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466ef7659165ab1f/Desktop/Mbition_Freelance/Project Files/Geltner Miller CD Contents/Chapter Excel Documents/"/>
    </mc:Choice>
  </mc:AlternateContent>
  <xr:revisionPtr revIDLastSave="1" documentId="11_75FCB0F8A186099CAEB8DF2F1DFA0A1F0E55F3EC" xr6:coauthVersionLast="46" xr6:coauthVersionMax="46" xr10:uidLastSave="{DA22737D-6FD9-4B53-8367-8453DC4EE3D6}"/>
  <bookViews>
    <workbookView xWindow="4500" yWindow="615" windowWidth="21885" windowHeight="13305" xr2:uid="{00000000-000D-0000-FFFF-FFFF00000000}"/>
  </bookViews>
  <sheets>
    <sheet name="Intro" sheetId="239" r:id="rId1"/>
    <sheet name="PV_Demo" sheetId="1" r:id="rId2"/>
    <sheet name="Exh.17-1" sheetId="224" r:id="rId3"/>
    <sheet name="Exh.17-2" sheetId="231" r:id="rId4"/>
    <sheet name="Exh.17-3" sheetId="226" r:id="rId5"/>
    <sheet name="Exh.17-4" sheetId="227" r:id="rId6"/>
    <sheet name="CPM(FRM)-Sched" sheetId="232" r:id="rId7"/>
    <sheet name="Exh.17-5 ARM-Sched" sheetId="228" r:id="rId8"/>
    <sheet name="ARM-Charts" sheetId="225" r:id="rId9"/>
    <sheet name="Feb.10,93YldCrv" sheetId="229" r:id="rId10"/>
    <sheet name="Exh.17-6" sheetId="233" r:id="rId11"/>
    <sheet name="StQu.17-23" sheetId="234" r:id="rId12"/>
    <sheet name="St.Qu.17-24" sheetId="235" r:id="rId13"/>
    <sheet name="St.Qu.17.30" sheetId="237" r:id="rId14"/>
    <sheet name="Yld Maint Penalty" sheetId="238" r:id="rId15"/>
  </sheets>
  <externalReferences>
    <externalReference r:id="rId16"/>
  </externalReferences>
  <definedNames>
    <definedName name="_1__123Graph_ACHART_1" hidden="1">'[1]CAM-Sched'!$D$7:$D$366</definedName>
    <definedName name="_2__123Graph_ACHART_2" hidden="1">'[1]CAM-Sched'!$D$7:$D$366</definedName>
    <definedName name="_3__123Graph_BCHART_1" hidden="1">'[1]CAM-Sched'!$C$7:$C$366</definedName>
    <definedName name="_4__123Graph_BCHART_2" hidden="1">'[1]CAM-Sched'!$C$7:$C$366</definedName>
    <definedName name="_5__123Graph_CCHART_1" hidden="1">'[1]CAM-Sched'!$E$7:$E$366</definedName>
    <definedName name="_6__123Graph_CCHART_2" hidden="1">'[1]CAM-Sched'!$E$7:$E$366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8" l="1"/>
  <c r="P17" i="228"/>
  <c r="O18" i="228"/>
  <c r="P18" i="228"/>
  <c r="O19" i="228"/>
  <c r="P19" i="228"/>
  <c r="O20" i="228"/>
  <c r="Q20" i="228" s="1"/>
  <c r="F20" i="228" s="1"/>
  <c r="C20" i="228" s="1"/>
  <c r="P20" i="228"/>
  <c r="O21" i="228"/>
  <c r="Q21" i="228" s="1"/>
  <c r="F21" i="228" s="1"/>
  <c r="C21" i="228" s="1"/>
  <c r="P21" i="228"/>
  <c r="O22" i="228"/>
  <c r="Q22" i="228" s="1"/>
  <c r="F22" i="228" s="1"/>
  <c r="P22" i="228"/>
  <c r="O23" i="228"/>
  <c r="P23" i="228"/>
  <c r="O24" i="228"/>
  <c r="P24" i="228"/>
  <c r="O25" i="228"/>
  <c r="Q24" i="228" s="1"/>
  <c r="F24" i="228" s="1"/>
  <c r="C24" i="228" s="1"/>
  <c r="P25" i="228"/>
  <c r="O26" i="228"/>
  <c r="P26" i="228"/>
  <c r="O27" i="228"/>
  <c r="P27" i="228"/>
  <c r="O28" i="228"/>
  <c r="P28" i="228"/>
  <c r="O29" i="228"/>
  <c r="P29" i="228"/>
  <c r="Q28" i="228" s="1"/>
  <c r="F28" i="228" s="1"/>
  <c r="C28" i="228" s="1"/>
  <c r="O30" i="228"/>
  <c r="P30" i="228"/>
  <c r="O31" i="228"/>
  <c r="Q31" i="228" s="1"/>
  <c r="F31" i="228" s="1"/>
  <c r="C31" i="228" s="1"/>
  <c r="P31" i="228"/>
  <c r="O32" i="228"/>
  <c r="P32" i="228"/>
  <c r="O33" i="228"/>
  <c r="Q33" i="228" s="1"/>
  <c r="F33" i="228" s="1"/>
  <c r="C33" i="228" s="1"/>
  <c r="P33" i="228"/>
  <c r="O34" i="228"/>
  <c r="P34" i="228"/>
  <c r="O35" i="228"/>
  <c r="P35" i="228"/>
  <c r="O36" i="228"/>
  <c r="P36" i="228"/>
  <c r="Q36" i="228" s="1"/>
  <c r="F36" i="228" s="1"/>
  <c r="C36" i="228" s="1"/>
  <c r="O37" i="228"/>
  <c r="Q37" i="228" s="1"/>
  <c r="F37" i="228" s="1"/>
  <c r="C37" i="228" s="1"/>
  <c r="P37" i="228"/>
  <c r="O38" i="228"/>
  <c r="Q38" i="228" s="1"/>
  <c r="F38" i="228" s="1"/>
  <c r="C38" i="228" s="1"/>
  <c r="P38" i="228"/>
  <c r="O39" i="228"/>
  <c r="P39" i="228"/>
  <c r="O40" i="228"/>
  <c r="P40" i="228"/>
  <c r="O41" i="228"/>
  <c r="P41" i="228"/>
  <c r="Q40" i="228"/>
  <c r="F40" i="228" s="1"/>
  <c r="C40" i="228" s="1"/>
  <c r="O42" i="228"/>
  <c r="Q42" i="228" s="1"/>
  <c r="F42" i="228" s="1"/>
  <c r="C42" i="228" s="1"/>
  <c r="P42" i="228"/>
  <c r="O43" i="228"/>
  <c r="P43" i="228"/>
  <c r="O44" i="228"/>
  <c r="P44" i="228"/>
  <c r="O45" i="228"/>
  <c r="P45" i="228"/>
  <c r="Q44" i="228" s="1"/>
  <c r="F44" i="228" s="1"/>
  <c r="K12" i="232"/>
  <c r="K13" i="232" s="1"/>
  <c r="K14" i="232" s="1"/>
  <c r="K15" i="232" s="1"/>
  <c r="K16" i="232" s="1"/>
  <c r="K17" i="232" s="1"/>
  <c r="K18" i="232" s="1"/>
  <c r="K19" i="232" s="1"/>
  <c r="K20" i="232" s="1"/>
  <c r="K21" i="232" s="1"/>
  <c r="K22" i="232" s="1"/>
  <c r="K23" i="232" s="1"/>
  <c r="K24" i="232" s="1"/>
  <c r="K25" i="232" s="1"/>
  <c r="K26" i="232" s="1"/>
  <c r="K27" i="232" s="1"/>
  <c r="K28" i="232" s="1"/>
  <c r="K29" i="232" s="1"/>
  <c r="K30" i="232" s="1"/>
  <c r="K31" i="232" s="1"/>
  <c r="K32" i="232" s="1"/>
  <c r="B8" i="238"/>
  <c r="B9" i="238" s="1"/>
  <c r="C8" i="238"/>
  <c r="C9" i="238" s="1"/>
  <c r="D8" i="238"/>
  <c r="D9" i="238" s="1"/>
  <c r="E8" i="238"/>
  <c r="E9" i="238" s="1"/>
  <c r="F8" i="238"/>
  <c r="F9" i="238" s="1"/>
  <c r="H11" i="238"/>
  <c r="I11" i="238"/>
  <c r="J11" i="238"/>
  <c r="K11" i="238"/>
  <c r="L11" i="238"/>
  <c r="M11" i="238"/>
  <c r="N11" i="238"/>
  <c r="B12" i="238"/>
  <c r="C12" i="238"/>
  <c r="D12" i="238"/>
  <c r="E12" i="238"/>
  <c r="F12" i="238"/>
  <c r="H13" i="238"/>
  <c r="I13" i="238"/>
  <c r="J13" i="238"/>
  <c r="K13" i="238"/>
  <c r="L13" i="238"/>
  <c r="M13" i="238"/>
  <c r="N13" i="238"/>
  <c r="B14" i="238"/>
  <c r="B15" i="238" s="1"/>
  <c r="C14" i="238"/>
  <c r="D14" i="238"/>
  <c r="E14" i="238"/>
  <c r="F14" i="238"/>
  <c r="H15" i="238"/>
  <c r="I15" i="238"/>
  <c r="J15" i="238"/>
  <c r="K15" i="238"/>
  <c r="L15" i="238"/>
  <c r="M15" i="238"/>
  <c r="N15" i="238"/>
  <c r="B16" i="238"/>
  <c r="C16" i="238"/>
  <c r="D16" i="238"/>
  <c r="E16" i="238"/>
  <c r="F16" i="238"/>
  <c r="H17" i="238"/>
  <c r="I17" i="238"/>
  <c r="J17" i="238"/>
  <c r="K17" i="238"/>
  <c r="L17" i="238"/>
  <c r="M17" i="238"/>
  <c r="N17" i="238"/>
  <c r="B28" i="238"/>
  <c r="E42" i="238" s="1"/>
  <c r="B29" i="238"/>
  <c r="C29" i="238"/>
  <c r="C30" i="238" s="1"/>
  <c r="D29" i="238"/>
  <c r="E29" i="238"/>
  <c r="F29" i="238"/>
  <c r="B30" i="238"/>
  <c r="D30" i="238"/>
  <c r="F30" i="238"/>
  <c r="B34" i="238"/>
  <c r="D34" i="238"/>
  <c r="F34" i="238"/>
  <c r="B42" i="238"/>
  <c r="D42" i="238"/>
  <c r="D43" i="238" s="1"/>
  <c r="B55" i="238"/>
  <c r="B56" i="238"/>
  <c r="B57" i="238" s="1"/>
  <c r="C56" i="238"/>
  <c r="D56" i="238"/>
  <c r="D57" i="238" s="1"/>
  <c r="E56" i="238"/>
  <c r="E57" i="238" s="1"/>
  <c r="F56" i="238"/>
  <c r="C57" i="238"/>
  <c r="F57" i="238"/>
  <c r="B61" i="238"/>
  <c r="C61" i="238"/>
  <c r="D61" i="238"/>
  <c r="E61" i="238"/>
  <c r="F61" i="238"/>
  <c r="B65" i="238"/>
  <c r="C65" i="238"/>
  <c r="D65" i="238"/>
  <c r="E65" i="238"/>
  <c r="F65" i="238"/>
  <c r="B69" i="238"/>
  <c r="B70" i="238" s="1"/>
  <c r="B71" i="238" s="1"/>
  <c r="B72" i="238" s="1"/>
  <c r="C69" i="238"/>
  <c r="D69" i="238"/>
  <c r="E69" i="238"/>
  <c r="F69" i="238"/>
  <c r="A18" i="228"/>
  <c r="B17" i="228"/>
  <c r="D18" i="228"/>
  <c r="E18" i="228"/>
  <c r="E19" i="228"/>
  <c r="E20" i="228"/>
  <c r="E21" i="228"/>
  <c r="E22" i="228"/>
  <c r="E23" i="228"/>
  <c r="E24" i="228"/>
  <c r="E25" i="228"/>
  <c r="E26" i="228"/>
  <c r="E27" i="228"/>
  <c r="E28" i="228"/>
  <c r="E29" i="228"/>
  <c r="E30" i="228"/>
  <c r="E31" i="228"/>
  <c r="E32" i="228"/>
  <c r="E33" i="228"/>
  <c r="E34" i="228"/>
  <c r="E35" i="228"/>
  <c r="E36" i="228"/>
  <c r="E37" i="228"/>
  <c r="E38" i="228"/>
  <c r="E39" i="228"/>
  <c r="E40" i="228"/>
  <c r="E41" i="228"/>
  <c r="E42" i="228"/>
  <c r="E43" i="228"/>
  <c r="E44" i="228"/>
  <c r="E45" i="228"/>
  <c r="E46" i="228"/>
  <c r="E4" i="237"/>
  <c r="AH11" i="237" s="1"/>
  <c r="AL18" i="237" s="1"/>
  <c r="E5" i="237"/>
  <c r="AH13" i="237" s="1"/>
  <c r="E3" i="237"/>
  <c r="AF13" i="237" s="1"/>
  <c r="AE20" i="237"/>
  <c r="AE21" i="237"/>
  <c r="AI18" i="237"/>
  <c r="AG19" i="237"/>
  <c r="AG7" i="237"/>
  <c r="AN18" i="237"/>
  <c r="D4" i="237"/>
  <c r="X11" i="237" s="1"/>
  <c r="AA18" i="237"/>
  <c r="X13" i="237"/>
  <c r="D3" i="237"/>
  <c r="V13" i="237"/>
  <c r="W19" i="237" s="1"/>
  <c r="U20" i="237"/>
  <c r="U21" i="237"/>
  <c r="Y18" i="237"/>
  <c r="W7" i="237"/>
  <c r="AD18" i="237"/>
  <c r="AC18" i="237"/>
  <c r="AB18" i="237"/>
  <c r="C5" i="237"/>
  <c r="M7" i="237"/>
  <c r="N13" i="237"/>
  <c r="N11" i="237"/>
  <c r="L13" i="237"/>
  <c r="K20" i="237"/>
  <c r="K21" i="237"/>
  <c r="O18" i="237"/>
  <c r="M19" i="237" s="1"/>
  <c r="L19" i="237"/>
  <c r="R19" i="237" s="1"/>
  <c r="L20" i="237"/>
  <c r="R20" i="237" s="1"/>
  <c r="P11" i="237"/>
  <c r="A20" i="237"/>
  <c r="B20" i="237" s="1"/>
  <c r="H20" i="237" s="1"/>
  <c r="D13" i="237"/>
  <c r="B13" i="237"/>
  <c r="E18" i="237"/>
  <c r="B19" i="237"/>
  <c r="H19" i="237" s="1"/>
  <c r="D11" i="237"/>
  <c r="I18" i="237" s="1"/>
  <c r="F11" i="237"/>
  <c r="A55" i="228"/>
  <c r="A56" i="228" s="1"/>
  <c r="A57" i="228" s="1"/>
  <c r="F53" i="228"/>
  <c r="C54" i="228" s="1"/>
  <c r="G54" i="228"/>
  <c r="G55" i="228"/>
  <c r="G56" i="228"/>
  <c r="G57" i="228"/>
  <c r="G58" i="228"/>
  <c r="G59" i="228"/>
  <c r="G60" i="228"/>
  <c r="G61" i="228"/>
  <c r="G62" i="228"/>
  <c r="G63" i="228"/>
  <c r="G64" i="228"/>
  <c r="G65" i="228"/>
  <c r="P46" i="228"/>
  <c r="O46" i="228"/>
  <c r="Q45" i="228" s="1"/>
  <c r="Q46" i="228" s="1"/>
  <c r="I54" i="228"/>
  <c r="K53" i="228"/>
  <c r="J53" i="228"/>
  <c r="I53" i="228"/>
  <c r="H53" i="228"/>
  <c r="N18" i="228"/>
  <c r="N19" i="228"/>
  <c r="N20" i="228" s="1"/>
  <c r="N21" i="228" s="1"/>
  <c r="N22" i="228" s="1"/>
  <c r="N23" i="228" s="1"/>
  <c r="N24" i="228" s="1"/>
  <c r="N25" i="228" s="1"/>
  <c r="N26" i="228" s="1"/>
  <c r="N27" i="228" s="1"/>
  <c r="N28" i="228" s="1"/>
  <c r="N29" i="228" s="1"/>
  <c r="N30" i="228" s="1"/>
  <c r="N31" i="228" s="1"/>
  <c r="N32" i="228" s="1"/>
  <c r="N33" i="228" s="1"/>
  <c r="N34" i="228" s="1"/>
  <c r="N35" i="228" s="1"/>
  <c r="N36" i="228" s="1"/>
  <c r="N37" i="228" s="1"/>
  <c r="N38" i="228" s="1"/>
  <c r="N39" i="228" s="1"/>
  <c r="N40" i="228" s="1"/>
  <c r="N41" i="228" s="1"/>
  <c r="N42" i="228" s="1"/>
  <c r="N43" i="228" s="1"/>
  <c r="N44" i="228" s="1"/>
  <c r="N45" i="228" s="1"/>
  <c r="N46" i="228" s="1"/>
  <c r="G6" i="228"/>
  <c r="A13" i="232"/>
  <c r="A14" i="232"/>
  <c r="A15" i="232"/>
  <c r="E11" i="232"/>
  <c r="B12" i="232"/>
  <c r="C12" i="232"/>
  <c r="D12" i="232"/>
  <c r="E12" i="232" s="1"/>
  <c r="B13" i="232"/>
  <c r="H13" i="232" s="1"/>
  <c r="B14" i="232"/>
  <c r="H12" i="232"/>
  <c r="J11" i="232"/>
  <c r="I11" i="232"/>
  <c r="H11" i="232"/>
  <c r="G11" i="232"/>
  <c r="F4" i="232"/>
  <c r="H3" i="224"/>
  <c r="D4" i="224"/>
  <c r="B6" i="224"/>
  <c r="E10" i="224" s="1"/>
  <c r="F4" i="224"/>
  <c r="E40" i="224"/>
  <c r="E59" i="224"/>
  <c r="E79" i="224"/>
  <c r="E98" i="224"/>
  <c r="E116" i="224"/>
  <c r="E136" i="224"/>
  <c r="E155" i="224"/>
  <c r="E175" i="224"/>
  <c r="E194" i="224"/>
  <c r="E212" i="224"/>
  <c r="E232" i="224"/>
  <c r="E251" i="224"/>
  <c r="E271" i="224"/>
  <c r="E290" i="224"/>
  <c r="E308" i="224"/>
  <c r="E328" i="224"/>
  <c r="E347" i="224"/>
  <c r="B7" i="224"/>
  <c r="C4" i="224"/>
  <c r="C5" i="224" s="1"/>
  <c r="C6" i="224" s="1"/>
  <c r="C7" i="224" s="1"/>
  <c r="C8" i="224" s="1"/>
  <c r="C9" i="224" s="1"/>
  <c r="C10" i="224" s="1"/>
  <c r="C11" i="224" s="1"/>
  <c r="C12" i="224" s="1"/>
  <c r="C13" i="224" s="1"/>
  <c r="C14" i="224" s="1"/>
  <c r="C15" i="224" s="1"/>
  <c r="C16" i="224" s="1"/>
  <c r="C17" i="224" s="1"/>
  <c r="C18" i="224" s="1"/>
  <c r="C19" i="224" s="1"/>
  <c r="C20" i="224" s="1"/>
  <c r="C21" i="224" s="1"/>
  <c r="C22" i="224" s="1"/>
  <c r="C23" i="224" s="1"/>
  <c r="C24" i="224" s="1"/>
  <c r="C25" i="224" s="1"/>
  <c r="C26" i="224" s="1"/>
  <c r="C27" i="224" s="1"/>
  <c r="C28" i="224" s="1"/>
  <c r="C29" i="224" s="1"/>
  <c r="C30" i="224" s="1"/>
  <c r="C31" i="224" s="1"/>
  <c r="C32" i="224" s="1"/>
  <c r="C33" i="224" s="1"/>
  <c r="C34" i="224" s="1"/>
  <c r="C35" i="224" s="1"/>
  <c r="C36" i="224" s="1"/>
  <c r="C37" i="224" s="1"/>
  <c r="C38" i="224" s="1"/>
  <c r="C39" i="224" s="1"/>
  <c r="C40" i="224" s="1"/>
  <c r="C41" i="224" s="1"/>
  <c r="C42" i="224" s="1"/>
  <c r="C43" i="224" s="1"/>
  <c r="C44" i="224" s="1"/>
  <c r="C45" i="224" s="1"/>
  <c r="C46" i="224" s="1"/>
  <c r="C47" i="224" s="1"/>
  <c r="C48" i="224" s="1"/>
  <c r="C49" i="224" s="1"/>
  <c r="C50" i="224" s="1"/>
  <c r="C51" i="224" s="1"/>
  <c r="C52" i="224" s="1"/>
  <c r="C53" i="224" s="1"/>
  <c r="C54" i="224" s="1"/>
  <c r="C55" i="224" s="1"/>
  <c r="C56" i="224" s="1"/>
  <c r="C57" i="224" s="1"/>
  <c r="C58" i="224" s="1"/>
  <c r="C59" i="224" s="1"/>
  <c r="C60" i="224" s="1"/>
  <c r="C61" i="224" s="1"/>
  <c r="C62" i="224" s="1"/>
  <c r="C63" i="224" s="1"/>
  <c r="C64" i="224" s="1"/>
  <c r="C65" i="224" s="1"/>
  <c r="C66" i="224" s="1"/>
  <c r="C67" i="224" s="1"/>
  <c r="C68" i="224" s="1"/>
  <c r="C69" i="224" s="1"/>
  <c r="C70" i="224" s="1"/>
  <c r="C71" i="224" s="1"/>
  <c r="C72" i="224" s="1"/>
  <c r="C73" i="224" s="1"/>
  <c r="C74" i="224" s="1"/>
  <c r="C75" i="224" s="1"/>
  <c r="C76" i="224" s="1"/>
  <c r="C77" i="224" s="1"/>
  <c r="C78" i="224" s="1"/>
  <c r="C79" i="224" s="1"/>
  <c r="C80" i="224" s="1"/>
  <c r="C81" i="224" s="1"/>
  <c r="C82" i="224" s="1"/>
  <c r="C83" i="224" s="1"/>
  <c r="C84" i="224" s="1"/>
  <c r="C85" i="224" s="1"/>
  <c r="C86" i="224" s="1"/>
  <c r="C87" i="224" s="1"/>
  <c r="C88" i="224" s="1"/>
  <c r="C89" i="224" s="1"/>
  <c r="C90" i="224" s="1"/>
  <c r="C91" i="224" s="1"/>
  <c r="C92" i="224" s="1"/>
  <c r="C93" i="224" s="1"/>
  <c r="C94" i="224" s="1"/>
  <c r="C95" i="224" s="1"/>
  <c r="C96" i="224" s="1"/>
  <c r="C97" i="224" s="1"/>
  <c r="C98" i="224" s="1"/>
  <c r="C99" i="224" s="1"/>
  <c r="C100" i="224" s="1"/>
  <c r="C101" i="224" s="1"/>
  <c r="C102" i="224" s="1"/>
  <c r="C103" i="224" s="1"/>
  <c r="C104" i="224" s="1"/>
  <c r="C105" i="224" s="1"/>
  <c r="C106" i="224" s="1"/>
  <c r="C107" i="224" s="1"/>
  <c r="C108" i="224" s="1"/>
  <c r="C109" i="224" s="1"/>
  <c r="C110" i="224" s="1"/>
  <c r="C111" i="224" s="1"/>
  <c r="C112" i="224" s="1"/>
  <c r="C113" i="224" s="1"/>
  <c r="C114" i="224" s="1"/>
  <c r="C115" i="224" s="1"/>
  <c r="C116" i="224" s="1"/>
  <c r="C117" i="224" s="1"/>
  <c r="C118" i="224" s="1"/>
  <c r="C119" i="224" s="1"/>
  <c r="C120" i="224" s="1"/>
  <c r="C121" i="224" s="1"/>
  <c r="C122" i="224" s="1"/>
  <c r="C123" i="224" s="1"/>
  <c r="C124" i="224" s="1"/>
  <c r="C125" i="224" s="1"/>
  <c r="C126" i="224" s="1"/>
  <c r="C127" i="224" s="1"/>
  <c r="C128" i="224" s="1"/>
  <c r="C129" i="224" s="1"/>
  <c r="C130" i="224" s="1"/>
  <c r="C131" i="224" s="1"/>
  <c r="C132" i="224" s="1"/>
  <c r="C133" i="224" s="1"/>
  <c r="C134" i="224" s="1"/>
  <c r="C135" i="224" s="1"/>
  <c r="C136" i="224" s="1"/>
  <c r="C137" i="224" s="1"/>
  <c r="C138" i="224" s="1"/>
  <c r="C139" i="224" s="1"/>
  <c r="C140" i="224" s="1"/>
  <c r="C141" i="224" s="1"/>
  <c r="C142" i="224" s="1"/>
  <c r="C143" i="224" s="1"/>
  <c r="C144" i="224" s="1"/>
  <c r="C145" i="224" s="1"/>
  <c r="C146" i="224" s="1"/>
  <c r="C147" i="224" s="1"/>
  <c r="C148" i="224" s="1"/>
  <c r="C149" i="224" s="1"/>
  <c r="C150" i="224" s="1"/>
  <c r="C151" i="224" s="1"/>
  <c r="C152" i="224" s="1"/>
  <c r="C153" i="224" s="1"/>
  <c r="C154" i="224" s="1"/>
  <c r="C155" i="224" s="1"/>
  <c r="C156" i="224" s="1"/>
  <c r="C157" i="224" s="1"/>
  <c r="C158" i="224" s="1"/>
  <c r="C159" i="224" s="1"/>
  <c r="C160" i="224" s="1"/>
  <c r="C161" i="224" s="1"/>
  <c r="C162" i="224" s="1"/>
  <c r="C163" i="224" s="1"/>
  <c r="C164" i="224" s="1"/>
  <c r="C165" i="224" s="1"/>
  <c r="C166" i="224" s="1"/>
  <c r="C167" i="224" s="1"/>
  <c r="C168" i="224" s="1"/>
  <c r="C169" i="224" s="1"/>
  <c r="C170" i="224" s="1"/>
  <c r="C171" i="224" s="1"/>
  <c r="C172" i="224" s="1"/>
  <c r="C173" i="224" s="1"/>
  <c r="C174" i="224" s="1"/>
  <c r="C175" i="224" s="1"/>
  <c r="C176" i="224" s="1"/>
  <c r="C177" i="224" s="1"/>
  <c r="C178" i="224" s="1"/>
  <c r="C179" i="224" s="1"/>
  <c r="C180" i="224" s="1"/>
  <c r="C181" i="224" s="1"/>
  <c r="C182" i="224" s="1"/>
  <c r="C183" i="224" s="1"/>
  <c r="C184" i="224" s="1"/>
  <c r="C185" i="224" s="1"/>
  <c r="C186" i="224" s="1"/>
  <c r="C187" i="224" s="1"/>
  <c r="C188" i="224" s="1"/>
  <c r="C189" i="224" s="1"/>
  <c r="C190" i="224" s="1"/>
  <c r="C191" i="224" s="1"/>
  <c r="C192" i="224" s="1"/>
  <c r="C193" i="224" s="1"/>
  <c r="C194" i="224" s="1"/>
  <c r="C195" i="224" s="1"/>
  <c r="C196" i="224" s="1"/>
  <c r="C197" i="224" s="1"/>
  <c r="C198" i="224" s="1"/>
  <c r="C199" i="224" s="1"/>
  <c r="C200" i="224" s="1"/>
  <c r="C201" i="224" s="1"/>
  <c r="C202" i="224" s="1"/>
  <c r="C203" i="224" s="1"/>
  <c r="C204" i="224" s="1"/>
  <c r="C205" i="224" s="1"/>
  <c r="C206" i="224" s="1"/>
  <c r="C207" i="224" s="1"/>
  <c r="C208" i="224" s="1"/>
  <c r="C209" i="224" s="1"/>
  <c r="C210" i="224" s="1"/>
  <c r="C211" i="224" s="1"/>
  <c r="C212" i="224" s="1"/>
  <c r="C213" i="224" s="1"/>
  <c r="C214" i="224" s="1"/>
  <c r="C215" i="224" s="1"/>
  <c r="C216" i="224" s="1"/>
  <c r="C217" i="224" s="1"/>
  <c r="C218" i="224" s="1"/>
  <c r="C219" i="224" s="1"/>
  <c r="C220" i="224" s="1"/>
  <c r="C221" i="224" s="1"/>
  <c r="C222" i="224" s="1"/>
  <c r="C223" i="224" s="1"/>
  <c r="C224" i="224" s="1"/>
  <c r="C225" i="224" s="1"/>
  <c r="C226" i="224" s="1"/>
  <c r="C227" i="224" s="1"/>
  <c r="C228" i="224" s="1"/>
  <c r="C229" i="224" s="1"/>
  <c r="C230" i="224" s="1"/>
  <c r="C231" i="224" s="1"/>
  <c r="C232" i="224" s="1"/>
  <c r="C233" i="224" s="1"/>
  <c r="C234" i="224" s="1"/>
  <c r="C235" i="224" s="1"/>
  <c r="C236" i="224" s="1"/>
  <c r="C237" i="224" s="1"/>
  <c r="C238" i="224" s="1"/>
  <c r="C239" i="224" s="1"/>
  <c r="C240" i="224" s="1"/>
  <c r="C241" i="224" s="1"/>
  <c r="C242" i="224" s="1"/>
  <c r="C243" i="224" s="1"/>
  <c r="C244" i="224" s="1"/>
  <c r="C245" i="224" s="1"/>
  <c r="C246" i="224" s="1"/>
  <c r="C247" i="224" s="1"/>
  <c r="C248" i="224" s="1"/>
  <c r="C249" i="224" s="1"/>
  <c r="C250" i="224" s="1"/>
  <c r="C251" i="224" s="1"/>
  <c r="C252" i="224" s="1"/>
  <c r="C253" i="224" s="1"/>
  <c r="C254" i="224" s="1"/>
  <c r="C255" i="224" s="1"/>
  <c r="C256" i="224" s="1"/>
  <c r="C257" i="224" s="1"/>
  <c r="C258" i="224" s="1"/>
  <c r="C259" i="224" s="1"/>
  <c r="C260" i="224" s="1"/>
  <c r="C261" i="224" s="1"/>
  <c r="C262" i="224" s="1"/>
  <c r="C263" i="224" s="1"/>
  <c r="C264" i="224" s="1"/>
  <c r="C265" i="224" s="1"/>
  <c r="C266" i="224" s="1"/>
  <c r="C267" i="224" s="1"/>
  <c r="C268" i="224" s="1"/>
  <c r="C269" i="224" s="1"/>
  <c r="C270" i="224" s="1"/>
  <c r="C271" i="224" s="1"/>
  <c r="C272" i="224" s="1"/>
  <c r="C273" i="224" s="1"/>
  <c r="C274" i="224" s="1"/>
  <c r="C275" i="224" s="1"/>
  <c r="C276" i="224" s="1"/>
  <c r="C277" i="224" s="1"/>
  <c r="C278" i="224" s="1"/>
  <c r="C279" i="224" s="1"/>
  <c r="C280" i="224" s="1"/>
  <c r="C281" i="224" s="1"/>
  <c r="C282" i="224" s="1"/>
  <c r="C283" i="224" s="1"/>
  <c r="C284" i="224" s="1"/>
  <c r="C285" i="224" s="1"/>
  <c r="C286" i="224" s="1"/>
  <c r="C287" i="224" s="1"/>
  <c r="C288" i="224" s="1"/>
  <c r="C289" i="224" s="1"/>
  <c r="C290" i="224" s="1"/>
  <c r="C291" i="224" s="1"/>
  <c r="C292" i="224" s="1"/>
  <c r="C293" i="224" s="1"/>
  <c r="C294" i="224" s="1"/>
  <c r="C295" i="224" s="1"/>
  <c r="C296" i="224" s="1"/>
  <c r="C297" i="224" s="1"/>
  <c r="C298" i="224" s="1"/>
  <c r="C299" i="224" s="1"/>
  <c r="C300" i="224" s="1"/>
  <c r="C301" i="224" s="1"/>
  <c r="C302" i="224" s="1"/>
  <c r="C303" i="224" s="1"/>
  <c r="C304" i="224" s="1"/>
  <c r="C305" i="224" s="1"/>
  <c r="C306" i="224" s="1"/>
  <c r="C307" i="224" s="1"/>
  <c r="C308" i="224" s="1"/>
  <c r="C309" i="224" s="1"/>
  <c r="C310" i="224" s="1"/>
  <c r="C311" i="224" s="1"/>
  <c r="C312" i="224" s="1"/>
  <c r="C313" i="224" s="1"/>
  <c r="C314" i="224" s="1"/>
  <c r="C315" i="224" s="1"/>
  <c r="C316" i="224" s="1"/>
  <c r="C317" i="224" s="1"/>
  <c r="C318" i="224" s="1"/>
  <c r="C319" i="224" s="1"/>
  <c r="C320" i="224" s="1"/>
  <c r="C321" i="224" s="1"/>
  <c r="C322" i="224" s="1"/>
  <c r="C323" i="224" s="1"/>
  <c r="C324" i="224" s="1"/>
  <c r="C325" i="224" s="1"/>
  <c r="C326" i="224" s="1"/>
  <c r="C327" i="224" s="1"/>
  <c r="C328" i="224" s="1"/>
  <c r="C329" i="224" s="1"/>
  <c r="C330" i="224" s="1"/>
  <c r="C331" i="224" s="1"/>
  <c r="C332" i="224" s="1"/>
  <c r="C333" i="224" s="1"/>
  <c r="C334" i="224" s="1"/>
  <c r="C335" i="224" s="1"/>
  <c r="C336" i="224" s="1"/>
  <c r="C337" i="224" s="1"/>
  <c r="C338" i="224" s="1"/>
  <c r="C339" i="224" s="1"/>
  <c r="C340" i="224" s="1"/>
  <c r="C341" i="224" s="1"/>
  <c r="C342" i="224" s="1"/>
  <c r="C343" i="224" s="1"/>
  <c r="C344" i="224" s="1"/>
  <c r="C345" i="224" s="1"/>
  <c r="C346" i="224" s="1"/>
  <c r="C347" i="224" s="1"/>
  <c r="C348" i="224" s="1"/>
  <c r="C349" i="224" s="1"/>
  <c r="C350" i="224" s="1"/>
  <c r="C351" i="224" s="1"/>
  <c r="C352" i="224" s="1"/>
  <c r="C353" i="224" s="1"/>
  <c r="C354" i="224" s="1"/>
  <c r="C355" i="224" s="1"/>
  <c r="C356" i="224" s="1"/>
  <c r="C357" i="224" s="1"/>
  <c r="C358" i="224" s="1"/>
  <c r="C359" i="224" s="1"/>
  <c r="C360" i="224" s="1"/>
  <c r="C361" i="224" s="1"/>
  <c r="C362" i="224" s="1"/>
  <c r="C363" i="224" s="1"/>
  <c r="H3" i="226"/>
  <c r="B6" i="226"/>
  <c r="E4" i="226" s="1"/>
  <c r="E362" i="226"/>
  <c r="E7" i="226"/>
  <c r="E13" i="226"/>
  <c r="E14" i="226"/>
  <c r="E15" i="226"/>
  <c r="E16" i="226"/>
  <c r="E21" i="226"/>
  <c r="E26" i="226"/>
  <c r="E27" i="226"/>
  <c r="E28" i="226"/>
  <c r="E29" i="226"/>
  <c r="E34" i="226"/>
  <c r="E39" i="226"/>
  <c r="E40" i="226"/>
  <c r="E41" i="226"/>
  <c r="E42" i="226"/>
  <c r="E47" i="226"/>
  <c r="E52" i="226"/>
  <c r="E53" i="226"/>
  <c r="E54" i="226"/>
  <c r="E55" i="226"/>
  <c r="E59" i="226"/>
  <c r="E60" i="226"/>
  <c r="E65" i="226"/>
  <c r="E66" i="226"/>
  <c r="E67" i="226"/>
  <c r="E69" i="226"/>
  <c r="E72" i="226"/>
  <c r="E73" i="226"/>
  <c r="E78" i="226"/>
  <c r="E79" i="226"/>
  <c r="E81" i="226"/>
  <c r="E82" i="226"/>
  <c r="E85" i="226"/>
  <c r="E86" i="226"/>
  <c r="E91" i="226"/>
  <c r="E93" i="226"/>
  <c r="E94" i="226"/>
  <c r="E95" i="226"/>
  <c r="E98" i="226"/>
  <c r="E99" i="226"/>
  <c r="E105" i="226"/>
  <c r="E106" i="226"/>
  <c r="E107" i="226"/>
  <c r="E108" i="226"/>
  <c r="E111" i="226"/>
  <c r="E112" i="226"/>
  <c r="E118" i="226"/>
  <c r="E119" i="226"/>
  <c r="E120" i="226"/>
  <c r="E121" i="226"/>
  <c r="E124" i="226"/>
  <c r="E125" i="226"/>
  <c r="E131" i="226"/>
  <c r="E132" i="226"/>
  <c r="E133" i="226"/>
  <c r="E134" i="226"/>
  <c r="E137" i="226"/>
  <c r="E138" i="226"/>
  <c r="E144" i="226"/>
  <c r="E145" i="226"/>
  <c r="E146" i="226"/>
  <c r="E147" i="226"/>
  <c r="E150" i="226"/>
  <c r="E151" i="226"/>
  <c r="E157" i="226"/>
  <c r="E158" i="226"/>
  <c r="E159" i="226"/>
  <c r="E160" i="226"/>
  <c r="E163" i="226"/>
  <c r="E165" i="226"/>
  <c r="E170" i="226"/>
  <c r="E171" i="226"/>
  <c r="E172" i="226"/>
  <c r="E173" i="226"/>
  <c r="E177" i="226"/>
  <c r="E178" i="226"/>
  <c r="E183" i="226"/>
  <c r="E184" i="226"/>
  <c r="E185" i="226"/>
  <c r="E186" i="226"/>
  <c r="E190" i="226"/>
  <c r="E191" i="226"/>
  <c r="E196" i="226"/>
  <c r="E197" i="226"/>
  <c r="E198" i="226"/>
  <c r="E199" i="226"/>
  <c r="E203" i="226"/>
  <c r="E204" i="226"/>
  <c r="E209" i="226"/>
  <c r="E210" i="226"/>
  <c r="E211" i="226"/>
  <c r="E213" i="226"/>
  <c r="E216" i="226"/>
  <c r="E217" i="226"/>
  <c r="E222" i="226"/>
  <c r="E223" i="226"/>
  <c r="E225" i="226"/>
  <c r="E226" i="226"/>
  <c r="E229" i="226"/>
  <c r="E230" i="226"/>
  <c r="E235" i="226"/>
  <c r="E237" i="226"/>
  <c r="E238" i="226"/>
  <c r="E239" i="226"/>
  <c r="E242" i="226"/>
  <c r="E243" i="226"/>
  <c r="E249" i="226"/>
  <c r="E250" i="226"/>
  <c r="E251" i="226"/>
  <c r="E252" i="226"/>
  <c r="E255" i="226"/>
  <c r="E256" i="226"/>
  <c r="E262" i="226"/>
  <c r="E263" i="226"/>
  <c r="E264" i="226"/>
  <c r="E265" i="226"/>
  <c r="E268" i="226"/>
  <c r="E269" i="226"/>
  <c r="E275" i="226"/>
  <c r="E276" i="226"/>
  <c r="E277" i="226"/>
  <c r="E278" i="226"/>
  <c r="E281" i="226"/>
  <c r="E282" i="226"/>
  <c r="E288" i="226"/>
  <c r="E289" i="226"/>
  <c r="E290" i="226"/>
  <c r="E291" i="226"/>
  <c r="E294" i="226"/>
  <c r="E295" i="226"/>
  <c r="E301" i="226"/>
  <c r="E302" i="226"/>
  <c r="E303" i="226"/>
  <c r="E304" i="226"/>
  <c r="E307" i="226"/>
  <c r="E309" i="226"/>
  <c r="E314" i="226"/>
  <c r="E315" i="226"/>
  <c r="E316" i="226"/>
  <c r="E317" i="226"/>
  <c r="E321" i="226"/>
  <c r="E322" i="226"/>
  <c r="E327" i="226"/>
  <c r="E328" i="226"/>
  <c r="E329" i="226"/>
  <c r="E330" i="226"/>
  <c r="E334" i="226"/>
  <c r="E335" i="226"/>
  <c r="E340" i="226"/>
  <c r="E341" i="226"/>
  <c r="E342" i="226"/>
  <c r="E343" i="226"/>
  <c r="E347" i="226"/>
  <c r="E348" i="226"/>
  <c r="E353" i="226"/>
  <c r="E354" i="226"/>
  <c r="E355" i="226"/>
  <c r="E357" i="226"/>
  <c r="E360" i="226"/>
  <c r="E361" i="226"/>
  <c r="C4" i="226"/>
  <c r="C5" i="226" s="1"/>
  <c r="C6" i="226" s="1"/>
  <c r="C7" i="226" s="1"/>
  <c r="C8" i="226" s="1"/>
  <c r="C9" i="226" s="1"/>
  <c r="C10" i="226" s="1"/>
  <c r="C11" i="226" s="1"/>
  <c r="C12" i="226" s="1"/>
  <c r="C13" i="226" s="1"/>
  <c r="C14" i="226" s="1"/>
  <c r="C15" i="226" s="1"/>
  <c r="C16" i="226" s="1"/>
  <c r="C17" i="226" s="1"/>
  <c r="C18" i="226" s="1"/>
  <c r="C19" i="226" s="1"/>
  <c r="C20" i="226" s="1"/>
  <c r="C21" i="226" s="1"/>
  <c r="C22" i="226" s="1"/>
  <c r="C23" i="226" s="1"/>
  <c r="C24" i="226" s="1"/>
  <c r="C25" i="226" s="1"/>
  <c r="C26" i="226" s="1"/>
  <c r="C27" i="226" s="1"/>
  <c r="C28" i="226" s="1"/>
  <c r="C29" i="226" s="1"/>
  <c r="C30" i="226" s="1"/>
  <c r="C31" i="226" s="1"/>
  <c r="C32" i="226" s="1"/>
  <c r="C33" i="226" s="1"/>
  <c r="C34" i="226" s="1"/>
  <c r="C35" i="226" s="1"/>
  <c r="C36" i="226" s="1"/>
  <c r="C37" i="226" s="1"/>
  <c r="C38" i="226" s="1"/>
  <c r="C39" i="226" s="1"/>
  <c r="C40" i="226" s="1"/>
  <c r="C41" i="226" s="1"/>
  <c r="C42" i="226" s="1"/>
  <c r="C43" i="226" s="1"/>
  <c r="C44" i="226" s="1"/>
  <c r="C45" i="226" s="1"/>
  <c r="C46" i="226" s="1"/>
  <c r="C47" i="226" s="1"/>
  <c r="C48" i="226" s="1"/>
  <c r="C49" i="226" s="1"/>
  <c r="C50" i="226" s="1"/>
  <c r="C51" i="226" s="1"/>
  <c r="C52" i="226" s="1"/>
  <c r="C53" i="226" s="1"/>
  <c r="C54" i="226" s="1"/>
  <c r="C55" i="226" s="1"/>
  <c r="C56" i="226" s="1"/>
  <c r="C57" i="226" s="1"/>
  <c r="C58" i="226" s="1"/>
  <c r="C59" i="226" s="1"/>
  <c r="C60" i="226" s="1"/>
  <c r="C61" i="226" s="1"/>
  <c r="C62" i="226" s="1"/>
  <c r="C63" i="226" s="1"/>
  <c r="C64" i="226" s="1"/>
  <c r="C65" i="226" s="1"/>
  <c r="C66" i="226" s="1"/>
  <c r="C67" i="226" s="1"/>
  <c r="C68" i="226" s="1"/>
  <c r="C69" i="226" s="1"/>
  <c r="C70" i="226" s="1"/>
  <c r="C71" i="226" s="1"/>
  <c r="C72" i="226" s="1"/>
  <c r="C73" i="226" s="1"/>
  <c r="C74" i="226" s="1"/>
  <c r="C75" i="226" s="1"/>
  <c r="C76" i="226" s="1"/>
  <c r="C77" i="226" s="1"/>
  <c r="C78" i="226" s="1"/>
  <c r="C79" i="226" s="1"/>
  <c r="C80" i="226" s="1"/>
  <c r="C81" i="226" s="1"/>
  <c r="C82" i="226" s="1"/>
  <c r="C83" i="226" s="1"/>
  <c r="C84" i="226" s="1"/>
  <c r="C85" i="226" s="1"/>
  <c r="C86" i="226" s="1"/>
  <c r="C87" i="226" s="1"/>
  <c r="C88" i="226" s="1"/>
  <c r="C89" i="226" s="1"/>
  <c r="C90" i="226" s="1"/>
  <c r="C91" i="226" s="1"/>
  <c r="C92" i="226" s="1"/>
  <c r="C93" i="226" s="1"/>
  <c r="C94" i="226" s="1"/>
  <c r="C95" i="226" s="1"/>
  <c r="C96" i="226" s="1"/>
  <c r="C97" i="226" s="1"/>
  <c r="C98" i="226" s="1"/>
  <c r="C99" i="226" s="1"/>
  <c r="C100" i="226" s="1"/>
  <c r="C101" i="226" s="1"/>
  <c r="C102" i="226" s="1"/>
  <c r="C103" i="226" s="1"/>
  <c r="C104" i="226" s="1"/>
  <c r="C105" i="226" s="1"/>
  <c r="C106" i="226" s="1"/>
  <c r="C107" i="226" s="1"/>
  <c r="C108" i="226" s="1"/>
  <c r="C109" i="226" s="1"/>
  <c r="C110" i="226" s="1"/>
  <c r="C111" i="226" s="1"/>
  <c r="C112" i="226" s="1"/>
  <c r="C113" i="226" s="1"/>
  <c r="C114" i="226" s="1"/>
  <c r="C115" i="226" s="1"/>
  <c r="C116" i="226" s="1"/>
  <c r="C117" i="226" s="1"/>
  <c r="C118" i="226" s="1"/>
  <c r="C119" i="226" s="1"/>
  <c r="C120" i="226" s="1"/>
  <c r="C121" i="226" s="1"/>
  <c r="C122" i="226" s="1"/>
  <c r="C123" i="226" s="1"/>
  <c r="C124" i="226" s="1"/>
  <c r="C125" i="226" s="1"/>
  <c r="C126" i="226" s="1"/>
  <c r="C127" i="226" s="1"/>
  <c r="C128" i="226" s="1"/>
  <c r="C129" i="226" s="1"/>
  <c r="C130" i="226" s="1"/>
  <c r="C131" i="226" s="1"/>
  <c r="C132" i="226" s="1"/>
  <c r="C133" i="226" s="1"/>
  <c r="C134" i="226" s="1"/>
  <c r="C135" i="226" s="1"/>
  <c r="C136" i="226" s="1"/>
  <c r="C137" i="226" s="1"/>
  <c r="C138" i="226" s="1"/>
  <c r="C139" i="226" s="1"/>
  <c r="C140" i="226" s="1"/>
  <c r="C141" i="226" s="1"/>
  <c r="C142" i="226" s="1"/>
  <c r="C143" i="226" s="1"/>
  <c r="C144" i="226" s="1"/>
  <c r="C145" i="226" s="1"/>
  <c r="C146" i="226" s="1"/>
  <c r="C147" i="226" s="1"/>
  <c r="C148" i="226" s="1"/>
  <c r="C149" i="226" s="1"/>
  <c r="C150" i="226" s="1"/>
  <c r="C151" i="226" s="1"/>
  <c r="C152" i="226" s="1"/>
  <c r="C153" i="226" s="1"/>
  <c r="C154" i="226" s="1"/>
  <c r="C155" i="226" s="1"/>
  <c r="C156" i="226" s="1"/>
  <c r="C157" i="226" s="1"/>
  <c r="C158" i="226" s="1"/>
  <c r="C159" i="226" s="1"/>
  <c r="C160" i="226" s="1"/>
  <c r="C161" i="226" s="1"/>
  <c r="C162" i="226" s="1"/>
  <c r="C163" i="226" s="1"/>
  <c r="C164" i="226" s="1"/>
  <c r="C165" i="226" s="1"/>
  <c r="C166" i="226" s="1"/>
  <c r="C167" i="226" s="1"/>
  <c r="C168" i="226" s="1"/>
  <c r="C169" i="226" s="1"/>
  <c r="C170" i="226" s="1"/>
  <c r="C171" i="226" s="1"/>
  <c r="C172" i="226" s="1"/>
  <c r="C173" i="226" s="1"/>
  <c r="C174" i="226" s="1"/>
  <c r="C175" i="226" s="1"/>
  <c r="C176" i="226" s="1"/>
  <c r="C177" i="226" s="1"/>
  <c r="C178" i="226" s="1"/>
  <c r="C179" i="226" s="1"/>
  <c r="C180" i="226" s="1"/>
  <c r="C181" i="226" s="1"/>
  <c r="C182" i="226" s="1"/>
  <c r="C183" i="226" s="1"/>
  <c r="C184" i="226" s="1"/>
  <c r="C185" i="226" s="1"/>
  <c r="C186" i="226" s="1"/>
  <c r="C187" i="226" s="1"/>
  <c r="C188" i="226" s="1"/>
  <c r="C189" i="226" s="1"/>
  <c r="C190" i="226" s="1"/>
  <c r="C191" i="226" s="1"/>
  <c r="C192" i="226" s="1"/>
  <c r="C193" i="226" s="1"/>
  <c r="C194" i="226" s="1"/>
  <c r="C195" i="226" s="1"/>
  <c r="C196" i="226" s="1"/>
  <c r="C197" i="226" s="1"/>
  <c r="C198" i="226" s="1"/>
  <c r="C199" i="226" s="1"/>
  <c r="C200" i="226" s="1"/>
  <c r="C201" i="226" s="1"/>
  <c r="C202" i="226" s="1"/>
  <c r="C203" i="226" s="1"/>
  <c r="C204" i="226" s="1"/>
  <c r="C205" i="226" s="1"/>
  <c r="C206" i="226" s="1"/>
  <c r="C207" i="226" s="1"/>
  <c r="C208" i="226" s="1"/>
  <c r="C209" i="226" s="1"/>
  <c r="C210" i="226" s="1"/>
  <c r="C211" i="226" s="1"/>
  <c r="C212" i="226" s="1"/>
  <c r="C213" i="226" s="1"/>
  <c r="C214" i="226" s="1"/>
  <c r="C215" i="226" s="1"/>
  <c r="C216" i="226" s="1"/>
  <c r="C217" i="226" s="1"/>
  <c r="C218" i="226" s="1"/>
  <c r="C219" i="226" s="1"/>
  <c r="C220" i="226" s="1"/>
  <c r="C221" i="226" s="1"/>
  <c r="C222" i="226" s="1"/>
  <c r="C223" i="226" s="1"/>
  <c r="C224" i="226" s="1"/>
  <c r="C225" i="226" s="1"/>
  <c r="C226" i="226" s="1"/>
  <c r="C227" i="226" s="1"/>
  <c r="C228" i="226" s="1"/>
  <c r="C229" i="226" s="1"/>
  <c r="C230" i="226" s="1"/>
  <c r="C231" i="226" s="1"/>
  <c r="C232" i="226" s="1"/>
  <c r="C233" i="226" s="1"/>
  <c r="C234" i="226" s="1"/>
  <c r="C235" i="226" s="1"/>
  <c r="C236" i="226" s="1"/>
  <c r="C237" i="226" s="1"/>
  <c r="C238" i="226" s="1"/>
  <c r="C239" i="226" s="1"/>
  <c r="C240" i="226" s="1"/>
  <c r="C241" i="226" s="1"/>
  <c r="C242" i="226" s="1"/>
  <c r="C243" i="226" s="1"/>
  <c r="C244" i="226" s="1"/>
  <c r="C245" i="226" s="1"/>
  <c r="C246" i="226" s="1"/>
  <c r="C247" i="226" s="1"/>
  <c r="C248" i="226" s="1"/>
  <c r="C249" i="226" s="1"/>
  <c r="C250" i="226" s="1"/>
  <c r="C251" i="226" s="1"/>
  <c r="C252" i="226" s="1"/>
  <c r="C253" i="226" s="1"/>
  <c r="C254" i="226" s="1"/>
  <c r="C255" i="226" s="1"/>
  <c r="C256" i="226" s="1"/>
  <c r="C257" i="226" s="1"/>
  <c r="C258" i="226" s="1"/>
  <c r="C259" i="226" s="1"/>
  <c r="C260" i="226" s="1"/>
  <c r="C261" i="226" s="1"/>
  <c r="C262" i="226" s="1"/>
  <c r="C263" i="226" s="1"/>
  <c r="C264" i="226" s="1"/>
  <c r="C265" i="226" s="1"/>
  <c r="C266" i="226" s="1"/>
  <c r="C267" i="226" s="1"/>
  <c r="C268" i="226" s="1"/>
  <c r="C269" i="226" s="1"/>
  <c r="C270" i="226" s="1"/>
  <c r="C271" i="226" s="1"/>
  <c r="C272" i="226" s="1"/>
  <c r="C273" i="226" s="1"/>
  <c r="C274" i="226" s="1"/>
  <c r="C275" i="226" s="1"/>
  <c r="C276" i="226" s="1"/>
  <c r="C277" i="226" s="1"/>
  <c r="C278" i="226" s="1"/>
  <c r="C279" i="226" s="1"/>
  <c r="C280" i="226" s="1"/>
  <c r="C281" i="226" s="1"/>
  <c r="C282" i="226" s="1"/>
  <c r="C283" i="226" s="1"/>
  <c r="C284" i="226" s="1"/>
  <c r="C285" i="226" s="1"/>
  <c r="C286" i="226" s="1"/>
  <c r="C287" i="226" s="1"/>
  <c r="C288" i="226" s="1"/>
  <c r="C289" i="226" s="1"/>
  <c r="C290" i="226" s="1"/>
  <c r="C291" i="226" s="1"/>
  <c r="C292" i="226" s="1"/>
  <c r="C293" i="226" s="1"/>
  <c r="C294" i="226" s="1"/>
  <c r="C295" i="226" s="1"/>
  <c r="C296" i="226" s="1"/>
  <c r="C297" i="226" s="1"/>
  <c r="C298" i="226" s="1"/>
  <c r="C299" i="226" s="1"/>
  <c r="C300" i="226" s="1"/>
  <c r="C301" i="226" s="1"/>
  <c r="C302" i="226" s="1"/>
  <c r="C303" i="226" s="1"/>
  <c r="C304" i="226" s="1"/>
  <c r="C305" i="226" s="1"/>
  <c r="C306" i="226" s="1"/>
  <c r="C307" i="226" s="1"/>
  <c r="C308" i="226" s="1"/>
  <c r="C309" i="226" s="1"/>
  <c r="C310" i="226" s="1"/>
  <c r="C311" i="226" s="1"/>
  <c r="C312" i="226" s="1"/>
  <c r="C313" i="226" s="1"/>
  <c r="C314" i="226" s="1"/>
  <c r="C315" i="226" s="1"/>
  <c r="C316" i="226" s="1"/>
  <c r="C317" i="226" s="1"/>
  <c r="C318" i="226" s="1"/>
  <c r="C319" i="226" s="1"/>
  <c r="C320" i="226" s="1"/>
  <c r="C321" i="226" s="1"/>
  <c r="C322" i="226" s="1"/>
  <c r="C323" i="226" s="1"/>
  <c r="C324" i="226" s="1"/>
  <c r="C325" i="226" s="1"/>
  <c r="C326" i="226" s="1"/>
  <c r="C327" i="226" s="1"/>
  <c r="C328" i="226" s="1"/>
  <c r="C329" i="226" s="1"/>
  <c r="C330" i="226" s="1"/>
  <c r="C331" i="226" s="1"/>
  <c r="C332" i="226" s="1"/>
  <c r="C333" i="226" s="1"/>
  <c r="C334" i="226" s="1"/>
  <c r="C335" i="226" s="1"/>
  <c r="C336" i="226" s="1"/>
  <c r="C337" i="226" s="1"/>
  <c r="C338" i="226" s="1"/>
  <c r="C339" i="226" s="1"/>
  <c r="C340" i="226" s="1"/>
  <c r="C341" i="226" s="1"/>
  <c r="C342" i="226" s="1"/>
  <c r="C343" i="226" s="1"/>
  <c r="C344" i="226" s="1"/>
  <c r="C345" i="226" s="1"/>
  <c r="C346" i="226" s="1"/>
  <c r="C347" i="226" s="1"/>
  <c r="C348" i="226" s="1"/>
  <c r="C349" i="226" s="1"/>
  <c r="C350" i="226" s="1"/>
  <c r="C351" i="226" s="1"/>
  <c r="C352" i="226" s="1"/>
  <c r="C353" i="226" s="1"/>
  <c r="C354" i="226" s="1"/>
  <c r="C355" i="226" s="1"/>
  <c r="C356" i="226" s="1"/>
  <c r="C357" i="226" s="1"/>
  <c r="C358" i="226" s="1"/>
  <c r="C359" i="226" s="1"/>
  <c r="C360" i="226" s="1"/>
  <c r="C361" i="226" s="1"/>
  <c r="C362" i="226" s="1"/>
  <c r="C363" i="226" s="1"/>
  <c r="H3" i="231"/>
  <c r="F4" i="231" s="1"/>
  <c r="D4" i="231"/>
  <c r="G4" i="231"/>
  <c r="E4" i="231" s="1"/>
  <c r="G5" i="231"/>
  <c r="G6" i="231" s="1"/>
  <c r="G7" i="231" s="1"/>
  <c r="G8" i="231" s="1"/>
  <c r="G9" i="231" s="1"/>
  <c r="G10" i="231" s="1"/>
  <c r="G11" i="231" s="1"/>
  <c r="G12" i="231" s="1"/>
  <c r="G13" i="231" s="1"/>
  <c r="G14" i="231" s="1"/>
  <c r="G15" i="231" s="1"/>
  <c r="G16" i="231" s="1"/>
  <c r="G17" i="231" s="1"/>
  <c r="G18" i="231" s="1"/>
  <c r="G19" i="231" s="1"/>
  <c r="G20" i="231" s="1"/>
  <c r="G21" i="231" s="1"/>
  <c r="G22" i="231" s="1"/>
  <c r="G23" i="231" s="1"/>
  <c r="G24" i="231" s="1"/>
  <c r="G25" i="231" s="1"/>
  <c r="G26" i="231" s="1"/>
  <c r="G27" i="231" s="1"/>
  <c r="G28" i="231" s="1"/>
  <c r="G29" i="231" s="1"/>
  <c r="G30" i="231" s="1"/>
  <c r="G31" i="231" s="1"/>
  <c r="G32" i="231" s="1"/>
  <c r="G33" i="231" s="1"/>
  <c r="G34" i="231" s="1"/>
  <c r="G35" i="231" s="1"/>
  <c r="G36" i="231" s="1"/>
  <c r="G37" i="231" s="1"/>
  <c r="G38" i="231" s="1"/>
  <c r="G39" i="231" s="1"/>
  <c r="G40" i="231" s="1"/>
  <c r="G41" i="231" s="1"/>
  <c r="G42" i="231" s="1"/>
  <c r="G43" i="231" s="1"/>
  <c r="G44" i="231" s="1"/>
  <c r="G45" i="231" s="1"/>
  <c r="G46" i="231" s="1"/>
  <c r="G47" i="231" s="1"/>
  <c r="G48" i="231" s="1"/>
  <c r="G49" i="231" s="1"/>
  <c r="G50" i="231" s="1"/>
  <c r="G51" i="231" s="1"/>
  <c r="G52" i="231" s="1"/>
  <c r="G53" i="231" s="1"/>
  <c r="G54" i="231" s="1"/>
  <c r="G55" i="231" s="1"/>
  <c r="G56" i="231" s="1"/>
  <c r="G57" i="231" s="1"/>
  <c r="G58" i="231" s="1"/>
  <c r="G59" i="231" s="1"/>
  <c r="G60" i="231" s="1"/>
  <c r="G61" i="231" s="1"/>
  <c r="G62" i="231" s="1"/>
  <c r="G63" i="231" s="1"/>
  <c r="G64" i="231" s="1"/>
  <c r="G65" i="231" s="1"/>
  <c r="G66" i="231" s="1"/>
  <c r="G67" i="231" s="1"/>
  <c r="G68" i="231" s="1"/>
  <c r="G69" i="231" s="1"/>
  <c r="G70" i="231" s="1"/>
  <c r="G71" i="231" s="1"/>
  <c r="G72" i="231" s="1"/>
  <c r="G73" i="231" s="1"/>
  <c r="G74" i="231" s="1"/>
  <c r="G75" i="231" s="1"/>
  <c r="G76" i="231" s="1"/>
  <c r="G77" i="231" s="1"/>
  <c r="G78" i="231" s="1"/>
  <c r="G79" i="231" s="1"/>
  <c r="G80" i="231" s="1"/>
  <c r="G81" i="231" s="1"/>
  <c r="G82" i="231" s="1"/>
  <c r="G83" i="231" s="1"/>
  <c r="G84" i="231" s="1"/>
  <c r="G85" i="231" s="1"/>
  <c r="G86" i="231" s="1"/>
  <c r="G87" i="231" s="1"/>
  <c r="G88" i="231" s="1"/>
  <c r="G89" i="231" s="1"/>
  <c r="G90" i="231" s="1"/>
  <c r="G91" i="231" s="1"/>
  <c r="G92" i="231" s="1"/>
  <c r="G93" i="231" s="1"/>
  <c r="G94" i="231" s="1"/>
  <c r="G95" i="231" s="1"/>
  <c r="G96" i="231" s="1"/>
  <c r="G97" i="231" s="1"/>
  <c r="G98" i="231" s="1"/>
  <c r="G99" i="231" s="1"/>
  <c r="G100" i="231" s="1"/>
  <c r="G101" i="231" s="1"/>
  <c r="G102" i="231" s="1"/>
  <c r="G103" i="231" s="1"/>
  <c r="G104" i="231" s="1"/>
  <c r="G105" i="231" s="1"/>
  <c r="G106" i="231" s="1"/>
  <c r="G107" i="231" s="1"/>
  <c r="G108" i="231" s="1"/>
  <c r="G109" i="231" s="1"/>
  <c r="G110" i="231" s="1"/>
  <c r="G111" i="231" s="1"/>
  <c r="G112" i="231" s="1"/>
  <c r="G113" i="231" s="1"/>
  <c r="G114" i="231" s="1"/>
  <c r="G115" i="231" s="1"/>
  <c r="G116" i="231" s="1"/>
  <c r="G117" i="231" s="1"/>
  <c r="G118" i="231" s="1"/>
  <c r="G119" i="231" s="1"/>
  <c r="G120" i="231" s="1"/>
  <c r="G121" i="231" s="1"/>
  <c r="G122" i="231" s="1"/>
  <c r="G123" i="231" s="1"/>
  <c r="G124" i="231" s="1"/>
  <c r="G125" i="231" s="1"/>
  <c r="G126" i="231" s="1"/>
  <c r="G127" i="231" s="1"/>
  <c r="G128" i="231" s="1"/>
  <c r="G129" i="231" s="1"/>
  <c r="G130" i="231" s="1"/>
  <c r="G131" i="231" s="1"/>
  <c r="G132" i="231" s="1"/>
  <c r="G133" i="231" s="1"/>
  <c r="G134" i="231" s="1"/>
  <c r="G135" i="231" s="1"/>
  <c r="G136" i="231" s="1"/>
  <c r="G137" i="231" s="1"/>
  <c r="G138" i="231" s="1"/>
  <c r="G139" i="231" s="1"/>
  <c r="G140" i="231" s="1"/>
  <c r="G141" i="231" s="1"/>
  <c r="G142" i="231" s="1"/>
  <c r="G143" i="231" s="1"/>
  <c r="G144" i="231" s="1"/>
  <c r="G145" i="231" s="1"/>
  <c r="G146" i="231" s="1"/>
  <c r="G147" i="231" s="1"/>
  <c r="G148" i="231" s="1"/>
  <c r="G149" i="231" s="1"/>
  <c r="G150" i="231" s="1"/>
  <c r="G151" i="231" s="1"/>
  <c r="G152" i="231" s="1"/>
  <c r="G153" i="231" s="1"/>
  <c r="G154" i="231" s="1"/>
  <c r="G155" i="231" s="1"/>
  <c r="G156" i="231" s="1"/>
  <c r="G157" i="231" s="1"/>
  <c r="G158" i="231" s="1"/>
  <c r="G159" i="231" s="1"/>
  <c r="G160" i="231" s="1"/>
  <c r="G161" i="231" s="1"/>
  <c r="G162" i="231" s="1"/>
  <c r="G163" i="231" s="1"/>
  <c r="G164" i="231" s="1"/>
  <c r="G165" i="231" s="1"/>
  <c r="G166" i="231" s="1"/>
  <c r="G167" i="231" s="1"/>
  <c r="G168" i="231" s="1"/>
  <c r="G169" i="231" s="1"/>
  <c r="G170" i="231" s="1"/>
  <c r="G171" i="231" s="1"/>
  <c r="G172" i="231" s="1"/>
  <c r="G173" i="231" s="1"/>
  <c r="G174" i="231" s="1"/>
  <c r="G175" i="231" s="1"/>
  <c r="G176" i="231" s="1"/>
  <c r="G177" i="231" s="1"/>
  <c r="G178" i="231" s="1"/>
  <c r="G179" i="231" s="1"/>
  <c r="G180" i="231" s="1"/>
  <c r="G181" i="231" s="1"/>
  <c r="G182" i="231" s="1"/>
  <c r="G183" i="231" s="1"/>
  <c r="G184" i="231" s="1"/>
  <c r="G185" i="231" s="1"/>
  <c r="G186" i="231" s="1"/>
  <c r="G187" i="231" s="1"/>
  <c r="G188" i="231" s="1"/>
  <c r="G189" i="231" s="1"/>
  <c r="G190" i="231" s="1"/>
  <c r="G191" i="231" s="1"/>
  <c r="G192" i="231" s="1"/>
  <c r="G193" i="231" s="1"/>
  <c r="G194" i="231" s="1"/>
  <c r="G195" i="231" s="1"/>
  <c r="G196" i="231" s="1"/>
  <c r="G197" i="231" s="1"/>
  <c r="G198" i="231" s="1"/>
  <c r="G199" i="231" s="1"/>
  <c r="G200" i="231" s="1"/>
  <c r="G201" i="231" s="1"/>
  <c r="G202" i="231" s="1"/>
  <c r="G203" i="231" s="1"/>
  <c r="G204" i="231" s="1"/>
  <c r="G205" i="231" s="1"/>
  <c r="G206" i="231" s="1"/>
  <c r="G207" i="231" s="1"/>
  <c r="G208" i="231" s="1"/>
  <c r="G209" i="231" s="1"/>
  <c r="G210" i="231" s="1"/>
  <c r="G211" i="231" s="1"/>
  <c r="G212" i="231" s="1"/>
  <c r="G213" i="231" s="1"/>
  <c r="G214" i="231" s="1"/>
  <c r="G215" i="231" s="1"/>
  <c r="G216" i="231" s="1"/>
  <c r="G217" i="231" s="1"/>
  <c r="G218" i="231" s="1"/>
  <c r="G219" i="231" s="1"/>
  <c r="G220" i="231" s="1"/>
  <c r="G221" i="231" s="1"/>
  <c r="G222" i="231" s="1"/>
  <c r="G223" i="231" s="1"/>
  <c r="G224" i="231" s="1"/>
  <c r="G225" i="231" s="1"/>
  <c r="G226" i="231" s="1"/>
  <c r="G227" i="231" s="1"/>
  <c r="G228" i="231" s="1"/>
  <c r="G229" i="231" s="1"/>
  <c r="G230" i="231" s="1"/>
  <c r="G231" i="231" s="1"/>
  <c r="G232" i="231" s="1"/>
  <c r="G233" i="231" s="1"/>
  <c r="G234" i="231" s="1"/>
  <c r="G235" i="231" s="1"/>
  <c r="G236" i="231" s="1"/>
  <c r="G237" i="231" s="1"/>
  <c r="G238" i="231" s="1"/>
  <c r="G239" i="231" s="1"/>
  <c r="G240" i="231" s="1"/>
  <c r="G241" i="231" s="1"/>
  <c r="G242" i="231" s="1"/>
  <c r="G243" i="231" s="1"/>
  <c r="G244" i="231" s="1"/>
  <c r="G245" i="231" s="1"/>
  <c r="G246" i="231" s="1"/>
  <c r="G247" i="231" s="1"/>
  <c r="G248" i="231" s="1"/>
  <c r="G249" i="231" s="1"/>
  <c r="G250" i="231" s="1"/>
  <c r="G251" i="231" s="1"/>
  <c r="G252" i="231" s="1"/>
  <c r="G253" i="231" s="1"/>
  <c r="G254" i="231" s="1"/>
  <c r="G255" i="231" s="1"/>
  <c r="G256" i="231" s="1"/>
  <c r="G257" i="231" s="1"/>
  <c r="G258" i="231" s="1"/>
  <c r="G259" i="231" s="1"/>
  <c r="G260" i="231" s="1"/>
  <c r="G261" i="231" s="1"/>
  <c r="G262" i="231" s="1"/>
  <c r="G263" i="231" s="1"/>
  <c r="G264" i="231" s="1"/>
  <c r="G265" i="231" s="1"/>
  <c r="G266" i="231" s="1"/>
  <c r="G267" i="231" s="1"/>
  <c r="G268" i="231" s="1"/>
  <c r="G269" i="231" s="1"/>
  <c r="G270" i="231" s="1"/>
  <c r="G271" i="231" s="1"/>
  <c r="G272" i="231" s="1"/>
  <c r="G273" i="231" s="1"/>
  <c r="G274" i="231" s="1"/>
  <c r="G275" i="231" s="1"/>
  <c r="G276" i="231" s="1"/>
  <c r="G277" i="231" s="1"/>
  <c r="G278" i="231" s="1"/>
  <c r="G279" i="231" s="1"/>
  <c r="G280" i="231" s="1"/>
  <c r="G281" i="231" s="1"/>
  <c r="G282" i="231" s="1"/>
  <c r="G283" i="231" s="1"/>
  <c r="G284" i="231" s="1"/>
  <c r="G285" i="231" s="1"/>
  <c r="G286" i="231" s="1"/>
  <c r="G287" i="231" s="1"/>
  <c r="G288" i="231" s="1"/>
  <c r="G289" i="231" s="1"/>
  <c r="G290" i="231" s="1"/>
  <c r="G291" i="231" s="1"/>
  <c r="G292" i="231" s="1"/>
  <c r="G293" i="231" s="1"/>
  <c r="G294" i="231" s="1"/>
  <c r="G295" i="231" s="1"/>
  <c r="G296" i="231" s="1"/>
  <c r="G297" i="231" s="1"/>
  <c r="G298" i="231" s="1"/>
  <c r="G299" i="231" s="1"/>
  <c r="G300" i="231" s="1"/>
  <c r="G301" i="231" s="1"/>
  <c r="G302" i="231" s="1"/>
  <c r="G303" i="231" s="1"/>
  <c r="G304" i="231" s="1"/>
  <c r="G305" i="231" s="1"/>
  <c r="G306" i="231" s="1"/>
  <c r="G307" i="231" s="1"/>
  <c r="G308" i="231" s="1"/>
  <c r="G309" i="231" s="1"/>
  <c r="G310" i="231" s="1"/>
  <c r="G311" i="231" s="1"/>
  <c r="G312" i="231" s="1"/>
  <c r="G313" i="231" s="1"/>
  <c r="G314" i="231" s="1"/>
  <c r="G315" i="231" s="1"/>
  <c r="G316" i="231" s="1"/>
  <c r="G317" i="231" s="1"/>
  <c r="G318" i="231" s="1"/>
  <c r="G319" i="231" s="1"/>
  <c r="G320" i="231" s="1"/>
  <c r="G321" i="231" s="1"/>
  <c r="G322" i="231" s="1"/>
  <c r="G323" i="231" s="1"/>
  <c r="G324" i="231" s="1"/>
  <c r="G325" i="231" s="1"/>
  <c r="G326" i="231" s="1"/>
  <c r="G327" i="231" s="1"/>
  <c r="G328" i="231" s="1"/>
  <c r="G329" i="231" s="1"/>
  <c r="G330" i="231" s="1"/>
  <c r="G331" i="231" s="1"/>
  <c r="G332" i="231" s="1"/>
  <c r="G333" i="231" s="1"/>
  <c r="G334" i="231" s="1"/>
  <c r="G335" i="231" s="1"/>
  <c r="G336" i="231" s="1"/>
  <c r="G337" i="231" s="1"/>
  <c r="G338" i="231" s="1"/>
  <c r="G339" i="231" s="1"/>
  <c r="G340" i="231" s="1"/>
  <c r="G341" i="231" s="1"/>
  <c r="G342" i="231" s="1"/>
  <c r="G343" i="231" s="1"/>
  <c r="G344" i="231" s="1"/>
  <c r="G345" i="231" s="1"/>
  <c r="G346" i="231" s="1"/>
  <c r="G347" i="231" s="1"/>
  <c r="G348" i="231" s="1"/>
  <c r="G349" i="231" s="1"/>
  <c r="G350" i="231" s="1"/>
  <c r="G351" i="231" s="1"/>
  <c r="G352" i="231" s="1"/>
  <c r="G353" i="231" s="1"/>
  <c r="G354" i="231" s="1"/>
  <c r="G355" i="231" s="1"/>
  <c r="G356" i="231" s="1"/>
  <c r="G357" i="231" s="1"/>
  <c r="G358" i="231" s="1"/>
  <c r="G359" i="231" s="1"/>
  <c r="G360" i="231" s="1"/>
  <c r="G361" i="231" s="1"/>
  <c r="G362" i="231" s="1"/>
  <c r="G363" i="231" s="1"/>
  <c r="B6" i="231"/>
  <c r="C4" i="231"/>
  <c r="C5" i="231" s="1"/>
  <c r="C6" i="231" s="1"/>
  <c r="C7" i="231" s="1"/>
  <c r="C8" i="231" s="1"/>
  <c r="C9" i="231" s="1"/>
  <c r="C10" i="231" s="1"/>
  <c r="C11" i="231" s="1"/>
  <c r="C12" i="231" s="1"/>
  <c r="C13" i="231" s="1"/>
  <c r="C14" i="231" s="1"/>
  <c r="C15" i="231" s="1"/>
  <c r="C16" i="231" s="1"/>
  <c r="C17" i="231" s="1"/>
  <c r="C18" i="231" s="1"/>
  <c r="C19" i="231" s="1"/>
  <c r="C20" i="231" s="1"/>
  <c r="C21" i="231" s="1"/>
  <c r="C22" i="231" s="1"/>
  <c r="C23" i="231" s="1"/>
  <c r="C24" i="231" s="1"/>
  <c r="C25" i="231" s="1"/>
  <c r="C26" i="231" s="1"/>
  <c r="C27" i="231" s="1"/>
  <c r="C28" i="231" s="1"/>
  <c r="C29" i="231" s="1"/>
  <c r="C30" i="231" s="1"/>
  <c r="C31" i="231" s="1"/>
  <c r="C32" i="231" s="1"/>
  <c r="C33" i="231" s="1"/>
  <c r="C34" i="231" s="1"/>
  <c r="C35" i="231" s="1"/>
  <c r="C36" i="231" s="1"/>
  <c r="C37" i="231" s="1"/>
  <c r="C38" i="231" s="1"/>
  <c r="C39" i="231" s="1"/>
  <c r="C40" i="231" s="1"/>
  <c r="C41" i="231" s="1"/>
  <c r="C42" i="231" s="1"/>
  <c r="C43" i="231" s="1"/>
  <c r="C44" i="231" s="1"/>
  <c r="C45" i="231" s="1"/>
  <c r="C46" i="231" s="1"/>
  <c r="C47" i="231" s="1"/>
  <c r="C48" i="231" s="1"/>
  <c r="C49" i="231" s="1"/>
  <c r="C50" i="231" s="1"/>
  <c r="C51" i="231" s="1"/>
  <c r="C52" i="231" s="1"/>
  <c r="C53" i="231" s="1"/>
  <c r="C54" i="231" s="1"/>
  <c r="C55" i="231" s="1"/>
  <c r="C56" i="231" s="1"/>
  <c r="C57" i="231" s="1"/>
  <c r="C58" i="231" s="1"/>
  <c r="C59" i="231" s="1"/>
  <c r="C60" i="231" s="1"/>
  <c r="C61" i="231" s="1"/>
  <c r="C62" i="231" s="1"/>
  <c r="C63" i="231" s="1"/>
  <c r="C64" i="231" s="1"/>
  <c r="C65" i="231" s="1"/>
  <c r="C66" i="231" s="1"/>
  <c r="C67" i="231" s="1"/>
  <c r="C68" i="231" s="1"/>
  <c r="C69" i="231" s="1"/>
  <c r="C70" i="231" s="1"/>
  <c r="C71" i="231" s="1"/>
  <c r="C72" i="231" s="1"/>
  <c r="C73" i="231" s="1"/>
  <c r="C74" i="231" s="1"/>
  <c r="C75" i="231" s="1"/>
  <c r="C76" i="231" s="1"/>
  <c r="C77" i="231" s="1"/>
  <c r="C78" i="231" s="1"/>
  <c r="C79" i="231" s="1"/>
  <c r="C80" i="231" s="1"/>
  <c r="C81" i="231" s="1"/>
  <c r="C82" i="231" s="1"/>
  <c r="C83" i="231" s="1"/>
  <c r="C84" i="231" s="1"/>
  <c r="C85" i="231" s="1"/>
  <c r="C86" i="231" s="1"/>
  <c r="C87" i="231" s="1"/>
  <c r="C88" i="231" s="1"/>
  <c r="C89" i="231" s="1"/>
  <c r="C90" i="231" s="1"/>
  <c r="C91" i="231" s="1"/>
  <c r="C92" i="231" s="1"/>
  <c r="C93" i="231" s="1"/>
  <c r="C94" i="231" s="1"/>
  <c r="C95" i="231" s="1"/>
  <c r="C96" i="231" s="1"/>
  <c r="C97" i="231" s="1"/>
  <c r="C98" i="231" s="1"/>
  <c r="C99" i="231" s="1"/>
  <c r="C100" i="231" s="1"/>
  <c r="C101" i="231" s="1"/>
  <c r="C102" i="231" s="1"/>
  <c r="C103" i="231" s="1"/>
  <c r="C104" i="231" s="1"/>
  <c r="C105" i="231" s="1"/>
  <c r="C106" i="231" s="1"/>
  <c r="C107" i="231" s="1"/>
  <c r="C108" i="231" s="1"/>
  <c r="C109" i="231" s="1"/>
  <c r="C110" i="231" s="1"/>
  <c r="C111" i="231" s="1"/>
  <c r="C112" i="231" s="1"/>
  <c r="C113" i="231" s="1"/>
  <c r="C114" i="231" s="1"/>
  <c r="C115" i="231" s="1"/>
  <c r="C116" i="231" s="1"/>
  <c r="C117" i="231" s="1"/>
  <c r="C118" i="231" s="1"/>
  <c r="C119" i="231" s="1"/>
  <c r="C120" i="231" s="1"/>
  <c r="C121" i="231" s="1"/>
  <c r="C122" i="231" s="1"/>
  <c r="C123" i="231" s="1"/>
  <c r="C124" i="231" s="1"/>
  <c r="C125" i="231" s="1"/>
  <c r="C126" i="231" s="1"/>
  <c r="C127" i="231" s="1"/>
  <c r="C128" i="231" s="1"/>
  <c r="C129" i="231" s="1"/>
  <c r="C130" i="231" s="1"/>
  <c r="C131" i="231" s="1"/>
  <c r="C132" i="231" s="1"/>
  <c r="C133" i="231" s="1"/>
  <c r="C134" i="231" s="1"/>
  <c r="C135" i="231" s="1"/>
  <c r="C136" i="231" s="1"/>
  <c r="C137" i="231" s="1"/>
  <c r="C138" i="231" s="1"/>
  <c r="C139" i="231" s="1"/>
  <c r="C140" i="231" s="1"/>
  <c r="C141" i="231" s="1"/>
  <c r="C142" i="231" s="1"/>
  <c r="C143" i="231" s="1"/>
  <c r="C144" i="231" s="1"/>
  <c r="C145" i="231" s="1"/>
  <c r="C146" i="231" s="1"/>
  <c r="C147" i="231" s="1"/>
  <c r="C148" i="231" s="1"/>
  <c r="C149" i="231" s="1"/>
  <c r="C150" i="231" s="1"/>
  <c r="C151" i="231" s="1"/>
  <c r="C152" i="231" s="1"/>
  <c r="C153" i="231" s="1"/>
  <c r="C154" i="231" s="1"/>
  <c r="C155" i="231" s="1"/>
  <c r="C156" i="231" s="1"/>
  <c r="C157" i="231" s="1"/>
  <c r="C158" i="231" s="1"/>
  <c r="C159" i="231" s="1"/>
  <c r="C160" i="231" s="1"/>
  <c r="C161" i="231" s="1"/>
  <c r="C162" i="231" s="1"/>
  <c r="C163" i="231" s="1"/>
  <c r="C164" i="231" s="1"/>
  <c r="C165" i="231" s="1"/>
  <c r="C166" i="231" s="1"/>
  <c r="C167" i="231" s="1"/>
  <c r="C168" i="231" s="1"/>
  <c r="C169" i="231" s="1"/>
  <c r="C170" i="231" s="1"/>
  <c r="C171" i="231" s="1"/>
  <c r="C172" i="231" s="1"/>
  <c r="C173" i="231" s="1"/>
  <c r="C174" i="231" s="1"/>
  <c r="C175" i="231" s="1"/>
  <c r="C176" i="231" s="1"/>
  <c r="C177" i="231" s="1"/>
  <c r="C178" i="231" s="1"/>
  <c r="C179" i="231" s="1"/>
  <c r="C180" i="231" s="1"/>
  <c r="C181" i="231" s="1"/>
  <c r="C182" i="231" s="1"/>
  <c r="C183" i="231" s="1"/>
  <c r="C184" i="231" s="1"/>
  <c r="C185" i="231" s="1"/>
  <c r="C186" i="231" s="1"/>
  <c r="C187" i="231" s="1"/>
  <c r="C188" i="231" s="1"/>
  <c r="C189" i="231" s="1"/>
  <c r="C190" i="231" s="1"/>
  <c r="C191" i="231" s="1"/>
  <c r="C192" i="231" s="1"/>
  <c r="C193" i="231" s="1"/>
  <c r="C194" i="231" s="1"/>
  <c r="C195" i="231" s="1"/>
  <c r="C196" i="231" s="1"/>
  <c r="C197" i="231" s="1"/>
  <c r="C198" i="231" s="1"/>
  <c r="C199" i="231" s="1"/>
  <c r="C200" i="231" s="1"/>
  <c r="C201" i="231" s="1"/>
  <c r="C202" i="231" s="1"/>
  <c r="C203" i="231" s="1"/>
  <c r="C204" i="231" s="1"/>
  <c r="C205" i="231" s="1"/>
  <c r="C206" i="231" s="1"/>
  <c r="C207" i="231" s="1"/>
  <c r="C208" i="231" s="1"/>
  <c r="C209" i="231" s="1"/>
  <c r="C210" i="231" s="1"/>
  <c r="C211" i="231" s="1"/>
  <c r="C212" i="231" s="1"/>
  <c r="C213" i="231" s="1"/>
  <c r="C214" i="231" s="1"/>
  <c r="C215" i="231" s="1"/>
  <c r="C216" i="231" s="1"/>
  <c r="C217" i="231" s="1"/>
  <c r="C218" i="231" s="1"/>
  <c r="C219" i="231" s="1"/>
  <c r="C220" i="231" s="1"/>
  <c r="C221" i="231" s="1"/>
  <c r="C222" i="231" s="1"/>
  <c r="C223" i="231" s="1"/>
  <c r="C224" i="231" s="1"/>
  <c r="C225" i="231" s="1"/>
  <c r="C226" i="231" s="1"/>
  <c r="C227" i="231" s="1"/>
  <c r="C228" i="231" s="1"/>
  <c r="C229" i="231" s="1"/>
  <c r="C230" i="231" s="1"/>
  <c r="C231" i="231" s="1"/>
  <c r="C232" i="231" s="1"/>
  <c r="C233" i="231" s="1"/>
  <c r="C234" i="231" s="1"/>
  <c r="C235" i="231" s="1"/>
  <c r="C236" i="231" s="1"/>
  <c r="C237" i="231" s="1"/>
  <c r="C238" i="231" s="1"/>
  <c r="C239" i="231" s="1"/>
  <c r="C240" i="231" s="1"/>
  <c r="C241" i="231" s="1"/>
  <c r="C242" i="231" s="1"/>
  <c r="C243" i="231" s="1"/>
  <c r="C244" i="231" s="1"/>
  <c r="C245" i="231" s="1"/>
  <c r="C246" i="231" s="1"/>
  <c r="C247" i="231" s="1"/>
  <c r="C248" i="231" s="1"/>
  <c r="C249" i="231" s="1"/>
  <c r="C250" i="231" s="1"/>
  <c r="C251" i="231" s="1"/>
  <c r="C252" i="231" s="1"/>
  <c r="C253" i="231" s="1"/>
  <c r="C254" i="231" s="1"/>
  <c r="C255" i="231" s="1"/>
  <c r="C256" i="231" s="1"/>
  <c r="C257" i="231" s="1"/>
  <c r="C258" i="231" s="1"/>
  <c r="C259" i="231" s="1"/>
  <c r="C260" i="231" s="1"/>
  <c r="C261" i="231" s="1"/>
  <c r="C262" i="231" s="1"/>
  <c r="C263" i="231" s="1"/>
  <c r="C264" i="231" s="1"/>
  <c r="C265" i="231" s="1"/>
  <c r="C266" i="231" s="1"/>
  <c r="C267" i="231" s="1"/>
  <c r="C268" i="231" s="1"/>
  <c r="C269" i="231" s="1"/>
  <c r="C270" i="231" s="1"/>
  <c r="C271" i="231" s="1"/>
  <c r="C272" i="231" s="1"/>
  <c r="C273" i="231" s="1"/>
  <c r="C274" i="231" s="1"/>
  <c r="C275" i="231" s="1"/>
  <c r="C276" i="231" s="1"/>
  <c r="C277" i="231" s="1"/>
  <c r="C278" i="231" s="1"/>
  <c r="C279" i="231" s="1"/>
  <c r="C280" i="231" s="1"/>
  <c r="C281" i="231" s="1"/>
  <c r="C282" i="231" s="1"/>
  <c r="C283" i="231" s="1"/>
  <c r="C284" i="231" s="1"/>
  <c r="C285" i="231" s="1"/>
  <c r="C286" i="231" s="1"/>
  <c r="C287" i="231" s="1"/>
  <c r="C288" i="231" s="1"/>
  <c r="C289" i="231" s="1"/>
  <c r="C290" i="231" s="1"/>
  <c r="C291" i="231" s="1"/>
  <c r="C292" i="231" s="1"/>
  <c r="C293" i="231" s="1"/>
  <c r="C294" i="231" s="1"/>
  <c r="C295" i="231" s="1"/>
  <c r="C296" i="231" s="1"/>
  <c r="C297" i="231" s="1"/>
  <c r="C298" i="231" s="1"/>
  <c r="C299" i="231" s="1"/>
  <c r="C300" i="231" s="1"/>
  <c r="C301" i="231" s="1"/>
  <c r="C302" i="231" s="1"/>
  <c r="C303" i="231" s="1"/>
  <c r="C304" i="231" s="1"/>
  <c r="C305" i="231" s="1"/>
  <c r="C306" i="231" s="1"/>
  <c r="C307" i="231" s="1"/>
  <c r="C308" i="231" s="1"/>
  <c r="C309" i="231" s="1"/>
  <c r="C310" i="231" s="1"/>
  <c r="C311" i="231" s="1"/>
  <c r="C312" i="231" s="1"/>
  <c r="C313" i="231" s="1"/>
  <c r="C314" i="231" s="1"/>
  <c r="C315" i="231" s="1"/>
  <c r="C316" i="231" s="1"/>
  <c r="C317" i="231" s="1"/>
  <c r="C318" i="231" s="1"/>
  <c r="C319" i="231" s="1"/>
  <c r="C320" i="231" s="1"/>
  <c r="C321" i="231" s="1"/>
  <c r="C322" i="231" s="1"/>
  <c r="C323" i="231" s="1"/>
  <c r="C324" i="231" s="1"/>
  <c r="C325" i="231" s="1"/>
  <c r="C326" i="231" s="1"/>
  <c r="C327" i="231" s="1"/>
  <c r="C328" i="231" s="1"/>
  <c r="C329" i="231" s="1"/>
  <c r="C330" i="231" s="1"/>
  <c r="C331" i="231" s="1"/>
  <c r="C332" i="231" s="1"/>
  <c r="C333" i="231" s="1"/>
  <c r="C334" i="231" s="1"/>
  <c r="C335" i="231" s="1"/>
  <c r="C336" i="231" s="1"/>
  <c r="C337" i="231" s="1"/>
  <c r="C338" i="231" s="1"/>
  <c r="C339" i="231" s="1"/>
  <c r="C340" i="231" s="1"/>
  <c r="C341" i="231" s="1"/>
  <c r="C342" i="231" s="1"/>
  <c r="C343" i="231" s="1"/>
  <c r="C344" i="231" s="1"/>
  <c r="C345" i="231" s="1"/>
  <c r="C346" i="231" s="1"/>
  <c r="C347" i="231" s="1"/>
  <c r="C348" i="231" s="1"/>
  <c r="C349" i="231" s="1"/>
  <c r="C350" i="231" s="1"/>
  <c r="C351" i="231" s="1"/>
  <c r="C352" i="231" s="1"/>
  <c r="C353" i="231" s="1"/>
  <c r="C354" i="231" s="1"/>
  <c r="C355" i="231" s="1"/>
  <c r="C356" i="231" s="1"/>
  <c r="C357" i="231" s="1"/>
  <c r="C358" i="231" s="1"/>
  <c r="C359" i="231" s="1"/>
  <c r="C360" i="231" s="1"/>
  <c r="C361" i="231" s="1"/>
  <c r="C362" i="231" s="1"/>
  <c r="C363" i="231" s="1"/>
  <c r="B6" i="227"/>
  <c r="E353" i="227" s="1"/>
  <c r="E361" i="227"/>
  <c r="E358" i="227"/>
  <c r="E356" i="227"/>
  <c r="E345" i="227"/>
  <c r="E340" i="227"/>
  <c r="E337" i="227"/>
  <c r="E334" i="227"/>
  <c r="E332" i="227"/>
  <c r="E329" i="227"/>
  <c r="E326" i="227"/>
  <c r="E324" i="227"/>
  <c r="E321" i="227"/>
  <c r="E308" i="227"/>
  <c r="E305" i="227"/>
  <c r="E302" i="227"/>
  <c r="E300" i="227"/>
  <c r="E297" i="227"/>
  <c r="E294" i="227"/>
  <c r="E292" i="227"/>
  <c r="E289" i="227"/>
  <c r="E286" i="227"/>
  <c r="E273" i="227"/>
  <c r="E270" i="227"/>
  <c r="E268" i="227"/>
  <c r="E265" i="227"/>
  <c r="E262" i="227"/>
  <c r="E260" i="227"/>
  <c r="E257" i="227"/>
  <c r="E254" i="227"/>
  <c r="E252" i="227"/>
  <c r="E241" i="227"/>
  <c r="E238" i="227"/>
  <c r="E236" i="227"/>
  <c r="E233" i="227"/>
  <c r="E230" i="227"/>
  <c r="E228" i="227"/>
  <c r="E225" i="227"/>
  <c r="E222" i="227"/>
  <c r="E220" i="227"/>
  <c r="E217" i="227"/>
  <c r="E206" i="227"/>
  <c r="E204" i="227"/>
  <c r="E201" i="227"/>
  <c r="E198" i="227"/>
  <c r="E196" i="227"/>
  <c r="E193" i="227"/>
  <c r="E190" i="227"/>
  <c r="E188" i="227"/>
  <c r="E185" i="227"/>
  <c r="E180" i="227"/>
  <c r="E172" i="227"/>
  <c r="E169" i="227"/>
  <c r="E166" i="227"/>
  <c r="E164" i="227"/>
  <c r="E161" i="227"/>
  <c r="E158" i="227"/>
  <c r="E156" i="227"/>
  <c r="E153" i="227"/>
  <c r="E148" i="227"/>
  <c r="E145" i="227"/>
  <c r="E137" i="227"/>
  <c r="E134" i="227"/>
  <c r="E132" i="227"/>
  <c r="E129" i="227"/>
  <c r="E126" i="227"/>
  <c r="E124" i="227"/>
  <c r="E121" i="227"/>
  <c r="E116" i="227"/>
  <c r="E113" i="227"/>
  <c r="E110" i="227"/>
  <c r="E108" i="227"/>
  <c r="E105" i="227"/>
  <c r="E102" i="227"/>
  <c r="E100" i="227"/>
  <c r="E97" i="227"/>
  <c r="E94" i="227"/>
  <c r="E92" i="227"/>
  <c r="E89" i="227"/>
  <c r="E84" i="227"/>
  <c r="E81" i="227"/>
  <c r="E78" i="227"/>
  <c r="E76" i="227"/>
  <c r="E73" i="227"/>
  <c r="E70" i="227"/>
  <c r="E68" i="227"/>
  <c r="E65" i="227"/>
  <c r="E62" i="227"/>
  <c r="E60" i="227"/>
  <c r="E57" i="227"/>
  <c r="E52" i="227"/>
  <c r="E37" i="227"/>
  <c r="E34" i="227"/>
  <c r="E32" i="227"/>
  <c r="E29" i="227"/>
  <c r="E50" i="227"/>
  <c r="E48" i="227"/>
  <c r="E45" i="227"/>
  <c r="E42" i="227"/>
  <c r="E40" i="227"/>
  <c r="E25" i="227"/>
  <c r="E20" i="227"/>
  <c r="E17" i="227"/>
  <c r="H3" i="227"/>
  <c r="D4" i="227"/>
  <c r="E4" i="227"/>
  <c r="F4" i="227"/>
  <c r="E5" i="227"/>
  <c r="E11" i="227"/>
  <c r="E12" i="227"/>
  <c r="E13" i="227"/>
  <c r="C4" i="227"/>
  <c r="C5" i="227" s="1"/>
  <c r="C6" i="227" s="1"/>
  <c r="C7" i="227" s="1"/>
  <c r="C8" i="227" s="1"/>
  <c r="C9" i="227" s="1"/>
  <c r="C10" i="227" s="1"/>
  <c r="C11" i="227" s="1"/>
  <c r="C12" i="227" s="1"/>
  <c r="C13" i="227" s="1"/>
  <c r="C14" i="227" s="1"/>
  <c r="C15" i="227" s="1"/>
  <c r="C16" i="227" s="1"/>
  <c r="C17" i="227" s="1"/>
  <c r="C18" i="227" s="1"/>
  <c r="C19" i="227" s="1"/>
  <c r="C20" i="227" s="1"/>
  <c r="C21" i="227" s="1"/>
  <c r="C22" i="227" s="1"/>
  <c r="C23" i="227" s="1"/>
  <c r="C24" i="227" s="1"/>
  <c r="C25" i="227" s="1"/>
  <c r="C26" i="227" s="1"/>
  <c r="C27" i="227" s="1"/>
  <c r="C28" i="227" s="1"/>
  <c r="C29" i="227" s="1"/>
  <c r="C30" i="227" s="1"/>
  <c r="C31" i="227" s="1"/>
  <c r="C32" i="227" s="1"/>
  <c r="C33" i="227" s="1"/>
  <c r="C34" i="227" s="1"/>
  <c r="C35" i="227" s="1"/>
  <c r="C36" i="227" s="1"/>
  <c r="C37" i="227" s="1"/>
  <c r="C38" i="227" s="1"/>
  <c r="C39" i="227" s="1"/>
  <c r="C40" i="227" s="1"/>
  <c r="C41" i="227" s="1"/>
  <c r="C42" i="227" s="1"/>
  <c r="C43" i="227" s="1"/>
  <c r="C44" i="227" s="1"/>
  <c r="C45" i="227" s="1"/>
  <c r="C46" i="227" s="1"/>
  <c r="C47" i="227" s="1"/>
  <c r="C48" i="227" s="1"/>
  <c r="C49" i="227" s="1"/>
  <c r="C50" i="227" s="1"/>
  <c r="C51" i="227" s="1"/>
  <c r="C52" i="227" s="1"/>
  <c r="C53" i="227" s="1"/>
  <c r="C54" i="227" s="1"/>
  <c r="C55" i="227" s="1"/>
  <c r="C56" i="227" s="1"/>
  <c r="C57" i="227" s="1"/>
  <c r="C58" i="227" s="1"/>
  <c r="C59" i="227" s="1"/>
  <c r="C60" i="227" s="1"/>
  <c r="C61" i="227" s="1"/>
  <c r="C62" i="227" s="1"/>
  <c r="C63" i="227" s="1"/>
  <c r="C64" i="227" s="1"/>
  <c r="C65" i="227" s="1"/>
  <c r="C66" i="227" s="1"/>
  <c r="C67" i="227" s="1"/>
  <c r="C68" i="227" s="1"/>
  <c r="C69" i="227" s="1"/>
  <c r="C70" i="227" s="1"/>
  <c r="C71" i="227" s="1"/>
  <c r="C72" i="227" s="1"/>
  <c r="C73" i="227" s="1"/>
  <c r="C74" i="227" s="1"/>
  <c r="C75" i="227" s="1"/>
  <c r="C76" i="227" s="1"/>
  <c r="C77" i="227" s="1"/>
  <c r="C78" i="227" s="1"/>
  <c r="C79" i="227" s="1"/>
  <c r="C80" i="227" s="1"/>
  <c r="C81" i="227" s="1"/>
  <c r="C82" i="227" s="1"/>
  <c r="C83" i="227" s="1"/>
  <c r="C84" i="227" s="1"/>
  <c r="C85" i="227" s="1"/>
  <c r="C86" i="227" s="1"/>
  <c r="C87" i="227" s="1"/>
  <c r="C88" i="227" s="1"/>
  <c r="C89" i="227" s="1"/>
  <c r="C90" i="227" s="1"/>
  <c r="C91" i="227" s="1"/>
  <c r="C92" i="227" s="1"/>
  <c r="C93" i="227" s="1"/>
  <c r="C94" i="227" s="1"/>
  <c r="C95" i="227" s="1"/>
  <c r="C96" i="227" s="1"/>
  <c r="C97" i="227" s="1"/>
  <c r="C98" i="227" s="1"/>
  <c r="C99" i="227" s="1"/>
  <c r="C100" i="227" s="1"/>
  <c r="C101" i="227" s="1"/>
  <c r="C102" i="227" s="1"/>
  <c r="C103" i="227" s="1"/>
  <c r="C104" i="227" s="1"/>
  <c r="C105" i="227" s="1"/>
  <c r="C106" i="227" s="1"/>
  <c r="C107" i="227" s="1"/>
  <c r="C108" i="227" s="1"/>
  <c r="C109" i="227" s="1"/>
  <c r="C110" i="227" s="1"/>
  <c r="C111" i="227" s="1"/>
  <c r="C112" i="227" s="1"/>
  <c r="C113" i="227" s="1"/>
  <c r="C114" i="227" s="1"/>
  <c r="C115" i="227" s="1"/>
  <c r="C116" i="227" s="1"/>
  <c r="C117" i="227" s="1"/>
  <c r="C118" i="227" s="1"/>
  <c r="C119" i="227" s="1"/>
  <c r="C120" i="227" s="1"/>
  <c r="C121" i="227" s="1"/>
  <c r="C122" i="227" s="1"/>
  <c r="C123" i="227" s="1"/>
  <c r="C124" i="227" s="1"/>
  <c r="C125" i="227" s="1"/>
  <c r="C126" i="227" s="1"/>
  <c r="C127" i="227" s="1"/>
  <c r="C128" i="227" s="1"/>
  <c r="C129" i="227" s="1"/>
  <c r="C130" i="227" s="1"/>
  <c r="C131" i="227" s="1"/>
  <c r="C132" i="227" s="1"/>
  <c r="C133" i="227" s="1"/>
  <c r="C134" i="227" s="1"/>
  <c r="C135" i="227" s="1"/>
  <c r="C136" i="227" s="1"/>
  <c r="C137" i="227" s="1"/>
  <c r="C138" i="227" s="1"/>
  <c r="C139" i="227" s="1"/>
  <c r="C140" i="227" s="1"/>
  <c r="C141" i="227" s="1"/>
  <c r="C142" i="227" s="1"/>
  <c r="C143" i="227" s="1"/>
  <c r="C144" i="227" s="1"/>
  <c r="C145" i="227" s="1"/>
  <c r="C146" i="227" s="1"/>
  <c r="C147" i="227" s="1"/>
  <c r="C148" i="227" s="1"/>
  <c r="C149" i="227" s="1"/>
  <c r="C150" i="227" s="1"/>
  <c r="C151" i="227" s="1"/>
  <c r="C152" i="227" s="1"/>
  <c r="C153" i="227" s="1"/>
  <c r="C154" i="227" s="1"/>
  <c r="C155" i="227" s="1"/>
  <c r="C156" i="227" s="1"/>
  <c r="C157" i="227" s="1"/>
  <c r="C158" i="227" s="1"/>
  <c r="C159" i="227" s="1"/>
  <c r="C160" i="227" s="1"/>
  <c r="C161" i="227" s="1"/>
  <c r="C162" i="227" s="1"/>
  <c r="C163" i="227" s="1"/>
  <c r="C164" i="227" s="1"/>
  <c r="C165" i="227" s="1"/>
  <c r="C166" i="227" s="1"/>
  <c r="C167" i="227" s="1"/>
  <c r="C168" i="227" s="1"/>
  <c r="C169" i="227" s="1"/>
  <c r="C170" i="227" s="1"/>
  <c r="C171" i="227" s="1"/>
  <c r="C172" i="227" s="1"/>
  <c r="C173" i="227" s="1"/>
  <c r="C174" i="227" s="1"/>
  <c r="C175" i="227" s="1"/>
  <c r="C176" i="227" s="1"/>
  <c r="C177" i="227" s="1"/>
  <c r="C178" i="227" s="1"/>
  <c r="C179" i="227" s="1"/>
  <c r="C180" i="227" s="1"/>
  <c r="C181" i="227" s="1"/>
  <c r="C182" i="227" s="1"/>
  <c r="C183" i="227" s="1"/>
  <c r="C184" i="227" s="1"/>
  <c r="C185" i="227" s="1"/>
  <c r="C186" i="227" s="1"/>
  <c r="C187" i="227" s="1"/>
  <c r="C188" i="227" s="1"/>
  <c r="C189" i="227" s="1"/>
  <c r="C190" i="227" s="1"/>
  <c r="C191" i="227" s="1"/>
  <c r="C192" i="227" s="1"/>
  <c r="C193" i="227" s="1"/>
  <c r="C194" i="227" s="1"/>
  <c r="C195" i="227" s="1"/>
  <c r="C196" i="227" s="1"/>
  <c r="C197" i="227" s="1"/>
  <c r="C198" i="227" s="1"/>
  <c r="C199" i="227" s="1"/>
  <c r="C200" i="227" s="1"/>
  <c r="C201" i="227" s="1"/>
  <c r="C202" i="227" s="1"/>
  <c r="C203" i="227" s="1"/>
  <c r="C204" i="227" s="1"/>
  <c r="C205" i="227" s="1"/>
  <c r="C206" i="227" s="1"/>
  <c r="C207" i="227" s="1"/>
  <c r="C208" i="227" s="1"/>
  <c r="C209" i="227" s="1"/>
  <c r="C210" i="227" s="1"/>
  <c r="C211" i="227" s="1"/>
  <c r="C212" i="227" s="1"/>
  <c r="C213" i="227" s="1"/>
  <c r="C214" i="227" s="1"/>
  <c r="C215" i="227" s="1"/>
  <c r="C216" i="227" s="1"/>
  <c r="C217" i="227" s="1"/>
  <c r="C218" i="227" s="1"/>
  <c r="C219" i="227" s="1"/>
  <c r="C220" i="227" s="1"/>
  <c r="C221" i="227" s="1"/>
  <c r="C222" i="227" s="1"/>
  <c r="C223" i="227" s="1"/>
  <c r="C224" i="227" s="1"/>
  <c r="C225" i="227" s="1"/>
  <c r="C226" i="227" s="1"/>
  <c r="C227" i="227" s="1"/>
  <c r="C228" i="227" s="1"/>
  <c r="C229" i="227" s="1"/>
  <c r="C230" i="227" s="1"/>
  <c r="C231" i="227" s="1"/>
  <c r="C232" i="227" s="1"/>
  <c r="C233" i="227" s="1"/>
  <c r="C234" i="227" s="1"/>
  <c r="C235" i="227" s="1"/>
  <c r="C236" i="227" s="1"/>
  <c r="C237" i="227" s="1"/>
  <c r="C238" i="227" s="1"/>
  <c r="C239" i="227" s="1"/>
  <c r="C240" i="227" s="1"/>
  <c r="C241" i="227" s="1"/>
  <c r="C242" i="227" s="1"/>
  <c r="C243" i="227" s="1"/>
  <c r="C244" i="227" s="1"/>
  <c r="C245" i="227" s="1"/>
  <c r="C246" i="227" s="1"/>
  <c r="C247" i="227" s="1"/>
  <c r="C248" i="227" s="1"/>
  <c r="C249" i="227" s="1"/>
  <c r="C250" i="227" s="1"/>
  <c r="C251" i="227" s="1"/>
  <c r="C252" i="227" s="1"/>
  <c r="C253" i="227" s="1"/>
  <c r="C254" i="227" s="1"/>
  <c r="C255" i="227" s="1"/>
  <c r="C256" i="227" s="1"/>
  <c r="C257" i="227" s="1"/>
  <c r="C258" i="227" s="1"/>
  <c r="C259" i="227" s="1"/>
  <c r="C260" i="227" s="1"/>
  <c r="C261" i="227" s="1"/>
  <c r="C262" i="227" s="1"/>
  <c r="C263" i="227" s="1"/>
  <c r="C264" i="227" s="1"/>
  <c r="C265" i="227" s="1"/>
  <c r="C266" i="227" s="1"/>
  <c r="C267" i="227" s="1"/>
  <c r="C268" i="227" s="1"/>
  <c r="C269" i="227" s="1"/>
  <c r="C270" i="227" s="1"/>
  <c r="C271" i="227" s="1"/>
  <c r="C272" i="227" s="1"/>
  <c r="C273" i="227" s="1"/>
  <c r="C274" i="227" s="1"/>
  <c r="C275" i="227" s="1"/>
  <c r="C276" i="227" s="1"/>
  <c r="C277" i="227" s="1"/>
  <c r="C278" i="227" s="1"/>
  <c r="C279" i="227" s="1"/>
  <c r="C280" i="227" s="1"/>
  <c r="C281" i="227" s="1"/>
  <c r="C282" i="227" s="1"/>
  <c r="C283" i="227" s="1"/>
  <c r="C284" i="227" s="1"/>
  <c r="C285" i="227" s="1"/>
  <c r="C286" i="227" s="1"/>
  <c r="C287" i="227" s="1"/>
  <c r="C288" i="227" s="1"/>
  <c r="C289" i="227" s="1"/>
  <c r="C290" i="227" s="1"/>
  <c r="C291" i="227" s="1"/>
  <c r="C292" i="227" s="1"/>
  <c r="C293" i="227" s="1"/>
  <c r="C294" i="227" s="1"/>
  <c r="C295" i="227" s="1"/>
  <c r="C296" i="227" s="1"/>
  <c r="C297" i="227" s="1"/>
  <c r="C298" i="227" s="1"/>
  <c r="C299" i="227" s="1"/>
  <c r="C300" i="227" s="1"/>
  <c r="C301" i="227" s="1"/>
  <c r="C302" i="227" s="1"/>
  <c r="C303" i="227" s="1"/>
  <c r="C304" i="227" s="1"/>
  <c r="C305" i="227" s="1"/>
  <c r="C306" i="227" s="1"/>
  <c r="C307" i="227" s="1"/>
  <c r="C308" i="227" s="1"/>
  <c r="C309" i="227" s="1"/>
  <c r="C310" i="227" s="1"/>
  <c r="C311" i="227" s="1"/>
  <c r="C312" i="227" s="1"/>
  <c r="C313" i="227" s="1"/>
  <c r="C314" i="227" s="1"/>
  <c r="C315" i="227" s="1"/>
  <c r="C316" i="227" s="1"/>
  <c r="C317" i="227" s="1"/>
  <c r="C318" i="227" s="1"/>
  <c r="C319" i="227" s="1"/>
  <c r="C320" i="227" s="1"/>
  <c r="C321" i="227" s="1"/>
  <c r="C322" i="227" s="1"/>
  <c r="C323" i="227" s="1"/>
  <c r="C324" i="227" s="1"/>
  <c r="C325" i="227" s="1"/>
  <c r="C326" i="227" s="1"/>
  <c r="C327" i="227" s="1"/>
  <c r="C328" i="227" s="1"/>
  <c r="C329" i="227" s="1"/>
  <c r="C330" i="227" s="1"/>
  <c r="C331" i="227" s="1"/>
  <c r="C332" i="227" s="1"/>
  <c r="C333" i="227" s="1"/>
  <c r="C334" i="227" s="1"/>
  <c r="C335" i="227" s="1"/>
  <c r="C336" i="227" s="1"/>
  <c r="C337" i="227" s="1"/>
  <c r="C338" i="227" s="1"/>
  <c r="C339" i="227" s="1"/>
  <c r="C340" i="227" s="1"/>
  <c r="C341" i="227" s="1"/>
  <c r="C342" i="227" s="1"/>
  <c r="C343" i="227" s="1"/>
  <c r="C344" i="227" s="1"/>
  <c r="C345" i="227" s="1"/>
  <c r="C346" i="227" s="1"/>
  <c r="C347" i="227" s="1"/>
  <c r="C348" i="227" s="1"/>
  <c r="C349" i="227" s="1"/>
  <c r="C350" i="227" s="1"/>
  <c r="C351" i="227" s="1"/>
  <c r="C352" i="227" s="1"/>
  <c r="C353" i="227" s="1"/>
  <c r="C354" i="227" s="1"/>
  <c r="C355" i="227" s="1"/>
  <c r="C356" i="227" s="1"/>
  <c r="C357" i="227" s="1"/>
  <c r="C358" i="227" s="1"/>
  <c r="C359" i="227" s="1"/>
  <c r="C360" i="227" s="1"/>
  <c r="C361" i="227" s="1"/>
  <c r="C362" i="227" s="1"/>
  <c r="C363" i="227" s="1"/>
  <c r="H29" i="233"/>
  <c r="G29" i="233"/>
  <c r="F29" i="233"/>
  <c r="E29" i="233"/>
  <c r="D29" i="233"/>
  <c r="C29" i="233"/>
  <c r="B29" i="233"/>
  <c r="H28" i="233"/>
  <c r="G28" i="233"/>
  <c r="F28" i="233"/>
  <c r="E28" i="233"/>
  <c r="D28" i="233"/>
  <c r="C28" i="233"/>
  <c r="B28" i="233"/>
  <c r="H27" i="233"/>
  <c r="G27" i="233"/>
  <c r="F27" i="233"/>
  <c r="E27" i="233"/>
  <c r="D27" i="233"/>
  <c r="C27" i="233"/>
  <c r="B27" i="233"/>
  <c r="H26" i="233"/>
  <c r="G26" i="233"/>
  <c r="F26" i="233"/>
  <c r="E26" i="233"/>
  <c r="D26" i="233"/>
  <c r="C26" i="233"/>
  <c r="B26" i="233"/>
  <c r="A29" i="233"/>
  <c r="A28" i="233"/>
  <c r="A27" i="233"/>
  <c r="A26" i="233"/>
  <c r="D31" i="229"/>
  <c r="D32" i="229" s="1"/>
  <c r="D33" i="229" s="1"/>
  <c r="A5" i="229"/>
  <c r="A6" i="229"/>
  <c r="A7" i="229" s="1"/>
  <c r="A8" i="229" s="1"/>
  <c r="A9" i="229" s="1"/>
  <c r="A10" i="229" s="1"/>
  <c r="A11" i="229" s="1"/>
  <c r="A12" i="229" s="1"/>
  <c r="A13" i="229" s="1"/>
  <c r="A14" i="229" s="1"/>
  <c r="A15" i="229" s="1"/>
  <c r="A16" i="229" s="1"/>
  <c r="A17" i="229" s="1"/>
  <c r="A18" i="229" s="1"/>
  <c r="A19" i="229" s="1"/>
  <c r="A20" i="229" s="1"/>
  <c r="A21" i="229" s="1"/>
  <c r="A22" i="229" s="1"/>
  <c r="A23" i="229" s="1"/>
  <c r="A24" i="229" s="1"/>
  <c r="A25" i="229" s="1"/>
  <c r="A26" i="229" s="1"/>
  <c r="A27" i="229" s="1"/>
  <c r="A28" i="229" s="1"/>
  <c r="A29" i="229" s="1"/>
  <c r="A30" i="229" s="1"/>
  <c r="A31" i="229" s="1"/>
  <c r="A32" i="229" s="1"/>
  <c r="A33" i="229" s="1"/>
  <c r="D30" i="229"/>
  <c r="D29" i="229"/>
  <c r="D28" i="229"/>
  <c r="D27" i="229"/>
  <c r="D26" i="229"/>
  <c r="D25" i="229"/>
  <c r="D24" i="229"/>
  <c r="D23" i="229"/>
  <c r="D22" i="229"/>
  <c r="D21" i="229"/>
  <c r="D20" i="229"/>
  <c r="D19" i="229"/>
  <c r="D18" i="229"/>
  <c r="D17" i="229"/>
  <c r="D16" i="229"/>
  <c r="D15" i="229"/>
  <c r="D14" i="229"/>
  <c r="D13" i="229"/>
  <c r="D12" i="229"/>
  <c r="D11" i="229"/>
  <c r="D10" i="229"/>
  <c r="D9" i="229"/>
  <c r="D8" i="229"/>
  <c r="D7" i="229"/>
  <c r="D6" i="229"/>
  <c r="D5" i="229"/>
  <c r="D4" i="229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B7" i="1"/>
  <c r="I18" i="235"/>
  <c r="J18" i="235"/>
  <c r="I19" i="235"/>
  <c r="J19" i="235"/>
  <c r="C18" i="235"/>
  <c r="B17" i="235"/>
  <c r="E18" i="235"/>
  <c r="F53" i="235"/>
  <c r="G55" i="235"/>
  <c r="A55" i="235"/>
  <c r="A56" i="235" s="1"/>
  <c r="A57" i="235" s="1"/>
  <c r="A58" i="235" s="1"/>
  <c r="G59" i="235"/>
  <c r="I20" i="235"/>
  <c r="J20" i="235"/>
  <c r="C19" i="235"/>
  <c r="E19" i="235"/>
  <c r="A18" i="235"/>
  <c r="A19" i="235" s="1"/>
  <c r="A20" i="235" s="1"/>
  <c r="A21" i="235" s="1"/>
  <c r="A22" i="235" s="1"/>
  <c r="A23" i="235" s="1"/>
  <c r="A24" i="235" s="1"/>
  <c r="A25" i="235" s="1"/>
  <c r="A26" i="235" s="1"/>
  <c r="A27" i="235" s="1"/>
  <c r="A28" i="235" s="1"/>
  <c r="A29" i="235" s="1"/>
  <c r="A30" i="235" s="1"/>
  <c r="A31" i="235" s="1"/>
  <c r="A32" i="235" s="1"/>
  <c r="A33" i="235" s="1"/>
  <c r="A34" i="235" s="1"/>
  <c r="A35" i="235" s="1"/>
  <c r="A36" i="235" s="1"/>
  <c r="A37" i="235" s="1"/>
  <c r="A38" i="235" s="1"/>
  <c r="A39" i="235" s="1"/>
  <c r="A40" i="235" s="1"/>
  <c r="A41" i="235" s="1"/>
  <c r="A42" i="235" s="1"/>
  <c r="A43" i="235" s="1"/>
  <c r="A44" i="235" s="1"/>
  <c r="A45" i="235" s="1"/>
  <c r="A46" i="235" s="1"/>
  <c r="I21" i="235"/>
  <c r="J21" i="235"/>
  <c r="C20" i="235"/>
  <c r="E20" i="235"/>
  <c r="I22" i="235"/>
  <c r="K22" i="235" s="1"/>
  <c r="J22" i="235"/>
  <c r="C21" i="235"/>
  <c r="E21" i="235"/>
  <c r="I23" i="235"/>
  <c r="J23" i="235"/>
  <c r="C22" i="235"/>
  <c r="E22" i="235"/>
  <c r="I24" i="235"/>
  <c r="J24" i="235"/>
  <c r="C23" i="235"/>
  <c r="E23" i="235"/>
  <c r="I25" i="235"/>
  <c r="J25" i="235"/>
  <c r="C24" i="235"/>
  <c r="E24" i="235"/>
  <c r="I26" i="235"/>
  <c r="J26" i="235"/>
  <c r="C25" i="235"/>
  <c r="E25" i="235"/>
  <c r="I27" i="235"/>
  <c r="J27" i="235"/>
  <c r="C26" i="235"/>
  <c r="E26" i="235"/>
  <c r="I28" i="235"/>
  <c r="J28" i="235"/>
  <c r="C27" i="235"/>
  <c r="E27" i="235"/>
  <c r="I29" i="235"/>
  <c r="J29" i="235"/>
  <c r="C28" i="235"/>
  <c r="E28" i="235"/>
  <c r="I30" i="235"/>
  <c r="J30" i="235"/>
  <c r="C29" i="235"/>
  <c r="E29" i="235"/>
  <c r="I31" i="235"/>
  <c r="J31" i="235"/>
  <c r="C30" i="235"/>
  <c r="E30" i="235"/>
  <c r="I32" i="235"/>
  <c r="J32" i="235"/>
  <c r="C31" i="235"/>
  <c r="E31" i="235"/>
  <c r="I33" i="235"/>
  <c r="J33" i="235"/>
  <c r="C32" i="235"/>
  <c r="E32" i="235"/>
  <c r="I34" i="235"/>
  <c r="J34" i="235"/>
  <c r="C33" i="235"/>
  <c r="E33" i="235"/>
  <c r="I35" i="235"/>
  <c r="J35" i="235"/>
  <c r="C34" i="235"/>
  <c r="E34" i="235"/>
  <c r="I36" i="235"/>
  <c r="J36" i="235"/>
  <c r="C35" i="235"/>
  <c r="E35" i="235"/>
  <c r="I37" i="235"/>
  <c r="J37" i="235"/>
  <c r="C36" i="235"/>
  <c r="E36" i="235"/>
  <c r="I38" i="235"/>
  <c r="J38" i="235"/>
  <c r="C37" i="235"/>
  <c r="E37" i="235"/>
  <c r="I39" i="235"/>
  <c r="J39" i="235"/>
  <c r="C38" i="235"/>
  <c r="E38" i="235"/>
  <c r="I40" i="235"/>
  <c r="J40" i="235"/>
  <c r="C39" i="235"/>
  <c r="E39" i="235"/>
  <c r="I41" i="235"/>
  <c r="J41" i="235"/>
  <c r="C40" i="235"/>
  <c r="E40" i="235"/>
  <c r="I42" i="235"/>
  <c r="K42" i="235" s="1"/>
  <c r="J42" i="235"/>
  <c r="C41" i="235"/>
  <c r="E41" i="235"/>
  <c r="I43" i="235"/>
  <c r="J43" i="235"/>
  <c r="C42" i="235"/>
  <c r="E42" i="235"/>
  <c r="I44" i="235"/>
  <c r="J44" i="235"/>
  <c r="C43" i="235"/>
  <c r="E43" i="235"/>
  <c r="I45" i="235"/>
  <c r="J45" i="235"/>
  <c r="C44" i="235"/>
  <c r="E44" i="235"/>
  <c r="C45" i="235"/>
  <c r="E45" i="235"/>
  <c r="C46" i="235"/>
  <c r="E46" i="235"/>
  <c r="I17" i="235"/>
  <c r="J17" i="235"/>
  <c r="J46" i="235"/>
  <c r="I46" i="235"/>
  <c r="F14" i="235"/>
  <c r="K53" i="235"/>
  <c r="J53" i="235"/>
  <c r="I53" i="235"/>
  <c r="H53" i="235"/>
  <c r="H18" i="235"/>
  <c r="H19" i="235" s="1"/>
  <c r="H20" i="235" s="1"/>
  <c r="H21" i="235" s="1"/>
  <c r="H22" i="235" s="1"/>
  <c r="H23" i="235" s="1"/>
  <c r="H24" i="235" s="1"/>
  <c r="H25" i="235" s="1"/>
  <c r="H26" i="235" s="1"/>
  <c r="H27" i="235" s="1"/>
  <c r="H28" i="235" s="1"/>
  <c r="H29" i="235" s="1"/>
  <c r="H30" i="235" s="1"/>
  <c r="H31" i="235" s="1"/>
  <c r="H32" i="235" s="1"/>
  <c r="H33" i="235" s="1"/>
  <c r="H34" i="235" s="1"/>
  <c r="H35" i="235" s="1"/>
  <c r="H36" i="235" s="1"/>
  <c r="H37" i="235" s="1"/>
  <c r="H38" i="235" s="1"/>
  <c r="H39" i="235" s="1"/>
  <c r="H40" i="235" s="1"/>
  <c r="H41" i="235" s="1"/>
  <c r="H42" i="235" s="1"/>
  <c r="H43" i="235" s="1"/>
  <c r="H44" i="235" s="1"/>
  <c r="H45" i="235" s="1"/>
  <c r="H46" i="235" s="1"/>
  <c r="C17" i="235"/>
  <c r="G6" i="235"/>
  <c r="B6" i="234"/>
  <c r="E16" i="234" s="1"/>
  <c r="E17" i="234" s="1"/>
  <c r="E18" i="234" s="1"/>
  <c r="E28" i="234"/>
  <c r="E29" i="234" s="1"/>
  <c r="E30" i="234" s="1"/>
  <c r="H3" i="234"/>
  <c r="F4" i="234" s="1"/>
  <c r="D4" i="234"/>
  <c r="C4" i="234"/>
  <c r="C5" i="234" s="1"/>
  <c r="C6" i="234" s="1"/>
  <c r="C7" i="234" s="1"/>
  <c r="C8" i="234" s="1"/>
  <c r="C9" i="234" s="1"/>
  <c r="C10" i="234" s="1"/>
  <c r="C11" i="234" s="1"/>
  <c r="C12" i="234" s="1"/>
  <c r="C13" i="234" s="1"/>
  <c r="C14" i="234" s="1"/>
  <c r="C15" i="234" s="1"/>
  <c r="C16" i="234" s="1"/>
  <c r="C17" i="234" s="1"/>
  <c r="C18" i="234" s="1"/>
  <c r="C19" i="234" s="1"/>
  <c r="C20" i="234" s="1"/>
  <c r="C21" i="234" s="1"/>
  <c r="C22" i="234" s="1"/>
  <c r="C23" i="234" s="1"/>
  <c r="C24" i="234" s="1"/>
  <c r="C25" i="234" s="1"/>
  <c r="C26" i="234" s="1"/>
  <c r="C27" i="234" s="1"/>
  <c r="C28" i="234" s="1"/>
  <c r="C29" i="234" s="1"/>
  <c r="C30" i="234" s="1"/>
  <c r="C31" i="234" s="1"/>
  <c r="C32" i="234" s="1"/>
  <c r="C33" i="234" s="1"/>
  <c r="C34" i="234" s="1"/>
  <c r="C35" i="234" s="1"/>
  <c r="C36" i="234" s="1"/>
  <c r="C37" i="234" s="1"/>
  <c r="C38" i="234" s="1"/>
  <c r="C39" i="234" s="1"/>
  <c r="C40" i="234" s="1"/>
  <c r="C41" i="234" s="1"/>
  <c r="C42" i="234" s="1"/>
  <c r="C43" i="234" s="1"/>
  <c r="C44" i="234" s="1"/>
  <c r="C45" i="234" s="1"/>
  <c r="C46" i="234" s="1"/>
  <c r="C47" i="234" s="1"/>
  <c r="C48" i="234" s="1"/>
  <c r="C49" i="234" s="1"/>
  <c r="C50" i="234" s="1"/>
  <c r="C51" i="234" s="1"/>
  <c r="C52" i="234" s="1"/>
  <c r="C53" i="234" s="1"/>
  <c r="C54" i="234" s="1"/>
  <c r="C55" i="234" s="1"/>
  <c r="C56" i="234" s="1"/>
  <c r="C57" i="234" s="1"/>
  <c r="C58" i="234" s="1"/>
  <c r="C59" i="234" s="1"/>
  <c r="C60" i="234" s="1"/>
  <c r="C61" i="234" s="1"/>
  <c r="C62" i="234" s="1"/>
  <c r="C63" i="234" s="1"/>
  <c r="C64" i="234" s="1"/>
  <c r="C65" i="234" s="1"/>
  <c r="C66" i="234" s="1"/>
  <c r="C67" i="234" s="1"/>
  <c r="C68" i="234" s="1"/>
  <c r="C69" i="234" s="1"/>
  <c r="C70" i="234" s="1"/>
  <c r="C71" i="234" s="1"/>
  <c r="C72" i="234" s="1"/>
  <c r="C73" i="234" s="1"/>
  <c r="C74" i="234" s="1"/>
  <c r="C75" i="234" s="1"/>
  <c r="C76" i="234" s="1"/>
  <c r="C77" i="234" s="1"/>
  <c r="C78" i="234" s="1"/>
  <c r="C79" i="234" s="1"/>
  <c r="C80" i="234" s="1"/>
  <c r="C81" i="234" s="1"/>
  <c r="C82" i="234" s="1"/>
  <c r="C83" i="234" s="1"/>
  <c r="C84" i="234" s="1"/>
  <c r="C85" i="234" s="1"/>
  <c r="C86" i="234" s="1"/>
  <c r="C87" i="234" s="1"/>
  <c r="C88" i="234" s="1"/>
  <c r="C89" i="234" s="1"/>
  <c r="C90" i="234" s="1"/>
  <c r="C91" i="234" s="1"/>
  <c r="C92" i="234" s="1"/>
  <c r="C93" i="234" s="1"/>
  <c r="C94" i="234" s="1"/>
  <c r="C95" i="234" s="1"/>
  <c r="C96" i="234" s="1"/>
  <c r="C97" i="234" s="1"/>
  <c r="C98" i="234" s="1"/>
  <c r="C99" i="234" s="1"/>
  <c r="C100" i="234" s="1"/>
  <c r="C101" i="234" s="1"/>
  <c r="C102" i="234" s="1"/>
  <c r="C103" i="234" s="1"/>
  <c r="C104" i="234" s="1"/>
  <c r="C105" i="234" s="1"/>
  <c r="C106" i="234" s="1"/>
  <c r="C107" i="234" s="1"/>
  <c r="C108" i="234" s="1"/>
  <c r="C109" i="234" s="1"/>
  <c r="C110" i="234" s="1"/>
  <c r="C111" i="234" s="1"/>
  <c r="C112" i="234" s="1"/>
  <c r="C113" i="234" s="1"/>
  <c r="C114" i="234" s="1"/>
  <c r="C115" i="234" s="1"/>
  <c r="C116" i="234" s="1"/>
  <c r="C117" i="234" s="1"/>
  <c r="C118" i="234" s="1"/>
  <c r="C119" i="234" s="1"/>
  <c r="C120" i="234" s="1"/>
  <c r="C121" i="234" s="1"/>
  <c r="C122" i="234" s="1"/>
  <c r="C123" i="234" s="1"/>
  <c r="C124" i="234" s="1"/>
  <c r="C125" i="234" s="1"/>
  <c r="C126" i="234" s="1"/>
  <c r="C127" i="234" s="1"/>
  <c r="C128" i="234" s="1"/>
  <c r="C129" i="234" s="1"/>
  <c r="C130" i="234" s="1"/>
  <c r="C131" i="234" s="1"/>
  <c r="C132" i="234" s="1"/>
  <c r="C133" i="234" s="1"/>
  <c r="C134" i="234" s="1"/>
  <c r="C135" i="234" s="1"/>
  <c r="C136" i="234" s="1"/>
  <c r="C137" i="234" s="1"/>
  <c r="C138" i="234" s="1"/>
  <c r="C139" i="234" s="1"/>
  <c r="C140" i="234" s="1"/>
  <c r="C141" i="234" s="1"/>
  <c r="C142" i="234" s="1"/>
  <c r="C143" i="234" s="1"/>
  <c r="C144" i="234" s="1"/>
  <c r="C145" i="234" s="1"/>
  <c r="C146" i="234" s="1"/>
  <c r="C147" i="234" s="1"/>
  <c r="C148" i="234" s="1"/>
  <c r="C149" i="234" s="1"/>
  <c r="C150" i="234" s="1"/>
  <c r="C151" i="234" s="1"/>
  <c r="C152" i="234" s="1"/>
  <c r="C153" i="234" s="1"/>
  <c r="C154" i="234" s="1"/>
  <c r="C155" i="234" s="1"/>
  <c r="C156" i="234" s="1"/>
  <c r="C157" i="234" s="1"/>
  <c r="C158" i="234" s="1"/>
  <c r="C159" i="234" s="1"/>
  <c r="C160" i="234" s="1"/>
  <c r="C161" i="234" s="1"/>
  <c r="C162" i="234" s="1"/>
  <c r="C163" i="234" s="1"/>
  <c r="C164" i="234" s="1"/>
  <c r="C165" i="234" s="1"/>
  <c r="C166" i="234" s="1"/>
  <c r="C167" i="234" s="1"/>
  <c r="C168" i="234" s="1"/>
  <c r="C169" i="234" s="1"/>
  <c r="C170" i="234" s="1"/>
  <c r="C171" i="234" s="1"/>
  <c r="C172" i="234" s="1"/>
  <c r="C173" i="234" s="1"/>
  <c r="C174" i="234" s="1"/>
  <c r="C175" i="234" s="1"/>
  <c r="C176" i="234" s="1"/>
  <c r="C177" i="234" s="1"/>
  <c r="C178" i="234" s="1"/>
  <c r="C179" i="234" s="1"/>
  <c r="C180" i="234" s="1"/>
  <c r="C181" i="234" s="1"/>
  <c r="C182" i="234" s="1"/>
  <c r="C183" i="234" s="1"/>
  <c r="C184" i="234" s="1"/>
  <c r="C185" i="234" s="1"/>
  <c r="C186" i="234" s="1"/>
  <c r="C187" i="234" s="1"/>
  <c r="C188" i="234" s="1"/>
  <c r="C189" i="234" s="1"/>
  <c r="C190" i="234" s="1"/>
  <c r="C191" i="234" s="1"/>
  <c r="C192" i="234" s="1"/>
  <c r="C193" i="234" s="1"/>
  <c r="C194" i="234" s="1"/>
  <c r="C195" i="234" s="1"/>
  <c r="C196" i="234" s="1"/>
  <c r="C197" i="234" s="1"/>
  <c r="C198" i="234" s="1"/>
  <c r="C199" i="234" s="1"/>
  <c r="C200" i="234" s="1"/>
  <c r="C201" i="234" s="1"/>
  <c r="C202" i="234" s="1"/>
  <c r="C203" i="234" s="1"/>
  <c r="C204" i="234" s="1"/>
  <c r="C205" i="234" s="1"/>
  <c r="C206" i="234" s="1"/>
  <c r="C207" i="234" s="1"/>
  <c r="C208" i="234" s="1"/>
  <c r="C209" i="234" s="1"/>
  <c r="C210" i="234" s="1"/>
  <c r="C211" i="234" s="1"/>
  <c r="C212" i="234" s="1"/>
  <c r="C213" i="234" s="1"/>
  <c r="C214" i="234" s="1"/>
  <c r="C215" i="234" s="1"/>
  <c r="C216" i="234" s="1"/>
  <c r="C217" i="234" s="1"/>
  <c r="C218" i="234" s="1"/>
  <c r="C219" i="234" s="1"/>
  <c r="C220" i="234" s="1"/>
  <c r="C221" i="234" s="1"/>
  <c r="C222" i="234" s="1"/>
  <c r="C223" i="234" s="1"/>
  <c r="C224" i="234" s="1"/>
  <c r="C225" i="234" s="1"/>
  <c r="C226" i="234" s="1"/>
  <c r="C227" i="234" s="1"/>
  <c r="C228" i="234" s="1"/>
  <c r="C229" i="234" s="1"/>
  <c r="C230" i="234" s="1"/>
  <c r="C231" i="234" s="1"/>
  <c r="C232" i="234" s="1"/>
  <c r="C233" i="234" s="1"/>
  <c r="C234" i="234" s="1"/>
  <c r="C235" i="234" s="1"/>
  <c r="C236" i="234" s="1"/>
  <c r="C237" i="234" s="1"/>
  <c r="C238" i="234" s="1"/>
  <c r="C239" i="234" s="1"/>
  <c r="C240" i="234" s="1"/>
  <c r="C241" i="234" s="1"/>
  <c r="C242" i="234" s="1"/>
  <c r="C243" i="234" s="1"/>
  <c r="C244" i="234" s="1"/>
  <c r="C245" i="234" s="1"/>
  <c r="C246" i="234" s="1"/>
  <c r="C247" i="234" s="1"/>
  <c r="C248" i="234" s="1"/>
  <c r="C249" i="234" s="1"/>
  <c r="C250" i="234" s="1"/>
  <c r="C251" i="234" s="1"/>
  <c r="C252" i="234" s="1"/>
  <c r="C253" i="234" s="1"/>
  <c r="C254" i="234" s="1"/>
  <c r="C255" i="234" s="1"/>
  <c r="C256" i="234" s="1"/>
  <c r="C257" i="234" s="1"/>
  <c r="C258" i="234" s="1"/>
  <c r="C259" i="234" s="1"/>
  <c r="C260" i="234" s="1"/>
  <c r="C261" i="234" s="1"/>
  <c r="C262" i="234" s="1"/>
  <c r="C263" i="234" s="1"/>
  <c r="C264" i="234" s="1"/>
  <c r="C265" i="234" s="1"/>
  <c r="C266" i="234" s="1"/>
  <c r="C267" i="234" s="1"/>
  <c r="C268" i="234" s="1"/>
  <c r="C269" i="234" s="1"/>
  <c r="C270" i="234" s="1"/>
  <c r="C271" i="234" s="1"/>
  <c r="C272" i="234" s="1"/>
  <c r="C273" i="234" s="1"/>
  <c r="C274" i="234" s="1"/>
  <c r="C275" i="234" s="1"/>
  <c r="C276" i="234" s="1"/>
  <c r="C277" i="234" s="1"/>
  <c r="C278" i="234" s="1"/>
  <c r="C279" i="234" s="1"/>
  <c r="C280" i="234" s="1"/>
  <c r="C281" i="234" s="1"/>
  <c r="C282" i="234" s="1"/>
  <c r="C283" i="234" s="1"/>
  <c r="C284" i="234" s="1"/>
  <c r="C285" i="234" s="1"/>
  <c r="C286" i="234" s="1"/>
  <c r="C287" i="234" s="1"/>
  <c r="C288" i="234" s="1"/>
  <c r="C289" i="234" s="1"/>
  <c r="C290" i="234" s="1"/>
  <c r="C291" i="234" s="1"/>
  <c r="C292" i="234" s="1"/>
  <c r="C293" i="234" s="1"/>
  <c r="C294" i="234" s="1"/>
  <c r="C295" i="234" s="1"/>
  <c r="C296" i="234" s="1"/>
  <c r="C297" i="234" s="1"/>
  <c r="C298" i="234" s="1"/>
  <c r="C299" i="234" s="1"/>
  <c r="C300" i="234" s="1"/>
  <c r="C301" i="234" s="1"/>
  <c r="C302" i="234" s="1"/>
  <c r="C303" i="234" s="1"/>
  <c r="C304" i="234" s="1"/>
  <c r="C305" i="234" s="1"/>
  <c r="C306" i="234" s="1"/>
  <c r="C307" i="234" s="1"/>
  <c r="C308" i="234" s="1"/>
  <c r="C309" i="234" s="1"/>
  <c r="C310" i="234" s="1"/>
  <c r="C311" i="234" s="1"/>
  <c r="C312" i="234" s="1"/>
  <c r="C313" i="234" s="1"/>
  <c r="C314" i="234" s="1"/>
  <c r="C315" i="234" s="1"/>
  <c r="C316" i="234" s="1"/>
  <c r="C317" i="234" s="1"/>
  <c r="C318" i="234" s="1"/>
  <c r="C319" i="234" s="1"/>
  <c r="C320" i="234" s="1"/>
  <c r="C321" i="234" s="1"/>
  <c r="C322" i="234" s="1"/>
  <c r="C323" i="234" s="1"/>
  <c r="C324" i="234" s="1"/>
  <c r="C325" i="234" s="1"/>
  <c r="C326" i="234" s="1"/>
  <c r="C327" i="234" s="1"/>
  <c r="C328" i="234" s="1"/>
  <c r="C329" i="234" s="1"/>
  <c r="C330" i="234" s="1"/>
  <c r="C331" i="234" s="1"/>
  <c r="C332" i="234" s="1"/>
  <c r="C333" i="234" s="1"/>
  <c r="C334" i="234" s="1"/>
  <c r="C335" i="234" s="1"/>
  <c r="C336" i="234" s="1"/>
  <c r="C337" i="234" s="1"/>
  <c r="C338" i="234" s="1"/>
  <c r="C339" i="234" s="1"/>
  <c r="C340" i="234" s="1"/>
  <c r="C341" i="234" s="1"/>
  <c r="C342" i="234" s="1"/>
  <c r="C343" i="234" s="1"/>
  <c r="C344" i="234" s="1"/>
  <c r="C345" i="234" s="1"/>
  <c r="C346" i="234" s="1"/>
  <c r="C347" i="234" s="1"/>
  <c r="C348" i="234" s="1"/>
  <c r="C349" i="234" s="1"/>
  <c r="C350" i="234" s="1"/>
  <c r="C351" i="234" s="1"/>
  <c r="C352" i="234" s="1"/>
  <c r="C353" i="234" s="1"/>
  <c r="C354" i="234" s="1"/>
  <c r="C355" i="234" s="1"/>
  <c r="C356" i="234" s="1"/>
  <c r="C357" i="234" s="1"/>
  <c r="C358" i="234" s="1"/>
  <c r="C359" i="234" s="1"/>
  <c r="C360" i="234" s="1"/>
  <c r="C361" i="234" s="1"/>
  <c r="C362" i="234" s="1"/>
  <c r="C363" i="234" s="1"/>
  <c r="AK19" i="237" l="1"/>
  <c r="AM19" i="237"/>
  <c r="H4" i="227"/>
  <c r="D5" i="227" s="1"/>
  <c r="E20" i="224"/>
  <c r="E346" i="224"/>
  <c r="E270" i="224"/>
  <c r="E192" i="224"/>
  <c r="E78" i="224"/>
  <c r="E4" i="234"/>
  <c r="E276" i="227"/>
  <c r="E313" i="227"/>
  <c r="E348" i="227"/>
  <c r="H4" i="231"/>
  <c r="F5" i="231" s="1"/>
  <c r="E5" i="231" s="1"/>
  <c r="E352" i="226"/>
  <c r="E339" i="226"/>
  <c r="E326" i="226"/>
  <c r="E313" i="226"/>
  <c r="E300" i="226"/>
  <c r="E287" i="226"/>
  <c r="E274" i="226"/>
  <c r="E261" i="226"/>
  <c r="E247" i="226"/>
  <c r="E234" i="226"/>
  <c r="E221" i="226"/>
  <c r="E208" i="226"/>
  <c r="E195" i="226"/>
  <c r="E182" i="226"/>
  <c r="E169" i="226"/>
  <c r="E156" i="226"/>
  <c r="E143" i="226"/>
  <c r="E130" i="226"/>
  <c r="E117" i="226"/>
  <c r="E103" i="226"/>
  <c r="E90" i="226"/>
  <c r="E77" i="226"/>
  <c r="E64" i="226"/>
  <c r="E51" i="226"/>
  <c r="E38" i="226"/>
  <c r="E25" i="226"/>
  <c r="E12" i="226"/>
  <c r="E344" i="224"/>
  <c r="E324" i="224"/>
  <c r="E306" i="224"/>
  <c r="E287" i="224"/>
  <c r="E267" i="224"/>
  <c r="E248" i="224"/>
  <c r="E228" i="224"/>
  <c r="E210" i="224"/>
  <c r="E191" i="224"/>
  <c r="E171" i="224"/>
  <c r="E152" i="224"/>
  <c r="E132" i="224"/>
  <c r="E114" i="224"/>
  <c r="E95" i="224"/>
  <c r="E75" i="224"/>
  <c r="E56" i="224"/>
  <c r="E36" i="224"/>
  <c r="E18" i="224"/>
  <c r="N19" i="237"/>
  <c r="O19" i="237" s="1"/>
  <c r="M20" i="237" s="1"/>
  <c r="N20" i="237" s="1"/>
  <c r="Q27" i="228"/>
  <c r="F27" i="228" s="1"/>
  <c r="C27" i="228" s="1"/>
  <c r="E326" i="224"/>
  <c r="E288" i="224"/>
  <c r="E250" i="224"/>
  <c r="E211" i="224"/>
  <c r="E154" i="224"/>
  <c r="E134" i="224"/>
  <c r="E96" i="224"/>
  <c r="E38" i="224"/>
  <c r="E140" i="227"/>
  <c r="E174" i="227"/>
  <c r="E209" i="227"/>
  <c r="E244" i="227"/>
  <c r="E281" i="227"/>
  <c r="E316" i="227"/>
  <c r="E350" i="227"/>
  <c r="E351" i="226"/>
  <c r="E338" i="226"/>
  <c r="E325" i="226"/>
  <c r="E312" i="226"/>
  <c r="E299" i="226"/>
  <c r="E286" i="226"/>
  <c r="E273" i="226"/>
  <c r="E259" i="226"/>
  <c r="E246" i="226"/>
  <c r="E233" i="226"/>
  <c r="E220" i="226"/>
  <c r="E207" i="226"/>
  <c r="E194" i="226"/>
  <c r="E181" i="226"/>
  <c r="E168" i="226"/>
  <c r="E155" i="226"/>
  <c r="E142" i="226"/>
  <c r="E129" i="226"/>
  <c r="E115" i="226"/>
  <c r="E102" i="226"/>
  <c r="E89" i="226"/>
  <c r="E76" i="226"/>
  <c r="E63" i="226"/>
  <c r="E50" i="226"/>
  <c r="E37" i="226"/>
  <c r="E24" i="226"/>
  <c r="E11" i="226"/>
  <c r="E362" i="224"/>
  <c r="E342" i="224"/>
  <c r="E323" i="224"/>
  <c r="E304" i="224"/>
  <c r="E286" i="224"/>
  <c r="E266" i="224"/>
  <c r="E246" i="224"/>
  <c r="E227" i="224"/>
  <c r="E208" i="224"/>
  <c r="E190" i="224"/>
  <c r="E170" i="224"/>
  <c r="E150" i="224"/>
  <c r="E131" i="224"/>
  <c r="E112" i="224"/>
  <c r="E94" i="224"/>
  <c r="E74" i="224"/>
  <c r="E54" i="224"/>
  <c r="E35" i="224"/>
  <c r="E16" i="224"/>
  <c r="AF19" i="237"/>
  <c r="AJ11" i="237"/>
  <c r="E307" i="224"/>
  <c r="E230" i="224"/>
  <c r="E174" i="224"/>
  <c r="E115" i="224"/>
  <c r="E58" i="224"/>
  <c r="E19" i="224"/>
  <c r="K26" i="235"/>
  <c r="E142" i="227"/>
  <c r="E177" i="227"/>
  <c r="E212" i="227"/>
  <c r="E249" i="227"/>
  <c r="E284" i="227"/>
  <c r="E318" i="227"/>
  <c r="E363" i="226"/>
  <c r="E350" i="226"/>
  <c r="E337" i="226"/>
  <c r="E324" i="226"/>
  <c r="E311" i="226"/>
  <c r="E298" i="226"/>
  <c r="E285" i="226"/>
  <c r="E271" i="226"/>
  <c r="E258" i="226"/>
  <c r="E245" i="226"/>
  <c r="E232" i="226"/>
  <c r="E219" i="226"/>
  <c r="E206" i="226"/>
  <c r="E193" i="226"/>
  <c r="E180" i="226"/>
  <c r="E167" i="226"/>
  <c r="E154" i="226"/>
  <c r="E141" i="226"/>
  <c r="E127" i="226"/>
  <c r="E114" i="226"/>
  <c r="E101" i="226"/>
  <c r="E88" i="226"/>
  <c r="E75" i="226"/>
  <c r="E62" i="226"/>
  <c r="E49" i="226"/>
  <c r="E36" i="226"/>
  <c r="E23" i="226"/>
  <c r="E10" i="226"/>
  <c r="E360" i="224"/>
  <c r="E340" i="224"/>
  <c r="E322" i="224"/>
  <c r="E303" i="224"/>
  <c r="E283" i="224"/>
  <c r="E264" i="224"/>
  <c r="E244" i="224"/>
  <c r="E226" i="224"/>
  <c r="E207" i="224"/>
  <c r="E187" i="224"/>
  <c r="E168" i="224"/>
  <c r="E148" i="224"/>
  <c r="E130" i="224"/>
  <c r="E111" i="224"/>
  <c r="E91" i="224"/>
  <c r="E72" i="224"/>
  <c r="E52" i="224"/>
  <c r="E34" i="224"/>
  <c r="E15" i="224"/>
  <c r="F42" i="238"/>
  <c r="Q43" i="228"/>
  <c r="F43" i="228" s="1"/>
  <c r="C43" i="228" s="1"/>
  <c r="Q32" i="228"/>
  <c r="F32" i="228" s="1"/>
  <c r="C32" i="228" s="1"/>
  <c r="Q26" i="228"/>
  <c r="F26" i="228" s="1"/>
  <c r="C26" i="228" s="1"/>
  <c r="E349" i="226"/>
  <c r="E336" i="226"/>
  <c r="E323" i="226"/>
  <c r="E310" i="226"/>
  <c r="E297" i="226"/>
  <c r="E283" i="226"/>
  <c r="E270" i="226"/>
  <c r="E257" i="226"/>
  <c r="E244" i="226"/>
  <c r="E231" i="226"/>
  <c r="E218" i="226"/>
  <c r="E205" i="226"/>
  <c r="E192" i="226"/>
  <c r="E179" i="226"/>
  <c r="E166" i="226"/>
  <c r="E153" i="226"/>
  <c r="E139" i="226"/>
  <c r="E126" i="226"/>
  <c r="E113" i="226"/>
  <c r="E100" i="226"/>
  <c r="E87" i="226"/>
  <c r="E74" i="226"/>
  <c r="E61" i="226"/>
  <c r="E48" i="226"/>
  <c r="E35" i="226"/>
  <c r="E22" i="226"/>
  <c r="E9" i="226"/>
  <c r="E358" i="224"/>
  <c r="E339" i="224"/>
  <c r="E320" i="224"/>
  <c r="E302" i="224"/>
  <c r="E282" i="224"/>
  <c r="E262" i="224"/>
  <c r="E243" i="224"/>
  <c r="E224" i="224"/>
  <c r="E206" i="224"/>
  <c r="E186" i="224"/>
  <c r="E166" i="224"/>
  <c r="E147" i="224"/>
  <c r="E128" i="224"/>
  <c r="E110" i="224"/>
  <c r="E90" i="224"/>
  <c r="E70" i="224"/>
  <c r="E51" i="224"/>
  <c r="E32" i="224"/>
  <c r="E14" i="224"/>
  <c r="A21" i="237"/>
  <c r="D35" i="238"/>
  <c r="B8" i="1"/>
  <c r="G4" i="227"/>
  <c r="E356" i="224"/>
  <c r="E338" i="224"/>
  <c r="E319" i="224"/>
  <c r="E299" i="224"/>
  <c r="E280" i="224"/>
  <c r="E260" i="224"/>
  <c r="E242" i="224"/>
  <c r="E223" i="224"/>
  <c r="E203" i="224"/>
  <c r="E184" i="224"/>
  <c r="E164" i="224"/>
  <c r="E146" i="224"/>
  <c r="E127" i="224"/>
  <c r="E107" i="224"/>
  <c r="E88" i="224"/>
  <c r="E68" i="224"/>
  <c r="E50" i="224"/>
  <c r="E31" i="224"/>
  <c r="E11" i="224"/>
  <c r="T18" i="237"/>
  <c r="Q18" i="237"/>
  <c r="K45" i="235"/>
  <c r="K46" i="235" s="1"/>
  <c r="E46" i="226"/>
  <c r="E33" i="226"/>
  <c r="E19" i="226"/>
  <c r="E6" i="226"/>
  <c r="E355" i="224"/>
  <c r="E336" i="224"/>
  <c r="E318" i="224"/>
  <c r="E298" i="224"/>
  <c r="E278" i="224"/>
  <c r="E259" i="224"/>
  <c r="E240" i="224"/>
  <c r="E222" i="224"/>
  <c r="E202" i="224"/>
  <c r="E182" i="224"/>
  <c r="E163" i="224"/>
  <c r="E144" i="224"/>
  <c r="E126" i="224"/>
  <c r="E106" i="224"/>
  <c r="E86" i="224"/>
  <c r="E67" i="224"/>
  <c r="E48" i="224"/>
  <c r="E30" i="224"/>
  <c r="Q25" i="228"/>
  <c r="F25" i="228" s="1"/>
  <c r="C25" i="228" s="1"/>
  <c r="E5" i="224"/>
  <c r="E7" i="224"/>
  <c r="E23" i="224"/>
  <c r="E39" i="224"/>
  <c r="E55" i="224"/>
  <c r="E71" i="224"/>
  <c r="E87" i="224"/>
  <c r="E103" i="224"/>
  <c r="E119" i="224"/>
  <c r="E135" i="224"/>
  <c r="E151" i="224"/>
  <c r="E167" i="224"/>
  <c r="E183" i="224"/>
  <c r="E199" i="224"/>
  <c r="E215" i="224"/>
  <c r="E231" i="224"/>
  <c r="E247" i="224"/>
  <c r="E263" i="224"/>
  <c r="E279" i="224"/>
  <c r="E295" i="224"/>
  <c r="E311" i="224"/>
  <c r="E327" i="224"/>
  <c r="E343" i="224"/>
  <c r="E359" i="224"/>
  <c r="E8" i="224"/>
  <c r="E12" i="224"/>
  <c r="E28" i="224"/>
  <c r="E44" i="224"/>
  <c r="E60" i="224"/>
  <c r="E76" i="224"/>
  <c r="E92" i="224"/>
  <c r="E108" i="224"/>
  <c r="E124" i="224"/>
  <c r="E140" i="224"/>
  <c r="E156" i="224"/>
  <c r="E172" i="224"/>
  <c r="E188" i="224"/>
  <c r="E204" i="224"/>
  <c r="E220" i="224"/>
  <c r="E236" i="224"/>
  <c r="E252" i="224"/>
  <c r="E268" i="224"/>
  <c r="E284" i="224"/>
  <c r="E300" i="224"/>
  <c r="E316" i="224"/>
  <c r="E332" i="224"/>
  <c r="E348" i="224"/>
  <c r="K30" i="235"/>
  <c r="D18" i="235"/>
  <c r="B18" i="235" s="1"/>
  <c r="G76" i="235" s="1"/>
  <c r="G63" i="235"/>
  <c r="E362" i="227"/>
  <c r="E342" i="227"/>
  <c r="E310" i="227"/>
  <c r="E278" i="227"/>
  <c r="E246" i="227"/>
  <c r="E214" i="227"/>
  <c r="E182" i="227"/>
  <c r="E150" i="227"/>
  <c r="E118" i="227"/>
  <c r="E86" i="227"/>
  <c r="E54" i="227"/>
  <c r="E22" i="227"/>
  <c r="E359" i="226"/>
  <c r="E346" i="226"/>
  <c r="E333" i="226"/>
  <c r="E319" i="226"/>
  <c r="E306" i="226"/>
  <c r="E293" i="226"/>
  <c r="E280" i="226"/>
  <c r="E267" i="226"/>
  <c r="E254" i="226"/>
  <c r="E241" i="226"/>
  <c r="E228" i="226"/>
  <c r="E215" i="226"/>
  <c r="E202" i="226"/>
  <c r="E189" i="226"/>
  <c r="E175" i="226"/>
  <c r="E162" i="226"/>
  <c r="E149" i="226"/>
  <c r="E136" i="226"/>
  <c r="E123" i="226"/>
  <c r="E110" i="226"/>
  <c r="E97" i="226"/>
  <c r="E84" i="226"/>
  <c r="E71" i="226"/>
  <c r="E58" i="226"/>
  <c r="E45" i="226"/>
  <c r="E31" i="226"/>
  <c r="E18" i="226"/>
  <c r="E5" i="226"/>
  <c r="E354" i="224"/>
  <c r="E335" i="224"/>
  <c r="E315" i="224"/>
  <c r="E296" i="224"/>
  <c r="E276" i="224"/>
  <c r="E258" i="224"/>
  <c r="E239" i="224"/>
  <c r="E219" i="224"/>
  <c r="E200" i="224"/>
  <c r="E180" i="224"/>
  <c r="E162" i="224"/>
  <c r="E143" i="224"/>
  <c r="E123" i="224"/>
  <c r="E104" i="224"/>
  <c r="E84" i="224"/>
  <c r="E66" i="224"/>
  <c r="E47" i="224"/>
  <c r="E27" i="224"/>
  <c r="E6" i="224"/>
  <c r="R18" i="237"/>
  <c r="V20" i="237"/>
  <c r="AB20" i="237" s="1"/>
  <c r="C34" i="238"/>
  <c r="C35" i="238" s="1"/>
  <c r="B38" i="238"/>
  <c r="B39" i="238" s="1"/>
  <c r="D38" i="238"/>
  <c r="D39" i="238" s="1"/>
  <c r="E38" i="238"/>
  <c r="F38" i="238"/>
  <c r="B13" i="238"/>
  <c r="B10" i="238"/>
  <c r="B11" i="238" s="1"/>
  <c r="Q30" i="228"/>
  <c r="F30" i="228" s="1"/>
  <c r="C30" i="228" s="1"/>
  <c r="E358" i="226"/>
  <c r="E345" i="226"/>
  <c r="E331" i="226"/>
  <c r="E318" i="226"/>
  <c r="E305" i="226"/>
  <c r="E292" i="226"/>
  <c r="E279" i="226"/>
  <c r="E266" i="226"/>
  <c r="E253" i="226"/>
  <c r="E240" i="226"/>
  <c r="E227" i="226"/>
  <c r="E214" i="226"/>
  <c r="E201" i="226"/>
  <c r="E187" i="226"/>
  <c r="E174" i="226"/>
  <c r="E161" i="226"/>
  <c r="E148" i="226"/>
  <c r="E135" i="226"/>
  <c r="E122" i="226"/>
  <c r="E109" i="226"/>
  <c r="E96" i="226"/>
  <c r="E83" i="226"/>
  <c r="E70" i="226"/>
  <c r="E57" i="226"/>
  <c r="E43" i="226"/>
  <c r="E30" i="226"/>
  <c r="E17" i="226"/>
  <c r="E352" i="224"/>
  <c r="E334" i="224"/>
  <c r="E314" i="224"/>
  <c r="E294" i="224"/>
  <c r="E275" i="224"/>
  <c r="E256" i="224"/>
  <c r="E238" i="224"/>
  <c r="E218" i="224"/>
  <c r="E198" i="224"/>
  <c r="E179" i="224"/>
  <c r="E160" i="224"/>
  <c r="E142" i="224"/>
  <c r="E122" i="224"/>
  <c r="E102" i="224"/>
  <c r="E83" i="224"/>
  <c r="E64" i="224"/>
  <c r="E46" i="224"/>
  <c r="E26" i="224"/>
  <c r="G13" i="232"/>
  <c r="G18" i="237"/>
  <c r="S18" i="237"/>
  <c r="E34" i="238"/>
  <c r="Q41" i="228"/>
  <c r="F41" i="228" s="1"/>
  <c r="C41" i="228" s="1"/>
  <c r="K34" i="235"/>
  <c r="E351" i="224"/>
  <c r="E331" i="224"/>
  <c r="E312" i="224"/>
  <c r="E292" i="224"/>
  <c r="E274" i="224"/>
  <c r="E255" i="224"/>
  <c r="E235" i="224"/>
  <c r="E216" i="224"/>
  <c r="E196" i="224"/>
  <c r="E178" i="224"/>
  <c r="E159" i="224"/>
  <c r="E139" i="224"/>
  <c r="E120" i="224"/>
  <c r="E100" i="224"/>
  <c r="E82" i="224"/>
  <c r="E63" i="224"/>
  <c r="E43" i="224"/>
  <c r="E24" i="224"/>
  <c r="H18" i="237"/>
  <c r="T19" i="237"/>
  <c r="Z11" i="237"/>
  <c r="K38" i="235"/>
  <c r="E8" i="226"/>
  <c r="E20" i="226"/>
  <c r="E32" i="226"/>
  <c r="E44" i="226"/>
  <c r="E56" i="226"/>
  <c r="E68" i="226"/>
  <c r="E80" i="226"/>
  <c r="E92" i="226"/>
  <c r="E104" i="226"/>
  <c r="E116" i="226"/>
  <c r="E128" i="226"/>
  <c r="E140" i="226"/>
  <c r="E152" i="226"/>
  <c r="E164" i="226"/>
  <c r="E176" i="226"/>
  <c r="E188" i="226"/>
  <c r="E200" i="226"/>
  <c r="E212" i="226"/>
  <c r="E224" i="226"/>
  <c r="E236" i="226"/>
  <c r="E248" i="226"/>
  <c r="E260" i="226"/>
  <c r="E272" i="226"/>
  <c r="E284" i="226"/>
  <c r="E296" i="226"/>
  <c r="E308" i="226"/>
  <c r="E320" i="226"/>
  <c r="E332" i="226"/>
  <c r="E344" i="226"/>
  <c r="E356" i="226"/>
  <c r="E350" i="224"/>
  <c r="E330" i="224"/>
  <c r="E310" i="224"/>
  <c r="E291" i="224"/>
  <c r="E272" i="224"/>
  <c r="E254" i="224"/>
  <c r="E234" i="224"/>
  <c r="E214" i="224"/>
  <c r="E195" i="224"/>
  <c r="E176" i="224"/>
  <c r="E158" i="224"/>
  <c r="E138" i="224"/>
  <c r="E118" i="224"/>
  <c r="E99" i="224"/>
  <c r="E80" i="224"/>
  <c r="E62" i="224"/>
  <c r="E42" i="224"/>
  <c r="E22" i="224"/>
  <c r="E4" i="224"/>
  <c r="G4" i="224" s="1"/>
  <c r="J18" i="237"/>
  <c r="V19" i="237"/>
  <c r="AH19" i="237"/>
  <c r="AI19" i="237" s="1"/>
  <c r="Q35" i="228"/>
  <c r="F35" i="228" s="1"/>
  <c r="C35" i="228" s="1"/>
  <c r="Q19" i="228"/>
  <c r="F19" i="228" s="1"/>
  <c r="C19" i="228" s="1"/>
  <c r="Q34" i="228"/>
  <c r="F34" i="228" s="1"/>
  <c r="C34" i="228" s="1"/>
  <c r="Q29" i="228"/>
  <c r="F29" i="228" s="1"/>
  <c r="C29" i="228" s="1"/>
  <c r="Q18" i="228"/>
  <c r="F18" i="228" s="1"/>
  <c r="C18" i="228" s="1"/>
  <c r="B18" i="228" s="1"/>
  <c r="B17" i="238"/>
  <c r="Q39" i="228"/>
  <c r="F39" i="228" s="1"/>
  <c r="C39" i="228" s="1"/>
  <c r="Q23" i="228"/>
  <c r="F23" i="228" s="1"/>
  <c r="C23" i="228" s="1"/>
  <c r="Q17" i="228"/>
  <c r="F17" i="228" s="1"/>
  <c r="C17" i="228" s="1"/>
  <c r="E39" i="238"/>
  <c r="E35" i="238"/>
  <c r="E43" i="238"/>
  <c r="C22" i="228"/>
  <c r="G74" i="235"/>
  <c r="G75" i="235"/>
  <c r="D19" i="235"/>
  <c r="B19" i="235" s="1"/>
  <c r="G66" i="235"/>
  <c r="G68" i="235"/>
  <c r="G69" i="235"/>
  <c r="G77" i="235"/>
  <c r="G70" i="235"/>
  <c r="G71" i="235"/>
  <c r="F4" i="226"/>
  <c r="G4" i="226" s="1"/>
  <c r="D4" i="226"/>
  <c r="E19" i="234"/>
  <c r="A58" i="228"/>
  <c r="E30" i="238"/>
  <c r="E31" i="234"/>
  <c r="K17" i="235"/>
  <c r="F5" i="227"/>
  <c r="G5" i="227" s="1"/>
  <c r="C13" i="232"/>
  <c r="J13" i="232" s="1"/>
  <c r="K41" i="235"/>
  <c r="K37" i="235"/>
  <c r="K33" i="235"/>
  <c r="K29" i="235"/>
  <c r="K25" i="235"/>
  <c r="K21" i="235"/>
  <c r="G61" i="235"/>
  <c r="A59" i="235"/>
  <c r="K19" i="235"/>
  <c r="E15" i="227"/>
  <c r="E16" i="227"/>
  <c r="E21" i="227"/>
  <c r="E26" i="227"/>
  <c r="E44" i="227"/>
  <c r="E49" i="227"/>
  <c r="E30" i="227"/>
  <c r="E36" i="227"/>
  <c r="E53" i="227"/>
  <c r="E58" i="227"/>
  <c r="E64" i="227"/>
  <c r="E69" i="227"/>
  <c r="E74" i="227"/>
  <c r="E80" i="227"/>
  <c r="E85" i="227"/>
  <c r="E90" i="227"/>
  <c r="E96" i="227"/>
  <c r="E101" i="227"/>
  <c r="E106" i="227"/>
  <c r="E112" i="227"/>
  <c r="E117" i="227"/>
  <c r="E122" i="227"/>
  <c r="E128" i="227"/>
  <c r="E133" i="227"/>
  <c r="E138" i="227"/>
  <c r="E144" i="227"/>
  <c r="E149" i="227"/>
  <c r="E154" i="227"/>
  <c r="E160" i="227"/>
  <c r="E165" i="227"/>
  <c r="E170" i="227"/>
  <c r="E176" i="227"/>
  <c r="E181" i="227"/>
  <c r="E186" i="227"/>
  <c r="E192" i="227"/>
  <c r="E197" i="227"/>
  <c r="E202" i="227"/>
  <c r="E208" i="227"/>
  <c r="E213" i="227"/>
  <c r="E218" i="227"/>
  <c r="E224" i="227"/>
  <c r="E229" i="227"/>
  <c r="E234" i="227"/>
  <c r="E240" i="227"/>
  <c r="E245" i="227"/>
  <c r="E250" i="227"/>
  <c r="E256" i="227"/>
  <c r="E261" i="227"/>
  <c r="E266" i="227"/>
  <c r="E272" i="227"/>
  <c r="E277" i="227"/>
  <c r="E282" i="227"/>
  <c r="E288" i="227"/>
  <c r="E293" i="227"/>
  <c r="E298" i="227"/>
  <c r="E304" i="227"/>
  <c r="E309" i="227"/>
  <c r="E314" i="227"/>
  <c r="E320" i="227"/>
  <c r="E325" i="227"/>
  <c r="E330" i="227"/>
  <c r="E336" i="227"/>
  <c r="E341" i="227"/>
  <c r="E346" i="227"/>
  <c r="E352" i="227"/>
  <c r="E357" i="227"/>
  <c r="H4" i="224"/>
  <c r="G14" i="232"/>
  <c r="C55" i="228"/>
  <c r="H54" i="228"/>
  <c r="K44" i="235"/>
  <c r="K40" i="235"/>
  <c r="K36" i="235"/>
  <c r="K32" i="235"/>
  <c r="K28" i="235"/>
  <c r="K24" i="235"/>
  <c r="K20" i="235"/>
  <c r="G54" i="235"/>
  <c r="C54" i="235" s="1"/>
  <c r="G56" i="235"/>
  <c r="G58" i="235"/>
  <c r="G60" i="235"/>
  <c r="G62" i="235"/>
  <c r="G64" i="235"/>
  <c r="K18" i="235"/>
  <c r="E363" i="227"/>
  <c r="E359" i="227"/>
  <c r="E355" i="227"/>
  <c r="E351" i="227"/>
  <c r="E347" i="227"/>
  <c r="E343" i="227"/>
  <c r="E339" i="227"/>
  <c r="E335" i="227"/>
  <c r="E331" i="227"/>
  <c r="E327" i="227"/>
  <c r="E323" i="227"/>
  <c r="E319" i="227"/>
  <c r="E315" i="227"/>
  <c r="E311" i="227"/>
  <c r="E307" i="227"/>
  <c r="E303" i="227"/>
  <c r="E299" i="227"/>
  <c r="E295" i="227"/>
  <c r="E291" i="227"/>
  <c r="E287" i="227"/>
  <c r="E283" i="227"/>
  <c r="E279" i="227"/>
  <c r="E275" i="227"/>
  <c r="E271" i="227"/>
  <c r="E267" i="227"/>
  <c r="E263" i="227"/>
  <c r="E259" i="227"/>
  <c r="E255" i="227"/>
  <c r="E251" i="227"/>
  <c r="E247" i="227"/>
  <c r="E243" i="227"/>
  <c r="E239" i="227"/>
  <c r="E235" i="227"/>
  <c r="E231" i="227"/>
  <c r="E227" i="227"/>
  <c r="E223" i="227"/>
  <c r="E219" i="227"/>
  <c r="E215" i="227"/>
  <c r="E211" i="227"/>
  <c r="E207" i="227"/>
  <c r="E203" i="227"/>
  <c r="E199" i="227"/>
  <c r="E195" i="227"/>
  <c r="E191" i="227"/>
  <c r="E187" i="227"/>
  <c r="E183" i="227"/>
  <c r="E179" i="227"/>
  <c r="E175" i="227"/>
  <c r="E171" i="227"/>
  <c r="E167" i="227"/>
  <c r="E163" i="227"/>
  <c r="E159" i="227"/>
  <c r="E155" i="227"/>
  <c r="E151" i="227"/>
  <c r="E147" i="227"/>
  <c r="E143" i="227"/>
  <c r="E139" i="227"/>
  <c r="E135" i="227"/>
  <c r="E131" i="227"/>
  <c r="E127" i="227"/>
  <c r="E123" i="227"/>
  <c r="E119" i="227"/>
  <c r="E115" i="227"/>
  <c r="E111" i="227"/>
  <c r="E107" i="227"/>
  <c r="E103" i="227"/>
  <c r="E99" i="227"/>
  <c r="E95" i="227"/>
  <c r="E91" i="227"/>
  <c r="E87" i="227"/>
  <c r="E83" i="227"/>
  <c r="E79" i="227"/>
  <c r="E75" i="227"/>
  <c r="E71" i="227"/>
  <c r="E67" i="227"/>
  <c r="E63" i="227"/>
  <c r="E59" i="227"/>
  <c r="E55" i="227"/>
  <c r="E39" i="227"/>
  <c r="E35" i="227"/>
  <c r="E31" i="227"/>
  <c r="E51" i="227"/>
  <c r="E47" i="227"/>
  <c r="E43" i="227"/>
  <c r="E27" i="227"/>
  <c r="E23" i="227"/>
  <c r="E19" i="227"/>
  <c r="E6" i="227"/>
  <c r="E10" i="227"/>
  <c r="E14" i="227"/>
  <c r="I12" i="232"/>
  <c r="G12" i="232"/>
  <c r="B15" i="232"/>
  <c r="G15" i="232" s="1"/>
  <c r="A16" i="232"/>
  <c r="B54" i="235"/>
  <c r="K43" i="235"/>
  <c r="K39" i="235"/>
  <c r="K35" i="235"/>
  <c r="K31" i="235"/>
  <c r="K27" i="235"/>
  <c r="K23" i="235"/>
  <c r="G65" i="235"/>
  <c r="G57" i="235"/>
  <c r="D54" i="235"/>
  <c r="E9" i="227"/>
  <c r="E8" i="227"/>
  <c r="E7" i="227"/>
  <c r="E18" i="227"/>
  <c r="E24" i="227"/>
  <c r="E41" i="227"/>
  <c r="E46" i="227"/>
  <c r="E28" i="227"/>
  <c r="E33" i="227"/>
  <c r="E38" i="227"/>
  <c r="E56" i="227"/>
  <c r="E61" i="227"/>
  <c r="E66" i="227"/>
  <c r="E72" i="227"/>
  <c r="E77" i="227"/>
  <c r="E82" i="227"/>
  <c r="E88" i="227"/>
  <c r="E93" i="227"/>
  <c r="E98" i="227"/>
  <c r="E104" i="227"/>
  <c r="E109" i="227"/>
  <c r="E114" i="227"/>
  <c r="E120" i="227"/>
  <c r="E125" i="227"/>
  <c r="E130" i="227"/>
  <c r="E136" i="227"/>
  <c r="E141" i="227"/>
  <c r="E146" i="227"/>
  <c r="E152" i="227"/>
  <c r="E157" i="227"/>
  <c r="E162" i="227"/>
  <c r="E168" i="227"/>
  <c r="E173" i="227"/>
  <c r="E178" i="227"/>
  <c r="E184" i="227"/>
  <c r="E189" i="227"/>
  <c r="E194" i="227"/>
  <c r="E200" i="227"/>
  <c r="E205" i="227"/>
  <c r="E210" i="227"/>
  <c r="E216" i="227"/>
  <c r="E221" i="227"/>
  <c r="E226" i="227"/>
  <c r="E232" i="227"/>
  <c r="E237" i="227"/>
  <c r="E242" i="227"/>
  <c r="E248" i="227"/>
  <c r="E253" i="227"/>
  <c r="E258" i="227"/>
  <c r="E264" i="227"/>
  <c r="E269" i="227"/>
  <c r="E274" i="227"/>
  <c r="E280" i="227"/>
  <c r="E285" i="227"/>
  <c r="E290" i="227"/>
  <c r="E296" i="227"/>
  <c r="E301" i="227"/>
  <c r="E306" i="227"/>
  <c r="E312" i="227"/>
  <c r="E317" i="227"/>
  <c r="E322" i="227"/>
  <c r="E328" i="227"/>
  <c r="E333" i="227"/>
  <c r="E338" i="227"/>
  <c r="E344" i="227"/>
  <c r="E349" i="227"/>
  <c r="E354" i="227"/>
  <c r="E360" i="227"/>
  <c r="J12" i="232"/>
  <c r="H14" i="232"/>
  <c r="D13" i="232"/>
  <c r="E13" i="232" s="1"/>
  <c r="C14" i="232" s="1"/>
  <c r="I14" i="232" s="1"/>
  <c r="D54" i="228"/>
  <c r="K54" i="228" s="1"/>
  <c r="B54" i="228"/>
  <c r="K22" i="237"/>
  <c r="L21" i="237"/>
  <c r="Q21" i="237"/>
  <c r="S19" i="237"/>
  <c r="Q20" i="237"/>
  <c r="Q19" i="237"/>
  <c r="G20" i="237"/>
  <c r="I19" i="237"/>
  <c r="G19" i="237"/>
  <c r="E361" i="224"/>
  <c r="E357" i="224"/>
  <c r="E353" i="224"/>
  <c r="E349" i="224"/>
  <c r="E345" i="224"/>
  <c r="E341" i="224"/>
  <c r="E337" i="224"/>
  <c r="E333" i="224"/>
  <c r="E329" i="224"/>
  <c r="E325" i="224"/>
  <c r="E321" i="224"/>
  <c r="E317" i="224"/>
  <c r="E313" i="224"/>
  <c r="E309" i="224"/>
  <c r="E305" i="224"/>
  <c r="E301" i="224"/>
  <c r="E297" i="224"/>
  <c r="E293" i="224"/>
  <c r="E289" i="224"/>
  <c r="E285" i="224"/>
  <c r="E281" i="224"/>
  <c r="E277" i="224"/>
  <c r="E273" i="224"/>
  <c r="E269" i="224"/>
  <c r="E265" i="224"/>
  <c r="E261" i="224"/>
  <c r="E257" i="224"/>
  <c r="E253" i="224"/>
  <c r="E249" i="224"/>
  <c r="E245" i="224"/>
  <c r="E241" i="224"/>
  <c r="E237" i="224"/>
  <c r="E233" i="224"/>
  <c r="E229" i="224"/>
  <c r="E225" i="224"/>
  <c r="E221" i="224"/>
  <c r="E217" i="224"/>
  <c r="E213" i="224"/>
  <c r="E209" i="224"/>
  <c r="E205" i="224"/>
  <c r="E201" i="224"/>
  <c r="E197" i="224"/>
  <c r="E193" i="224"/>
  <c r="E189" i="224"/>
  <c r="E185" i="224"/>
  <c r="E181" i="224"/>
  <c r="E177" i="224"/>
  <c r="E173" i="224"/>
  <c r="E169" i="224"/>
  <c r="E165" i="224"/>
  <c r="E161" i="224"/>
  <c r="E157" i="224"/>
  <c r="E153" i="224"/>
  <c r="E149" i="224"/>
  <c r="E145" i="224"/>
  <c r="E141" i="224"/>
  <c r="E137" i="224"/>
  <c r="E133" i="224"/>
  <c r="E129" i="224"/>
  <c r="E125" i="224"/>
  <c r="E121" i="224"/>
  <c r="E117" i="224"/>
  <c r="E113" i="224"/>
  <c r="E109" i="224"/>
  <c r="E105" i="224"/>
  <c r="E101" i="224"/>
  <c r="E97" i="224"/>
  <c r="E93" i="224"/>
  <c r="E89" i="224"/>
  <c r="E85" i="224"/>
  <c r="E81" i="224"/>
  <c r="E77" i="224"/>
  <c r="E73" i="224"/>
  <c r="E69" i="224"/>
  <c r="E65" i="224"/>
  <c r="E61" i="224"/>
  <c r="E57" i="224"/>
  <c r="E53" i="224"/>
  <c r="E49" i="224"/>
  <c r="E45" i="224"/>
  <c r="E41" i="224"/>
  <c r="E37" i="224"/>
  <c r="E33" i="224"/>
  <c r="E29" i="224"/>
  <c r="E25" i="224"/>
  <c r="E21" i="224"/>
  <c r="E17" i="224"/>
  <c r="E13" i="224"/>
  <c r="E9" i="224"/>
  <c r="C19" i="237"/>
  <c r="D19" i="237" s="1"/>
  <c r="E19" i="237" s="1"/>
  <c r="V21" i="237"/>
  <c r="U22" i="237"/>
  <c r="AA21" i="237"/>
  <c r="A22" i="237"/>
  <c r="B21" i="237"/>
  <c r="AA20" i="237"/>
  <c r="AC19" i="237"/>
  <c r="AK18" i="237"/>
  <c r="AM18" i="237"/>
  <c r="A19" i="228"/>
  <c r="B66" i="238"/>
  <c r="B67" i="238" s="1"/>
  <c r="B68" i="238" s="1"/>
  <c r="B31" i="238"/>
  <c r="B32" i="238" s="1"/>
  <c r="B33" i="238" s="1"/>
  <c r="B58" i="238"/>
  <c r="B59" i="238" s="1"/>
  <c r="B60" i="238" s="1"/>
  <c r="AE22" i="237"/>
  <c r="AF21" i="237"/>
  <c r="B62" i="238"/>
  <c r="B63" i="238" s="1"/>
  <c r="B64" i="238" s="1"/>
  <c r="AF20" i="237"/>
  <c r="AK20" i="237" s="1"/>
  <c r="F35" i="238"/>
  <c r="F39" i="238"/>
  <c r="F43" i="238"/>
  <c r="B35" i="238"/>
  <c r="C44" i="228"/>
  <c r="F45" i="228"/>
  <c r="B43" i="238"/>
  <c r="C42" i="238"/>
  <c r="C43" i="238" s="1"/>
  <c r="C38" i="238"/>
  <c r="C39" i="238" s="1"/>
  <c r="X19" i="237" l="1"/>
  <c r="Y19" i="237" s="1"/>
  <c r="W20" i="237" s="1"/>
  <c r="AA19" i="237"/>
  <c r="AD19" i="237"/>
  <c r="AB19" i="237"/>
  <c r="E5" i="234"/>
  <c r="G4" i="234"/>
  <c r="H4" i="234" s="1"/>
  <c r="D5" i="231"/>
  <c r="H5" i="231" s="1"/>
  <c r="D6" i="231" s="1"/>
  <c r="H6" i="231" s="1"/>
  <c r="G72" i="235"/>
  <c r="G73" i="235"/>
  <c r="D19" i="228"/>
  <c r="B19" i="228" s="1"/>
  <c r="G77" i="228"/>
  <c r="G66" i="228"/>
  <c r="G69" i="228"/>
  <c r="G72" i="228"/>
  <c r="G73" i="228"/>
  <c r="G71" i="228"/>
  <c r="G74" i="228"/>
  <c r="G75" i="228"/>
  <c r="G76" i="228"/>
  <c r="G67" i="228"/>
  <c r="G68" i="228"/>
  <c r="G70" i="228"/>
  <c r="I13" i="232"/>
  <c r="B44" i="238"/>
  <c r="B45" i="238" s="1"/>
  <c r="H4" i="226"/>
  <c r="G67" i="235"/>
  <c r="AN19" i="237"/>
  <c r="AL19" i="237"/>
  <c r="J19" i="237"/>
  <c r="C20" i="237"/>
  <c r="G78" i="235"/>
  <c r="G84" i="235"/>
  <c r="G85" i="235"/>
  <c r="G79" i="235"/>
  <c r="G86" i="235"/>
  <c r="G87" i="235"/>
  <c r="D20" i="235"/>
  <c r="B20" i="235" s="1"/>
  <c r="G80" i="235"/>
  <c r="G81" i="235"/>
  <c r="G88" i="235"/>
  <c r="G89" i="235"/>
  <c r="G83" i="235"/>
  <c r="G82" i="235"/>
  <c r="AL21" i="237"/>
  <c r="AK21" i="237"/>
  <c r="A17" i="232"/>
  <c r="B16" i="232"/>
  <c r="J54" i="228"/>
  <c r="H21" i="237"/>
  <c r="E54" i="228"/>
  <c r="F54" i="228" s="1"/>
  <c r="D14" i="232"/>
  <c r="J14" i="232"/>
  <c r="D5" i="226"/>
  <c r="F5" i="226"/>
  <c r="G5" i="226" s="1"/>
  <c r="F46" i="228"/>
  <c r="C46" i="228" s="1"/>
  <c r="C45" i="228"/>
  <c r="AG20" i="237"/>
  <c r="B22" i="237"/>
  <c r="G22" i="237" s="1"/>
  <c r="A23" i="237"/>
  <c r="AB21" i="237"/>
  <c r="E14" i="232"/>
  <c r="B40" i="238"/>
  <c r="B41" i="238" s="1"/>
  <c r="AF22" i="237"/>
  <c r="AE23" i="237"/>
  <c r="T20" i="237"/>
  <c r="S20" i="237"/>
  <c r="G21" i="237"/>
  <c r="R21" i="237"/>
  <c r="K23" i="237"/>
  <c r="L22" i="237"/>
  <c r="K54" i="235"/>
  <c r="E54" i="235"/>
  <c r="F54" i="235" s="1"/>
  <c r="C55" i="235"/>
  <c r="H54" i="235"/>
  <c r="J54" i="235"/>
  <c r="I54" i="235"/>
  <c r="C56" i="228"/>
  <c r="I55" i="228"/>
  <c r="H55" i="228"/>
  <c r="A59" i="228"/>
  <c r="B36" i="238"/>
  <c r="B37" i="238" s="1"/>
  <c r="AH20" i="237"/>
  <c r="AI20" i="237" s="1"/>
  <c r="AM20" i="237"/>
  <c r="AN20" i="237"/>
  <c r="AL20" i="237"/>
  <c r="A20" i="228"/>
  <c r="U23" i="237"/>
  <c r="V22" i="237"/>
  <c r="AA22" i="237" s="1"/>
  <c r="O20" i="237"/>
  <c r="H15" i="232"/>
  <c r="F5" i="224"/>
  <c r="G5" i="224" s="1"/>
  <c r="D5" i="224"/>
  <c r="H5" i="224" s="1"/>
  <c r="A60" i="235"/>
  <c r="H5" i="227"/>
  <c r="E32" i="234"/>
  <c r="F6" i="231"/>
  <c r="E6" i="231" s="1"/>
  <c r="E20" i="234"/>
  <c r="G84" i="228" l="1"/>
  <c r="D20" i="228"/>
  <c r="B20" i="228" s="1"/>
  <c r="G101" i="228" s="1"/>
  <c r="G86" i="228"/>
  <c r="G79" i="228"/>
  <c r="G83" i="228"/>
  <c r="G87" i="228"/>
  <c r="G78" i="228"/>
  <c r="G80" i="228"/>
  <c r="G81" i="228"/>
  <c r="G89" i="228"/>
  <c r="G82" i="228"/>
  <c r="G85" i="228"/>
  <c r="G88" i="228"/>
  <c r="F5" i="234"/>
  <c r="G5" i="234" s="1"/>
  <c r="D5" i="234"/>
  <c r="E6" i="234"/>
  <c r="E7" i="234" s="1"/>
  <c r="E8" i="234" s="1"/>
  <c r="E9" i="234" s="1"/>
  <c r="E10" i="234" s="1"/>
  <c r="E11" i="234" s="1"/>
  <c r="AD20" i="237"/>
  <c r="AC20" i="237"/>
  <c r="X20" i="237"/>
  <c r="Y20" i="237" s="1"/>
  <c r="AG21" i="237"/>
  <c r="E21" i="234"/>
  <c r="E33" i="234"/>
  <c r="A61" i="235"/>
  <c r="AB22" i="237"/>
  <c r="B55" i="235"/>
  <c r="D55" i="235"/>
  <c r="K55" i="235" s="1"/>
  <c r="AF23" i="237"/>
  <c r="AE24" i="237"/>
  <c r="AL22" i="237"/>
  <c r="E12" i="234"/>
  <c r="D55" i="228"/>
  <c r="B55" i="228"/>
  <c r="G94" i="235"/>
  <c r="G95" i="235"/>
  <c r="G90" i="235"/>
  <c r="G96" i="235"/>
  <c r="G97" i="235"/>
  <c r="G91" i="235"/>
  <c r="G98" i="235"/>
  <c r="G99" i="235"/>
  <c r="D21" i="235"/>
  <c r="B21" i="235" s="1"/>
  <c r="G93" i="235"/>
  <c r="G100" i="235"/>
  <c r="G101" i="235"/>
  <c r="G92" i="235"/>
  <c r="D21" i="228"/>
  <c r="B21" i="228" s="1"/>
  <c r="G90" i="228"/>
  <c r="G92" i="228"/>
  <c r="G94" i="228"/>
  <c r="G93" i="228"/>
  <c r="H55" i="235"/>
  <c r="C56" i="235"/>
  <c r="I55" i="235"/>
  <c r="R22" i="237"/>
  <c r="C15" i="232"/>
  <c r="A24" i="237"/>
  <c r="B23" i="237"/>
  <c r="G23" i="237"/>
  <c r="D6" i="227"/>
  <c r="F6" i="227"/>
  <c r="G6" i="227" s="1"/>
  <c r="D6" i="224"/>
  <c r="F6" i="224"/>
  <c r="G6" i="224" s="1"/>
  <c r="A60" i="228"/>
  <c r="K24" i="237"/>
  <c r="L23" i="237"/>
  <c r="Q23" i="237"/>
  <c r="H16" i="232"/>
  <c r="J20" i="237"/>
  <c r="D20" i="237"/>
  <c r="E20" i="237" s="1"/>
  <c r="I20" i="237"/>
  <c r="F7" i="231"/>
  <c r="E7" i="231" s="1"/>
  <c r="D7" i="231"/>
  <c r="H7" i="231" s="1"/>
  <c r="M21" i="237"/>
  <c r="U24" i="237"/>
  <c r="V23" i="237"/>
  <c r="A21" i="228"/>
  <c r="C57" i="228"/>
  <c r="H56" i="228"/>
  <c r="I56" i="228"/>
  <c r="Q22" i="237"/>
  <c r="AK22" i="237"/>
  <c r="H22" i="237"/>
  <c r="H5" i="226"/>
  <c r="G16" i="232"/>
  <c r="B17" i="232"/>
  <c r="G17" i="232"/>
  <c r="A18" i="232"/>
  <c r="F14" i="228"/>
  <c r="G98" i="228" l="1"/>
  <c r="W21" i="237"/>
  <c r="G97" i="228"/>
  <c r="G96" i="228"/>
  <c r="G100" i="228"/>
  <c r="G99" i="228"/>
  <c r="G95" i="228"/>
  <c r="G91" i="228"/>
  <c r="H5" i="234"/>
  <c r="H6" i="224"/>
  <c r="D6" i="226"/>
  <c r="F6" i="226"/>
  <c r="G6" i="226" s="1"/>
  <c r="B22" i="228"/>
  <c r="A22" i="228"/>
  <c r="U25" i="237"/>
  <c r="V24" i="237"/>
  <c r="D8" i="231"/>
  <c r="H8" i="231" s="1"/>
  <c r="F8" i="231"/>
  <c r="E8" i="231" s="1"/>
  <c r="A61" i="228"/>
  <c r="D7" i="224"/>
  <c r="F7" i="224"/>
  <c r="G7" i="224" s="1"/>
  <c r="I56" i="235"/>
  <c r="H56" i="235"/>
  <c r="C57" i="235"/>
  <c r="E13" i="234"/>
  <c r="A19" i="232"/>
  <c r="G18" i="232"/>
  <c r="B18" i="232"/>
  <c r="C58" i="228"/>
  <c r="I57" i="228"/>
  <c r="H57" i="228"/>
  <c r="D22" i="228"/>
  <c r="G103" i="228"/>
  <c r="G107" i="228"/>
  <c r="G111" i="228"/>
  <c r="G112" i="228"/>
  <c r="G113" i="228"/>
  <c r="G102" i="228"/>
  <c r="G104" i="228"/>
  <c r="G105" i="228"/>
  <c r="G106" i="228"/>
  <c r="G109" i="228"/>
  <c r="G110" i="228"/>
  <c r="G108" i="228"/>
  <c r="N21" i="237"/>
  <c r="O21" i="237" s="1"/>
  <c r="S21" i="237"/>
  <c r="T21" i="237"/>
  <c r="R23" i="237"/>
  <c r="A25" i="237"/>
  <c r="B24" i="237"/>
  <c r="E55" i="235"/>
  <c r="F55" i="235" s="1"/>
  <c r="E55" i="228"/>
  <c r="F55" i="228" s="1"/>
  <c r="K55" i="228"/>
  <c r="J55" i="228"/>
  <c r="AE25" i="237"/>
  <c r="AF24" i="237"/>
  <c r="E34" i="234"/>
  <c r="K25" i="237"/>
  <c r="L24" i="237"/>
  <c r="Q24" i="237" s="1"/>
  <c r="H6" i="227"/>
  <c r="H23" i="237"/>
  <c r="G104" i="235"/>
  <c r="G105" i="235"/>
  <c r="G112" i="235"/>
  <c r="G113" i="235"/>
  <c r="G106" i="235"/>
  <c r="G107" i="235"/>
  <c r="G102" i="235"/>
  <c r="G108" i="235"/>
  <c r="G109" i="235"/>
  <c r="G103" i="235"/>
  <c r="G110" i="235"/>
  <c r="D22" i="235"/>
  <c r="B22" i="235" s="1"/>
  <c r="G111" i="235"/>
  <c r="AL23" i="237"/>
  <c r="A62" i="235"/>
  <c r="H17" i="232"/>
  <c r="AB23" i="237"/>
  <c r="AA23" i="237"/>
  <c r="C21" i="237"/>
  <c r="I15" i="232"/>
  <c r="D15" i="232"/>
  <c r="E15" i="232" s="1"/>
  <c r="J15" i="232"/>
  <c r="J55" i="235"/>
  <c r="AK23" i="237"/>
  <c r="E22" i="234"/>
  <c r="AM21" i="237"/>
  <c r="AN21" i="237"/>
  <c r="AH21" i="237"/>
  <c r="AI21" i="237" s="1"/>
  <c r="F6" i="234" l="1"/>
  <c r="G6" i="234" s="1"/>
  <c r="D6" i="234"/>
  <c r="H6" i="234" s="1"/>
  <c r="X21" i="237"/>
  <c r="Y21" i="237" s="1"/>
  <c r="W22" i="237" s="1"/>
  <c r="AC21" i="237"/>
  <c r="AD21" i="237"/>
  <c r="AL24" i="237"/>
  <c r="B56" i="228"/>
  <c r="D56" i="228"/>
  <c r="C59" i="228"/>
  <c r="I58" i="228"/>
  <c r="H58" i="228"/>
  <c r="D23" i="228"/>
  <c r="G115" i="228"/>
  <c r="G119" i="228"/>
  <c r="G123" i="228"/>
  <c r="G120" i="228"/>
  <c r="G121" i="228"/>
  <c r="G122" i="228"/>
  <c r="G117" i="228"/>
  <c r="G124" i="228"/>
  <c r="G114" i="228"/>
  <c r="G116" i="228"/>
  <c r="G118" i="228"/>
  <c r="G125" i="228"/>
  <c r="D7" i="227"/>
  <c r="F7" i="227"/>
  <c r="G7" i="227" s="1"/>
  <c r="K26" i="237"/>
  <c r="L25" i="237"/>
  <c r="Q25" i="237" s="1"/>
  <c r="AK24" i="237"/>
  <c r="D56" i="235"/>
  <c r="B56" i="235"/>
  <c r="B25" i="237"/>
  <c r="G25" i="237" s="1"/>
  <c r="A26" i="237"/>
  <c r="M22" i="237"/>
  <c r="E14" i="234"/>
  <c r="V25" i="237"/>
  <c r="U26" i="237"/>
  <c r="AE26" i="237"/>
  <c r="AF25" i="237"/>
  <c r="H24" i="237"/>
  <c r="A62" i="228"/>
  <c r="AB24" i="237"/>
  <c r="D21" i="237"/>
  <c r="E21" i="237" s="1"/>
  <c r="I21" i="237"/>
  <c r="J21" i="237"/>
  <c r="AG22" i="237"/>
  <c r="E23" i="234"/>
  <c r="C16" i="232"/>
  <c r="A63" i="235"/>
  <c r="E35" i="234"/>
  <c r="G24" i="237"/>
  <c r="H7" i="224"/>
  <c r="AA24" i="237"/>
  <c r="H6" i="226"/>
  <c r="G115" i="235"/>
  <c r="G122" i="235"/>
  <c r="G123" i="235"/>
  <c r="D23" i="235"/>
  <c r="B23" i="235" s="1"/>
  <c r="G116" i="235"/>
  <c r="G117" i="235"/>
  <c r="G124" i="235"/>
  <c r="G125" i="235"/>
  <c r="G118" i="235"/>
  <c r="G119" i="235"/>
  <c r="G114" i="235"/>
  <c r="G121" i="235"/>
  <c r="G120" i="235"/>
  <c r="R24" i="237"/>
  <c r="H18" i="232"/>
  <c r="B19" i="232"/>
  <c r="G19" i="232"/>
  <c r="A20" i="232"/>
  <c r="C58" i="235"/>
  <c r="I57" i="235"/>
  <c r="H57" i="235"/>
  <c r="F9" i="231"/>
  <c r="E9" i="231" s="1"/>
  <c r="D9" i="231"/>
  <c r="H9" i="231" s="1"/>
  <c r="B23" i="228"/>
  <c r="A23" i="228"/>
  <c r="X22" i="237" l="1"/>
  <c r="Y22" i="237" s="1"/>
  <c r="W23" i="237" s="1"/>
  <c r="AC22" i="237"/>
  <c r="AD22" i="237"/>
  <c r="D7" i="234"/>
  <c r="F7" i="234"/>
  <c r="G7" i="234" s="1"/>
  <c r="A64" i="235"/>
  <c r="AH22" i="237"/>
  <c r="AI22" i="237" s="1"/>
  <c r="AN22" i="237"/>
  <c r="AM22" i="237"/>
  <c r="AL25" i="237"/>
  <c r="AE27" i="237"/>
  <c r="AF26" i="237"/>
  <c r="V26" i="237"/>
  <c r="AA26" i="237" s="1"/>
  <c r="U27" i="237"/>
  <c r="AB25" i="237"/>
  <c r="N22" i="237"/>
  <c r="O22" i="237" s="1"/>
  <c r="S22" i="237"/>
  <c r="T22" i="237"/>
  <c r="D10" i="231"/>
  <c r="H10" i="231" s="1"/>
  <c r="F10" i="231"/>
  <c r="E10" i="231" s="1"/>
  <c r="F7" i="226"/>
  <c r="G7" i="226" s="1"/>
  <c r="D7" i="226"/>
  <c r="E24" i="234"/>
  <c r="A27" i="237"/>
  <c r="G26" i="237"/>
  <c r="B26" i="237"/>
  <c r="H7" i="227"/>
  <c r="C60" i="228"/>
  <c r="I59" i="228"/>
  <c r="H59" i="228"/>
  <c r="J56" i="228"/>
  <c r="K56" i="228"/>
  <c r="E56" i="228"/>
  <c r="F56" i="228" s="1"/>
  <c r="D24" i="228"/>
  <c r="B24" i="228" s="1"/>
  <c r="G127" i="228"/>
  <c r="G131" i="228"/>
  <c r="G135" i="228"/>
  <c r="G126" i="228"/>
  <c r="G128" i="228"/>
  <c r="G129" i="228"/>
  <c r="G130" i="228"/>
  <c r="G136" i="228"/>
  <c r="G137" i="228"/>
  <c r="G132" i="228"/>
  <c r="G134" i="228"/>
  <c r="G133" i="228"/>
  <c r="C59" i="235"/>
  <c r="I58" i="235"/>
  <c r="H58" i="235"/>
  <c r="A21" i="232"/>
  <c r="B20" i="232"/>
  <c r="G126" i="235"/>
  <c r="G132" i="235"/>
  <c r="G133" i="235"/>
  <c r="G127" i="235"/>
  <c r="G134" i="235"/>
  <c r="G135" i="235"/>
  <c r="D24" i="235"/>
  <c r="B24" i="235" s="1"/>
  <c r="G128" i="235"/>
  <c r="G129" i="235"/>
  <c r="G136" i="235"/>
  <c r="G137" i="235"/>
  <c r="G131" i="235"/>
  <c r="G130" i="235"/>
  <c r="A63" i="228"/>
  <c r="AA25" i="237"/>
  <c r="E15" i="234"/>
  <c r="H25" i="237"/>
  <c r="E56" i="235"/>
  <c r="F56" i="235" s="1"/>
  <c r="K56" i="235"/>
  <c r="J56" i="235"/>
  <c r="A24" i="228"/>
  <c r="H19" i="232"/>
  <c r="F8" i="224"/>
  <c r="G8" i="224" s="1"/>
  <c r="D8" i="224"/>
  <c r="E36" i="234"/>
  <c r="I16" i="232"/>
  <c r="D16" i="232"/>
  <c r="E16" i="232" s="1"/>
  <c r="J16" i="232"/>
  <c r="C22" i="237"/>
  <c r="AK25" i="237"/>
  <c r="R25" i="237"/>
  <c r="L26" i="237"/>
  <c r="Q26" i="237" s="1"/>
  <c r="K27" i="237"/>
  <c r="H7" i="226" l="1"/>
  <c r="H8" i="224"/>
  <c r="H7" i="234"/>
  <c r="X23" i="237"/>
  <c r="Y23" i="237" s="1"/>
  <c r="W24" i="237" s="1"/>
  <c r="AD23" i="237"/>
  <c r="AC23" i="237"/>
  <c r="D25" i="228"/>
  <c r="B25" i="228" s="1"/>
  <c r="G139" i="228"/>
  <c r="G143" i="228"/>
  <c r="G147" i="228"/>
  <c r="G144" i="228"/>
  <c r="G145" i="228"/>
  <c r="G146" i="228"/>
  <c r="G149" i="228"/>
  <c r="G141" i="228"/>
  <c r="G148" i="228"/>
  <c r="G138" i="228"/>
  <c r="G140" i="228"/>
  <c r="G142" i="228"/>
  <c r="C17" i="232"/>
  <c r="H20" i="232"/>
  <c r="A28" i="237"/>
  <c r="G27" i="237"/>
  <c r="B27" i="237"/>
  <c r="F11" i="231"/>
  <c r="E11" i="231" s="1"/>
  <c r="D11" i="231"/>
  <c r="H11" i="231" s="1"/>
  <c r="U28" i="237"/>
  <c r="V27" i="237"/>
  <c r="AA27" i="237" s="1"/>
  <c r="AG23" i="237"/>
  <c r="L27" i="237"/>
  <c r="K28" i="237"/>
  <c r="G142" i="235"/>
  <c r="G143" i="235"/>
  <c r="G138" i="235"/>
  <c r="G144" i="235"/>
  <c r="G145" i="235"/>
  <c r="G139" i="235"/>
  <c r="G146" i="235"/>
  <c r="G147" i="235"/>
  <c r="D25" i="235"/>
  <c r="B25" i="235" s="1"/>
  <c r="G141" i="235"/>
  <c r="G148" i="235"/>
  <c r="G149" i="235"/>
  <c r="G140" i="235"/>
  <c r="B57" i="228"/>
  <c r="D57" i="228"/>
  <c r="C61" i="228"/>
  <c r="I60" i="228"/>
  <c r="H60" i="228"/>
  <c r="F8" i="226"/>
  <c r="G8" i="226" s="1"/>
  <c r="D8" i="226"/>
  <c r="H8" i="226" s="1"/>
  <c r="AB26" i="237"/>
  <c r="AL26" i="237"/>
  <c r="A65" i="235"/>
  <c r="R26" i="237"/>
  <c r="I22" i="237"/>
  <c r="D22" i="237"/>
  <c r="E22" i="237" s="1"/>
  <c r="J22" i="237"/>
  <c r="G20" i="232"/>
  <c r="A22" i="232"/>
  <c r="B21" i="232"/>
  <c r="C60" i="235"/>
  <c r="I59" i="235"/>
  <c r="H59" i="235"/>
  <c r="F8" i="227"/>
  <c r="G8" i="227" s="1"/>
  <c r="D8" i="227"/>
  <c r="H8" i="227" s="1"/>
  <c r="AF27" i="237"/>
  <c r="AK27" i="237"/>
  <c r="AE28" i="237"/>
  <c r="D9" i="224"/>
  <c r="F9" i="224"/>
  <c r="G9" i="224" s="1"/>
  <c r="A25" i="228"/>
  <c r="E25" i="234"/>
  <c r="B57" i="235"/>
  <c r="D57" i="235"/>
  <c r="A64" i="228"/>
  <c r="E37" i="234"/>
  <c r="H26" i="237"/>
  <c r="M23" i="237"/>
  <c r="AK26" i="237"/>
  <c r="AC24" i="237" l="1"/>
  <c r="X24" i="237"/>
  <c r="Y24" i="237" s="1"/>
  <c r="W25" i="237" s="1"/>
  <c r="AD24" i="237"/>
  <c r="F8" i="234"/>
  <c r="G8" i="234" s="1"/>
  <c r="D8" i="234"/>
  <c r="H8" i="234" s="1"/>
  <c r="A65" i="228"/>
  <c r="D26" i="228"/>
  <c r="G151" i="228"/>
  <c r="G155" i="228"/>
  <c r="G159" i="228"/>
  <c r="G160" i="228"/>
  <c r="G161" i="228"/>
  <c r="G150" i="228"/>
  <c r="G152" i="228"/>
  <c r="G153" i="228"/>
  <c r="G154" i="228"/>
  <c r="G156" i="228"/>
  <c r="G158" i="228"/>
  <c r="G157" i="228"/>
  <c r="AF28" i="237"/>
  <c r="AE29" i="237"/>
  <c r="I60" i="235"/>
  <c r="C61" i="235"/>
  <c r="H60" i="235"/>
  <c r="H21" i="232"/>
  <c r="C62" i="228"/>
  <c r="I61" i="228"/>
  <c r="H61" i="228"/>
  <c r="AH23" i="237"/>
  <c r="AI23" i="237" s="1"/>
  <c r="AM23" i="237"/>
  <c r="AN23" i="237"/>
  <c r="D12" i="231"/>
  <c r="H12" i="231" s="1"/>
  <c r="F12" i="231"/>
  <c r="E12" i="231" s="1"/>
  <c r="A29" i="237"/>
  <c r="B28" i="237"/>
  <c r="G28" i="237" s="1"/>
  <c r="D17" i="232"/>
  <c r="E17" i="232" s="1"/>
  <c r="I17" i="232"/>
  <c r="J17" i="232"/>
  <c r="K57" i="235"/>
  <c r="J57" i="235"/>
  <c r="E57" i="235"/>
  <c r="F57" i="235" s="1"/>
  <c r="E26" i="234"/>
  <c r="AL27" i="237"/>
  <c r="F9" i="227"/>
  <c r="G9" i="227" s="1"/>
  <c r="D9" i="227"/>
  <c r="A23" i="232"/>
  <c r="B22" i="232"/>
  <c r="D9" i="226"/>
  <c r="F9" i="226"/>
  <c r="G9" i="226" s="1"/>
  <c r="K29" i="237"/>
  <c r="L28" i="237"/>
  <c r="R27" i="237"/>
  <c r="S23" i="237"/>
  <c r="T23" i="237"/>
  <c r="N23" i="237"/>
  <c r="O23" i="237" s="1"/>
  <c r="E38" i="234"/>
  <c r="H9" i="224"/>
  <c r="A66" i="235"/>
  <c r="E57" i="228"/>
  <c r="F57" i="228" s="1"/>
  <c r="K57" i="228"/>
  <c r="J57" i="228"/>
  <c r="G152" i="235"/>
  <c r="G153" i="235"/>
  <c r="G160" i="235"/>
  <c r="G161" i="235"/>
  <c r="G154" i="235"/>
  <c r="G155" i="235"/>
  <c r="G150" i="235"/>
  <c r="G156" i="235"/>
  <c r="G157" i="235"/>
  <c r="G151" i="235"/>
  <c r="G158" i="235"/>
  <c r="D26" i="235"/>
  <c r="B26" i="235" s="1"/>
  <c r="G159" i="235"/>
  <c r="Q27" i="237"/>
  <c r="AB27" i="237"/>
  <c r="H27" i="237"/>
  <c r="B26" i="228"/>
  <c r="A26" i="228"/>
  <c r="G21" i="232"/>
  <c r="C23" i="237"/>
  <c r="U29" i="237"/>
  <c r="V28" i="237"/>
  <c r="AA28" i="237" s="1"/>
  <c r="H9" i="227" l="1"/>
  <c r="F9" i="234"/>
  <c r="G9" i="234" s="1"/>
  <c r="D9" i="234"/>
  <c r="H9" i="234" s="1"/>
  <c r="AC25" i="237"/>
  <c r="X25" i="237"/>
  <c r="Y25" i="237" s="1"/>
  <c r="W26" i="237" s="1"/>
  <c r="AD25" i="237"/>
  <c r="E39" i="234"/>
  <c r="R28" i="237"/>
  <c r="H22" i="232"/>
  <c r="B58" i="235"/>
  <c r="D58" i="235"/>
  <c r="A27" i="228"/>
  <c r="B58" i="228"/>
  <c r="D58" i="228"/>
  <c r="M24" i="237"/>
  <c r="A24" i="232"/>
  <c r="B23" i="232"/>
  <c r="C18" i="232"/>
  <c r="AG24" i="237"/>
  <c r="C62" i="235"/>
  <c r="I61" i="235"/>
  <c r="H61" i="235"/>
  <c r="AL28" i="237"/>
  <c r="A66" i="228"/>
  <c r="AB28" i="237"/>
  <c r="V29" i="237"/>
  <c r="U30" i="237"/>
  <c r="D27" i="228"/>
  <c r="B27" i="228" s="1"/>
  <c r="G163" i="228"/>
  <c r="G167" i="228"/>
  <c r="G171" i="228"/>
  <c r="G168" i="228"/>
  <c r="G169" i="228"/>
  <c r="G170" i="228"/>
  <c r="G162" i="228"/>
  <c r="G164" i="228"/>
  <c r="G166" i="228"/>
  <c r="G173" i="228"/>
  <c r="G165" i="228"/>
  <c r="G172" i="228"/>
  <c r="A67" i="235"/>
  <c r="D10" i="224"/>
  <c r="F10" i="224"/>
  <c r="G10" i="224" s="1"/>
  <c r="Q28" i="237"/>
  <c r="H9" i="226"/>
  <c r="G22" i="232"/>
  <c r="F10" i="227"/>
  <c r="G10" i="227" s="1"/>
  <c r="D10" i="227"/>
  <c r="H28" i="237"/>
  <c r="F13" i="231"/>
  <c r="E13" i="231" s="1"/>
  <c r="D13" i="231"/>
  <c r="H13" i="231" s="1"/>
  <c r="C63" i="228"/>
  <c r="I62" i="228"/>
  <c r="H62" i="228"/>
  <c r="AE30" i="237"/>
  <c r="AF29" i="237"/>
  <c r="AK29" i="237" s="1"/>
  <c r="AK28" i="237"/>
  <c r="I23" i="237"/>
  <c r="J23" i="237"/>
  <c r="D23" i="237"/>
  <c r="E23" i="237" s="1"/>
  <c r="G163" i="235"/>
  <c r="G170" i="235"/>
  <c r="G171" i="235"/>
  <c r="D27" i="235"/>
  <c r="B27" i="235" s="1"/>
  <c r="G164" i="235"/>
  <c r="G165" i="235"/>
  <c r="G172" i="235"/>
  <c r="G173" i="235"/>
  <c r="G166" i="235"/>
  <c r="G167" i="235"/>
  <c r="G162" i="235"/>
  <c r="G169" i="235"/>
  <c r="G168" i="235"/>
  <c r="K30" i="237"/>
  <c r="L29" i="237"/>
  <c r="Q29" i="237" s="1"/>
  <c r="E27" i="234"/>
  <c r="B29" i="237"/>
  <c r="G29" i="237" s="1"/>
  <c r="A30" i="237"/>
  <c r="AD26" i="237" l="1"/>
  <c r="X26" i="237"/>
  <c r="Y26" i="237" s="1"/>
  <c r="AC26" i="237"/>
  <c r="H10" i="227"/>
  <c r="F10" i="234"/>
  <c r="G10" i="234" s="1"/>
  <c r="D10" i="234"/>
  <c r="D28" i="228"/>
  <c r="G175" i="228"/>
  <c r="G179" i="228"/>
  <c r="G183" i="228"/>
  <c r="G174" i="228"/>
  <c r="G176" i="228"/>
  <c r="G177" i="228"/>
  <c r="G178" i="228"/>
  <c r="G184" i="228"/>
  <c r="G185" i="228"/>
  <c r="G181" i="228"/>
  <c r="G180" i="228"/>
  <c r="G182" i="228"/>
  <c r="L30" i="237"/>
  <c r="K31" i="237"/>
  <c r="A31" i="237"/>
  <c r="B30" i="237"/>
  <c r="C24" i="237"/>
  <c r="C64" i="228"/>
  <c r="I63" i="228"/>
  <c r="H63" i="228"/>
  <c r="AB29" i="237"/>
  <c r="E40" i="234"/>
  <c r="D10" i="226"/>
  <c r="F10" i="226"/>
  <c r="G10" i="226" s="1"/>
  <c r="H10" i="224"/>
  <c r="U31" i="237"/>
  <c r="V30" i="237"/>
  <c r="H23" i="232"/>
  <c r="K58" i="235"/>
  <c r="E58" i="235"/>
  <c r="F58" i="235" s="1"/>
  <c r="J58" i="235"/>
  <c r="AL29" i="237"/>
  <c r="D14" i="231"/>
  <c r="H14" i="231" s="1"/>
  <c r="F14" i="231"/>
  <c r="E14" i="231" s="1"/>
  <c r="D11" i="227"/>
  <c r="F11" i="227"/>
  <c r="G11" i="227" s="1"/>
  <c r="A68" i="235"/>
  <c r="AN24" i="237"/>
  <c r="AM24" i="237"/>
  <c r="AH24" i="237"/>
  <c r="AI24" i="237" s="1"/>
  <c r="G23" i="232"/>
  <c r="A25" i="232"/>
  <c r="B24" i="232"/>
  <c r="S24" i="237"/>
  <c r="T24" i="237"/>
  <c r="N24" i="237"/>
  <c r="O24" i="237" s="1"/>
  <c r="B28" i="228"/>
  <c r="A28" i="228"/>
  <c r="H29" i="237"/>
  <c r="R29" i="237"/>
  <c r="G174" i="235"/>
  <c r="G180" i="235"/>
  <c r="G181" i="235"/>
  <c r="G175" i="235"/>
  <c r="G182" i="235"/>
  <c r="G183" i="235"/>
  <c r="D28" i="235"/>
  <c r="B28" i="235" s="1"/>
  <c r="G176" i="235"/>
  <c r="G177" i="235"/>
  <c r="G184" i="235"/>
  <c r="G185" i="235"/>
  <c r="G179" i="235"/>
  <c r="G178" i="235"/>
  <c r="AE31" i="237"/>
  <c r="AF30" i="237"/>
  <c r="AK30" i="237" s="1"/>
  <c r="AA29" i="237"/>
  <c r="A67" i="228"/>
  <c r="C63" i="235"/>
  <c r="I62" i="235"/>
  <c r="H62" i="235"/>
  <c r="I18" i="232"/>
  <c r="D18" i="232"/>
  <c r="E18" i="232" s="1"/>
  <c r="J18" i="232"/>
  <c r="J58" i="228"/>
  <c r="K58" i="228"/>
  <c r="E58" i="228"/>
  <c r="F58" i="228" s="1"/>
  <c r="H11" i="227" l="1"/>
  <c r="H10" i="234"/>
  <c r="W27" i="237"/>
  <c r="A68" i="228"/>
  <c r="F12" i="227"/>
  <c r="G12" i="227" s="1"/>
  <c r="D12" i="227"/>
  <c r="AB30" i="237"/>
  <c r="AA30" i="237"/>
  <c r="L31" i="237"/>
  <c r="K32" i="237"/>
  <c r="R30" i="237"/>
  <c r="G190" i="235"/>
  <c r="G191" i="235"/>
  <c r="G186" i="235"/>
  <c r="G192" i="235"/>
  <c r="G193" i="235"/>
  <c r="G187" i="235"/>
  <c r="G194" i="235"/>
  <c r="G195" i="235"/>
  <c r="D29" i="235"/>
  <c r="B29" i="235" s="1"/>
  <c r="G189" i="235"/>
  <c r="G196" i="235"/>
  <c r="G197" i="235"/>
  <c r="G188" i="235"/>
  <c r="D29" i="228"/>
  <c r="B29" i="228" s="1"/>
  <c r="G187" i="228"/>
  <c r="G191" i="228"/>
  <c r="G195" i="228"/>
  <c r="G192" i="228"/>
  <c r="G193" i="228"/>
  <c r="G194" i="228"/>
  <c r="G196" i="228"/>
  <c r="G186" i="228"/>
  <c r="G188" i="228"/>
  <c r="G190" i="228"/>
  <c r="G197" i="228"/>
  <c r="G189" i="228"/>
  <c r="AG25" i="237"/>
  <c r="A69" i="235"/>
  <c r="F11" i="224"/>
  <c r="G11" i="224" s="1"/>
  <c r="D11" i="224"/>
  <c r="E41" i="234"/>
  <c r="C65" i="228"/>
  <c r="I64" i="228"/>
  <c r="H64" i="228"/>
  <c r="A32" i="237"/>
  <c r="B31" i="237"/>
  <c r="C19" i="232"/>
  <c r="A29" i="228"/>
  <c r="C64" i="235"/>
  <c r="I63" i="235"/>
  <c r="H63" i="235"/>
  <c r="M25" i="237"/>
  <c r="H24" i="232"/>
  <c r="F15" i="231"/>
  <c r="E15" i="231" s="1"/>
  <c r="D15" i="231"/>
  <c r="H15" i="231" s="1"/>
  <c r="B59" i="235"/>
  <c r="D59" i="235"/>
  <c r="U32" i="237"/>
  <c r="V31" i="237"/>
  <c r="AA31" i="237"/>
  <c r="J24" i="237"/>
  <c r="D24" i="237"/>
  <c r="E24" i="237" s="1"/>
  <c r="I24" i="237"/>
  <c r="H30" i="237"/>
  <c r="G30" i="237"/>
  <c r="B59" i="228"/>
  <c r="D59" i="228"/>
  <c r="AL30" i="237"/>
  <c r="AF31" i="237"/>
  <c r="AK31" i="237" s="1"/>
  <c r="AE32" i="237"/>
  <c r="G24" i="232"/>
  <c r="B25" i="232"/>
  <c r="A26" i="232"/>
  <c r="H10" i="226"/>
  <c r="Q30" i="237"/>
  <c r="X27" i="237" l="1"/>
  <c r="Y27" i="237" s="1"/>
  <c r="AC27" i="237"/>
  <c r="AD27" i="237"/>
  <c r="F11" i="234"/>
  <c r="G11" i="234" s="1"/>
  <c r="D11" i="234"/>
  <c r="H11" i="234" s="1"/>
  <c r="D30" i="228"/>
  <c r="G199" i="228"/>
  <c r="G203" i="228"/>
  <c r="G207" i="228"/>
  <c r="G208" i="228"/>
  <c r="G209" i="228"/>
  <c r="G198" i="228"/>
  <c r="G200" i="228"/>
  <c r="G201" i="228"/>
  <c r="G202" i="228"/>
  <c r="G205" i="228"/>
  <c r="G206" i="228"/>
  <c r="G204" i="228"/>
  <c r="I64" i="235"/>
  <c r="C65" i="235"/>
  <c r="H64" i="235"/>
  <c r="H31" i="237"/>
  <c r="F12" i="234"/>
  <c r="G12" i="234" s="1"/>
  <c r="D12" i="234"/>
  <c r="R31" i="237"/>
  <c r="A69" i="228"/>
  <c r="AE33" i="237"/>
  <c r="AF32" i="237"/>
  <c r="C25" i="237"/>
  <c r="V32" i="237"/>
  <c r="AA32" i="237" s="1"/>
  <c r="U33" i="237"/>
  <c r="I19" i="232"/>
  <c r="D19" i="232"/>
  <c r="E19" i="232" s="1"/>
  <c r="J19" i="232"/>
  <c r="A70" i="235"/>
  <c r="AH25" i="237"/>
  <c r="AI25" i="237" s="1"/>
  <c r="AN25" i="237"/>
  <c r="AM25" i="237"/>
  <c r="H12" i="227"/>
  <c r="H25" i="232"/>
  <c r="A27" i="232"/>
  <c r="B26" i="232"/>
  <c r="G26" i="232" s="1"/>
  <c r="E59" i="228"/>
  <c r="F59" i="228" s="1"/>
  <c r="K59" i="228"/>
  <c r="J59" i="228"/>
  <c r="AB31" i="237"/>
  <c r="F16" i="231"/>
  <c r="E16" i="231" s="1"/>
  <c r="D16" i="231"/>
  <c r="H16" i="231" s="1"/>
  <c r="B30" i="228"/>
  <c r="A30" i="228"/>
  <c r="A33" i="237"/>
  <c r="B32" i="237"/>
  <c r="E42" i="234"/>
  <c r="K33" i="237"/>
  <c r="L32" i="237"/>
  <c r="Q32" i="237" s="1"/>
  <c r="F11" i="226"/>
  <c r="G11" i="226" s="1"/>
  <c r="D11" i="226"/>
  <c r="G25" i="232"/>
  <c r="AL31" i="237"/>
  <c r="J59" i="235"/>
  <c r="K59" i="235"/>
  <c r="E59" i="235"/>
  <c r="F59" i="235" s="1"/>
  <c r="N25" i="237"/>
  <c r="O25" i="237" s="1"/>
  <c r="S25" i="237"/>
  <c r="T25" i="237"/>
  <c r="G31" i="237"/>
  <c r="I65" i="228"/>
  <c r="H65" i="228"/>
  <c r="H11" i="224"/>
  <c r="G200" i="235"/>
  <c r="G201" i="235"/>
  <c r="G208" i="235"/>
  <c r="G209" i="235"/>
  <c r="G202" i="235"/>
  <c r="G203" i="235"/>
  <c r="G198" i="235"/>
  <c r="G204" i="235"/>
  <c r="G205" i="235"/>
  <c r="G199" i="235"/>
  <c r="G206" i="235"/>
  <c r="D30" i="235"/>
  <c r="B30" i="235" s="1"/>
  <c r="G207" i="235"/>
  <c r="Q31" i="237"/>
  <c r="W28" i="237" l="1"/>
  <c r="B60" i="235"/>
  <c r="D60" i="235"/>
  <c r="H11" i="226"/>
  <c r="R32" i="237"/>
  <c r="D31" i="228"/>
  <c r="B31" i="228" s="1"/>
  <c r="G211" i="228"/>
  <c r="G215" i="228"/>
  <c r="G219" i="228"/>
  <c r="G216" i="228"/>
  <c r="G217" i="228"/>
  <c r="G218" i="228"/>
  <c r="G213" i="228"/>
  <c r="G220" i="228"/>
  <c r="G210" i="228"/>
  <c r="G212" i="228"/>
  <c r="G214" i="228"/>
  <c r="G221" i="228"/>
  <c r="B60" i="228"/>
  <c r="D60" i="228"/>
  <c r="C20" i="232"/>
  <c r="AE34" i="237"/>
  <c r="AF33" i="237"/>
  <c r="M26" i="237"/>
  <c r="H32" i="237"/>
  <c r="A31" i="228"/>
  <c r="H26" i="232"/>
  <c r="F13" i="227"/>
  <c r="G13" i="227" s="1"/>
  <c r="D13" i="227"/>
  <c r="A71" i="235"/>
  <c r="K34" i="237"/>
  <c r="L33" i="237"/>
  <c r="Q33" i="237" s="1"/>
  <c r="B33" i="237"/>
  <c r="A34" i="237"/>
  <c r="F17" i="231"/>
  <c r="E17" i="231" s="1"/>
  <c r="D17" i="231"/>
  <c r="H17" i="231" s="1"/>
  <c r="AB32" i="237"/>
  <c r="AL32" i="237"/>
  <c r="AK32" i="237"/>
  <c r="I65" i="235"/>
  <c r="H65" i="235"/>
  <c r="G211" i="235"/>
  <c r="G218" i="235"/>
  <c r="G219" i="235"/>
  <c r="D31" i="235"/>
  <c r="B31" i="235" s="1"/>
  <c r="G212" i="235"/>
  <c r="G213" i="235"/>
  <c r="G220" i="235"/>
  <c r="G221" i="235"/>
  <c r="G214" i="235"/>
  <c r="G215" i="235"/>
  <c r="G216" i="235"/>
  <c r="G210" i="235"/>
  <c r="G217" i="235"/>
  <c r="F12" i="224"/>
  <c r="G12" i="224" s="1"/>
  <c r="D12" i="224"/>
  <c r="E43" i="234"/>
  <c r="G32" i="237"/>
  <c r="B27" i="232"/>
  <c r="A28" i="232"/>
  <c r="AG26" i="237"/>
  <c r="V33" i="237"/>
  <c r="U34" i="237"/>
  <c r="D25" i="237"/>
  <c r="E25" i="237" s="1"/>
  <c r="J25" i="237"/>
  <c r="I25" i="237"/>
  <c r="A70" i="228"/>
  <c r="H12" i="234"/>
  <c r="H12" i="224" l="1"/>
  <c r="AD28" i="237"/>
  <c r="X28" i="237"/>
  <c r="Y28" i="237" s="1"/>
  <c r="W29" i="237" s="1"/>
  <c r="AC28" i="237"/>
  <c r="AM26" i="237"/>
  <c r="AH26" i="237"/>
  <c r="AI26" i="237" s="1"/>
  <c r="AN26" i="237"/>
  <c r="G222" i="235"/>
  <c r="G228" i="235"/>
  <c r="G229" i="235"/>
  <c r="G223" i="235"/>
  <c r="G230" i="235"/>
  <c r="G231" i="235"/>
  <c r="D32" i="235"/>
  <c r="B32" i="235" s="1"/>
  <c r="G224" i="235"/>
  <c r="G225" i="235"/>
  <c r="G232" i="235"/>
  <c r="G233" i="235"/>
  <c r="G227" i="235"/>
  <c r="G226" i="235"/>
  <c r="D18" i="231"/>
  <c r="H18" i="231" s="1"/>
  <c r="F18" i="231"/>
  <c r="E18" i="231" s="1"/>
  <c r="K35" i="237"/>
  <c r="Q34" i="237"/>
  <c r="L34" i="237"/>
  <c r="A32" i="228"/>
  <c r="S26" i="237"/>
  <c r="N26" i="237"/>
  <c r="O26" i="237" s="1"/>
  <c r="T26" i="237"/>
  <c r="K60" i="228"/>
  <c r="E60" i="228"/>
  <c r="F60" i="228" s="1"/>
  <c r="J60" i="228"/>
  <c r="D13" i="224"/>
  <c r="F13" i="224"/>
  <c r="G13" i="224" s="1"/>
  <c r="H33" i="237"/>
  <c r="D32" i="228"/>
  <c r="B32" i="228" s="1"/>
  <c r="G223" i="228"/>
  <c r="G227" i="228"/>
  <c r="G231" i="228"/>
  <c r="G222" i="228"/>
  <c r="G224" i="228"/>
  <c r="G225" i="228"/>
  <c r="G226" i="228"/>
  <c r="G232" i="228"/>
  <c r="G233" i="228"/>
  <c r="G228" i="228"/>
  <c r="G230" i="228"/>
  <c r="G229" i="228"/>
  <c r="F12" i="226"/>
  <c r="G12" i="226" s="1"/>
  <c r="D12" i="226"/>
  <c r="H12" i="226" s="1"/>
  <c r="F13" i="234"/>
  <c r="G13" i="234" s="1"/>
  <c r="D13" i="234"/>
  <c r="H13" i="234" s="1"/>
  <c r="V34" i="237"/>
  <c r="AA34" i="237" s="1"/>
  <c r="U35" i="237"/>
  <c r="AB33" i="237"/>
  <c r="A29" i="232"/>
  <c r="B28" i="232"/>
  <c r="G28" i="232" s="1"/>
  <c r="H27" i="232"/>
  <c r="E44" i="234"/>
  <c r="G33" i="237"/>
  <c r="A72" i="235"/>
  <c r="AL33" i="237"/>
  <c r="J20" i="232"/>
  <c r="D20" i="232"/>
  <c r="E20" i="232" s="1"/>
  <c r="I20" i="232"/>
  <c r="K60" i="235"/>
  <c r="E60" i="235"/>
  <c r="F60" i="235" s="1"/>
  <c r="J60" i="235"/>
  <c r="A71" i="228"/>
  <c r="C26" i="237"/>
  <c r="AA33" i="237"/>
  <c r="G27" i="232"/>
  <c r="A35" i="237"/>
  <c r="B34" i="237"/>
  <c r="R33" i="237"/>
  <c r="H13" i="227"/>
  <c r="AK33" i="237"/>
  <c r="AF34" i="237"/>
  <c r="AK34" i="237" s="1"/>
  <c r="AE35" i="237"/>
  <c r="AD29" i="237" l="1"/>
  <c r="X29" i="237"/>
  <c r="Y29" i="237" s="1"/>
  <c r="W30" i="237" s="1"/>
  <c r="AC29" i="237"/>
  <c r="D33" i="228"/>
  <c r="G235" i="228"/>
  <c r="G239" i="228"/>
  <c r="G243" i="228"/>
  <c r="G240" i="228"/>
  <c r="G241" i="228"/>
  <c r="G242" i="228"/>
  <c r="G245" i="228"/>
  <c r="G237" i="228"/>
  <c r="G244" i="228"/>
  <c r="G234" i="228"/>
  <c r="G238" i="228"/>
  <c r="G236" i="228"/>
  <c r="H34" i="237"/>
  <c r="A36" i="237"/>
  <c r="B35" i="237"/>
  <c r="G35" i="237"/>
  <c r="I26" i="237"/>
  <c r="D26" i="237"/>
  <c r="E26" i="237" s="1"/>
  <c r="J26" i="237"/>
  <c r="C21" i="232"/>
  <c r="A73" i="235"/>
  <c r="A30" i="232"/>
  <c r="B29" i="232"/>
  <c r="G29" i="232" s="1"/>
  <c r="D13" i="226"/>
  <c r="F13" i="226"/>
  <c r="G13" i="226" s="1"/>
  <c r="B61" i="228"/>
  <c r="D61" i="228"/>
  <c r="L35" i="237"/>
  <c r="K36" i="237"/>
  <c r="AL34" i="237"/>
  <c r="B61" i="235"/>
  <c r="D61" i="235"/>
  <c r="U36" i="237"/>
  <c r="V35" i="237"/>
  <c r="B33" i="228"/>
  <c r="A33" i="228"/>
  <c r="AE36" i="237"/>
  <c r="AF35" i="237"/>
  <c r="A72" i="228"/>
  <c r="H28" i="232"/>
  <c r="F14" i="234"/>
  <c r="G14" i="234" s="1"/>
  <c r="D14" i="234"/>
  <c r="H14" i="234" s="1"/>
  <c r="H13" i="224"/>
  <c r="G238" i="235"/>
  <c r="G239" i="235"/>
  <c r="G234" i="235"/>
  <c r="G240" i="235"/>
  <c r="G241" i="235"/>
  <c r="G235" i="235"/>
  <c r="G242" i="235"/>
  <c r="G243" i="235"/>
  <c r="D33" i="235"/>
  <c r="B33" i="235" s="1"/>
  <c r="G237" i="235"/>
  <c r="G244" i="235"/>
  <c r="G245" i="235"/>
  <c r="G236" i="235"/>
  <c r="AG27" i="237"/>
  <c r="D14" i="227"/>
  <c r="F14" i="227"/>
  <c r="G14" i="227" s="1"/>
  <c r="G34" i="237"/>
  <c r="E45" i="234"/>
  <c r="AB34" i="237"/>
  <c r="M27" i="237"/>
  <c r="R34" i="237"/>
  <c r="F19" i="231"/>
  <c r="E19" i="231" s="1"/>
  <c r="D19" i="231"/>
  <c r="H19" i="231" s="1"/>
  <c r="AD30" i="237" l="1"/>
  <c r="AC30" i="237"/>
  <c r="X30" i="237"/>
  <c r="Y30" i="237" s="1"/>
  <c r="W31" i="237" s="1"/>
  <c r="F15" i="234"/>
  <c r="G15" i="234" s="1"/>
  <c r="D15" i="234"/>
  <c r="AL35" i="237"/>
  <c r="AB35" i="237"/>
  <c r="K37" i="237"/>
  <c r="L36" i="237"/>
  <c r="Q36" i="237" s="1"/>
  <c r="A37" i="237"/>
  <c r="B36" i="237"/>
  <c r="A73" i="228"/>
  <c r="A34" i="228"/>
  <c r="V36" i="237"/>
  <c r="U37" i="237"/>
  <c r="AA36" i="237"/>
  <c r="R35" i="237"/>
  <c r="G248" i="235"/>
  <c r="G249" i="235"/>
  <c r="G256" i="235"/>
  <c r="G257" i="235"/>
  <c r="G250" i="235"/>
  <c r="G251" i="235"/>
  <c r="G246" i="235"/>
  <c r="G252" i="235"/>
  <c r="G253" i="235"/>
  <c r="G247" i="235"/>
  <c r="G254" i="235"/>
  <c r="D34" i="235"/>
  <c r="B34" i="235" s="1"/>
  <c r="G255" i="235"/>
  <c r="AE37" i="237"/>
  <c r="AF36" i="237"/>
  <c r="AK36" i="237" s="1"/>
  <c r="D34" i="228"/>
  <c r="B34" i="228" s="1"/>
  <c r="G247" i="228"/>
  <c r="G251" i="228"/>
  <c r="G255" i="228"/>
  <c r="G256" i="228"/>
  <c r="G257" i="228"/>
  <c r="G246" i="228"/>
  <c r="G248" i="228"/>
  <c r="G249" i="228"/>
  <c r="G250" i="228"/>
  <c r="G252" i="228"/>
  <c r="G254" i="228"/>
  <c r="G253" i="228"/>
  <c r="AA35" i="237"/>
  <c r="H29" i="232"/>
  <c r="J21" i="232"/>
  <c r="D21" i="232"/>
  <c r="E21" i="232" s="1"/>
  <c r="I21" i="232"/>
  <c r="H35" i="237"/>
  <c r="AH27" i="237"/>
  <c r="AI27" i="237" s="1"/>
  <c r="AN27" i="237"/>
  <c r="AM27" i="237"/>
  <c r="AK35" i="237"/>
  <c r="C27" i="237"/>
  <c r="F20" i="231"/>
  <c r="E20" i="231" s="1"/>
  <c r="D20" i="231"/>
  <c r="H20" i="231" s="1"/>
  <c r="Q35" i="237"/>
  <c r="B30" i="232"/>
  <c r="G30" i="232" s="1"/>
  <c r="A31" i="232"/>
  <c r="H14" i="227"/>
  <c r="S27" i="237"/>
  <c r="N27" i="237"/>
  <c r="O27" i="237" s="1"/>
  <c r="T27" i="237"/>
  <c r="E46" i="234"/>
  <c r="D14" i="224"/>
  <c r="F14" i="224"/>
  <c r="G14" i="224" s="1"/>
  <c r="J61" i="235"/>
  <c r="K61" i="235"/>
  <c r="E61" i="235"/>
  <c r="F61" i="235" s="1"/>
  <c r="K61" i="228"/>
  <c r="J61" i="228"/>
  <c r="E61" i="228"/>
  <c r="F61" i="228" s="1"/>
  <c r="H13" i="226"/>
  <c r="A74" i="235"/>
  <c r="AD31" i="237" l="1"/>
  <c r="AC31" i="237"/>
  <c r="X31" i="237"/>
  <c r="Y31" i="237" s="1"/>
  <c r="W32" i="237" s="1"/>
  <c r="D35" i="228"/>
  <c r="G259" i="228"/>
  <c r="G263" i="228"/>
  <c r="G267" i="228"/>
  <c r="G264" i="228"/>
  <c r="G265" i="228"/>
  <c r="G266" i="228"/>
  <c r="G258" i="228"/>
  <c r="G260" i="228"/>
  <c r="G262" i="228"/>
  <c r="G269" i="228"/>
  <c r="G261" i="228"/>
  <c r="G268" i="228"/>
  <c r="A75" i="235"/>
  <c r="B62" i="235"/>
  <c r="D62" i="235"/>
  <c r="AG28" i="237"/>
  <c r="AE38" i="237"/>
  <c r="AF37" i="237"/>
  <c r="V37" i="237"/>
  <c r="U38" i="237"/>
  <c r="G36" i="237"/>
  <c r="M28" i="237"/>
  <c r="B31" i="232"/>
  <c r="A32" i="232"/>
  <c r="G31" i="232"/>
  <c r="A38" i="237"/>
  <c r="B37" i="237"/>
  <c r="G37" i="237" s="1"/>
  <c r="H30" i="232"/>
  <c r="AB36" i="237"/>
  <c r="A74" i="228"/>
  <c r="H15" i="234"/>
  <c r="B62" i="228"/>
  <c r="D62" i="228"/>
  <c r="F21" i="231"/>
  <c r="E21" i="231" s="1"/>
  <c r="D21" i="231"/>
  <c r="H21" i="231" s="1"/>
  <c r="C22" i="232"/>
  <c r="B35" i="228"/>
  <c r="A35" i="228"/>
  <c r="H36" i="237"/>
  <c r="K38" i="237"/>
  <c r="L37" i="237"/>
  <c r="Q37" i="237" s="1"/>
  <c r="H14" i="224"/>
  <c r="AL36" i="237"/>
  <c r="D14" i="226"/>
  <c r="F14" i="226"/>
  <c r="G14" i="226" s="1"/>
  <c r="E47" i="234"/>
  <c r="D15" i="227"/>
  <c r="F15" i="227"/>
  <c r="G15" i="227" s="1"/>
  <c r="D27" i="237"/>
  <c r="E27" i="237" s="1"/>
  <c r="J27" i="237"/>
  <c r="I27" i="237"/>
  <c r="G259" i="235"/>
  <c r="G266" i="235"/>
  <c r="G267" i="235"/>
  <c r="D35" i="235"/>
  <c r="B35" i="235" s="1"/>
  <c r="G260" i="235"/>
  <c r="G261" i="235"/>
  <c r="G268" i="235"/>
  <c r="G269" i="235"/>
  <c r="G262" i="235"/>
  <c r="G263" i="235"/>
  <c r="G264" i="235"/>
  <c r="G258" i="235"/>
  <c r="G265" i="235"/>
  <c r="R36" i="237"/>
  <c r="X32" i="237" l="1"/>
  <c r="Y32" i="237" s="1"/>
  <c r="W33" i="237" s="1"/>
  <c r="X33" i="237" s="1"/>
  <c r="Y33" i="237" s="1"/>
  <c r="AD32" i="237"/>
  <c r="AC32" i="237"/>
  <c r="H31" i="232"/>
  <c r="A76" i="235"/>
  <c r="H15" i="227"/>
  <c r="H14" i="226"/>
  <c r="I22" i="232"/>
  <c r="D22" i="232"/>
  <c r="E22" i="232" s="1"/>
  <c r="J22" i="232"/>
  <c r="V38" i="237"/>
  <c r="AA38" i="237" s="1"/>
  <c r="U39" i="237"/>
  <c r="AL37" i="237"/>
  <c r="AK37" i="237"/>
  <c r="K62" i="235"/>
  <c r="J62" i="235"/>
  <c r="E62" i="235"/>
  <c r="F62" i="235" s="1"/>
  <c r="A36" i="228"/>
  <c r="D22" i="231"/>
  <c r="H22" i="231" s="1"/>
  <c r="F22" i="231"/>
  <c r="E22" i="231" s="1"/>
  <c r="H37" i="237"/>
  <c r="A39" i="237"/>
  <c r="B38" i="237"/>
  <c r="A33" i="232"/>
  <c r="B32" i="232"/>
  <c r="G32" i="232" s="1"/>
  <c r="T28" i="237"/>
  <c r="N28" i="237"/>
  <c r="O28" i="237" s="1"/>
  <c r="S28" i="237"/>
  <c r="AA37" i="237"/>
  <c r="F15" i="224"/>
  <c r="G15" i="224" s="1"/>
  <c r="D15" i="224"/>
  <c r="E62" i="228"/>
  <c r="F62" i="228" s="1"/>
  <c r="K62" i="228"/>
  <c r="J62" i="228"/>
  <c r="A75" i="228"/>
  <c r="G270" i="235"/>
  <c r="G276" i="235"/>
  <c r="G277" i="235"/>
  <c r="G271" i="235"/>
  <c r="G278" i="235"/>
  <c r="G279" i="235"/>
  <c r="D36" i="235"/>
  <c r="B36" i="235" s="1"/>
  <c r="G272" i="235"/>
  <c r="G273" i="235"/>
  <c r="G280" i="235"/>
  <c r="G281" i="235"/>
  <c r="G275" i="235"/>
  <c r="G274" i="235"/>
  <c r="C28" i="237"/>
  <c r="E48" i="234"/>
  <c r="R37" i="237"/>
  <c r="K39" i="237"/>
  <c r="L38" i="237"/>
  <c r="Q38" i="237" s="1"/>
  <c r="D36" i="228"/>
  <c r="B36" i="228" s="1"/>
  <c r="G271" i="228"/>
  <c r="G275" i="228"/>
  <c r="G279" i="228"/>
  <c r="G270" i="228"/>
  <c r="G272" i="228"/>
  <c r="G273" i="228"/>
  <c r="G274" i="228"/>
  <c r="G280" i="228"/>
  <c r="G281" i="228"/>
  <c r="G277" i="228"/>
  <c r="G276" i="228"/>
  <c r="G278" i="228"/>
  <c r="F16" i="234"/>
  <c r="G16" i="234" s="1"/>
  <c r="D16" i="234"/>
  <c r="AB37" i="237"/>
  <c r="AF38" i="237"/>
  <c r="AK38" i="237" s="1"/>
  <c r="AE39" i="237"/>
  <c r="AH28" i="237"/>
  <c r="AI28" i="237" s="1"/>
  <c r="AM28" i="237"/>
  <c r="AN28" i="237"/>
  <c r="H15" i="224" l="1"/>
  <c r="AD33" i="237"/>
  <c r="AC33" i="237"/>
  <c r="H16" i="234"/>
  <c r="D37" i="228"/>
  <c r="G283" i="228"/>
  <c r="G287" i="228"/>
  <c r="G291" i="228"/>
  <c r="G288" i="228"/>
  <c r="G289" i="228"/>
  <c r="G290" i="228"/>
  <c r="G292" i="228"/>
  <c r="G282" i="228"/>
  <c r="G284" i="228"/>
  <c r="G286" i="228"/>
  <c r="G293" i="228"/>
  <c r="G285" i="228"/>
  <c r="F17" i="234"/>
  <c r="G17" i="234" s="1"/>
  <c r="D17" i="234"/>
  <c r="A76" i="228"/>
  <c r="H38" i="237"/>
  <c r="G38" i="237"/>
  <c r="B63" i="235"/>
  <c r="D63" i="235"/>
  <c r="U40" i="237"/>
  <c r="V39" i="237"/>
  <c r="AA39" i="237" s="1"/>
  <c r="A77" i="235"/>
  <c r="AG29" i="237"/>
  <c r="E49" i="234"/>
  <c r="B63" i="228"/>
  <c r="D63" i="228"/>
  <c r="H32" i="232"/>
  <c r="F23" i="231"/>
  <c r="E23" i="231" s="1"/>
  <c r="D23" i="231"/>
  <c r="H23" i="231" s="1"/>
  <c r="AB38" i="237"/>
  <c r="AL38" i="237"/>
  <c r="R38" i="237"/>
  <c r="G286" i="235"/>
  <c r="G287" i="235"/>
  <c r="G282" i="235"/>
  <c r="G288" i="235"/>
  <c r="G289" i="235"/>
  <c r="G283" i="235"/>
  <c r="G290" i="235"/>
  <c r="G291" i="235"/>
  <c r="D37" i="235"/>
  <c r="B37" i="235" s="1"/>
  <c r="G285" i="235"/>
  <c r="G292" i="235"/>
  <c r="G293" i="235"/>
  <c r="G284" i="235"/>
  <c r="F16" i="224"/>
  <c r="G16" i="224" s="1"/>
  <c r="D16" i="224"/>
  <c r="M29" i="237"/>
  <c r="B33" i="232"/>
  <c r="G33" i="232" s="1"/>
  <c r="A34" i="232"/>
  <c r="B37" i="228"/>
  <c r="A37" i="228"/>
  <c r="F15" i="226"/>
  <c r="G15" i="226" s="1"/>
  <c r="D15" i="226"/>
  <c r="W34" i="237"/>
  <c r="AF39" i="237"/>
  <c r="AK39" i="237" s="1"/>
  <c r="AE40" i="237"/>
  <c r="K40" i="237"/>
  <c r="L39" i="237"/>
  <c r="I28" i="237"/>
  <c r="D28" i="237"/>
  <c r="E28" i="237" s="1"/>
  <c r="J28" i="237"/>
  <c r="A40" i="237"/>
  <c r="B39" i="237"/>
  <c r="G39" i="237" s="1"/>
  <c r="C23" i="232"/>
  <c r="D16" i="227"/>
  <c r="F16" i="227"/>
  <c r="G16" i="227" s="1"/>
  <c r="H16" i="227" l="1"/>
  <c r="H15" i="226"/>
  <c r="D17" i="227"/>
  <c r="F17" i="227"/>
  <c r="G17" i="227" s="1"/>
  <c r="A41" i="237"/>
  <c r="B40" i="237"/>
  <c r="C29" i="237"/>
  <c r="F16" i="226"/>
  <c r="G16" i="226" s="1"/>
  <c r="D16" i="226"/>
  <c r="J63" i="228"/>
  <c r="K63" i="228"/>
  <c r="E63" i="228"/>
  <c r="F63" i="228" s="1"/>
  <c r="E50" i="234"/>
  <c r="AB39" i="237"/>
  <c r="AE41" i="237"/>
  <c r="AF40" i="237"/>
  <c r="A35" i="232"/>
  <c r="B34" i="232"/>
  <c r="G34" i="232" s="1"/>
  <c r="H16" i="224"/>
  <c r="E63" i="235"/>
  <c r="F63" i="235" s="1"/>
  <c r="K63" i="235"/>
  <c r="J63" i="235"/>
  <c r="H17" i="234"/>
  <c r="H39" i="237"/>
  <c r="R39" i="237"/>
  <c r="AC34" i="237"/>
  <c r="X34" i="237"/>
  <c r="Y34" i="237" s="1"/>
  <c r="AD34" i="237"/>
  <c r="B38" i="228"/>
  <c r="A38" i="228"/>
  <c r="AM29" i="237"/>
  <c r="AN29" i="237"/>
  <c r="AH29" i="237"/>
  <c r="AI29" i="237" s="1"/>
  <c r="A78" i="235"/>
  <c r="I23" i="232"/>
  <c r="D23" i="232"/>
  <c r="E23" i="232" s="1"/>
  <c r="J23" i="232"/>
  <c r="Q39" i="237"/>
  <c r="L40" i="237"/>
  <c r="K41" i="237"/>
  <c r="AL39" i="237"/>
  <c r="D38" i="228"/>
  <c r="G295" i="228"/>
  <c r="G299" i="228"/>
  <c r="G303" i="228"/>
  <c r="G304" i="228"/>
  <c r="G305" i="228"/>
  <c r="G294" i="228"/>
  <c r="G296" i="228"/>
  <c r="G297" i="228"/>
  <c r="G298" i="228"/>
  <c r="G301" i="228"/>
  <c r="G300" i="228"/>
  <c r="G302" i="228"/>
  <c r="H33" i="232"/>
  <c r="S29" i="237"/>
  <c r="N29" i="237"/>
  <c r="O29" i="237" s="1"/>
  <c r="T29" i="237"/>
  <c r="G296" i="235"/>
  <c r="G297" i="235"/>
  <c r="G304" i="235"/>
  <c r="G305" i="235"/>
  <c r="G298" i="235"/>
  <c r="G299" i="235"/>
  <c r="G294" i="235"/>
  <c r="G300" i="235"/>
  <c r="G301" i="235"/>
  <c r="G295" i="235"/>
  <c r="G302" i="235"/>
  <c r="D38" i="235"/>
  <c r="B38" i="235" s="1"/>
  <c r="G303" i="235"/>
  <c r="D24" i="231"/>
  <c r="H24" i="231" s="1"/>
  <c r="F24" i="231"/>
  <c r="E24" i="231" s="1"/>
  <c r="U41" i="237"/>
  <c r="V40" i="237"/>
  <c r="A77" i="228"/>
  <c r="D39" i="228" l="1"/>
  <c r="G307" i="228"/>
  <c r="G311" i="228"/>
  <c r="G315" i="228"/>
  <c r="G312" i="228"/>
  <c r="G313" i="228"/>
  <c r="G314" i="228"/>
  <c r="G309" i="228"/>
  <c r="G316" i="228"/>
  <c r="G306" i="228"/>
  <c r="G308" i="228"/>
  <c r="G310" i="228"/>
  <c r="G317" i="228"/>
  <c r="F18" i="234"/>
  <c r="G18" i="234" s="1"/>
  <c r="D18" i="234"/>
  <c r="B64" i="228"/>
  <c r="D64" i="228"/>
  <c r="H40" i="237"/>
  <c r="G40" i="237"/>
  <c r="D17" i="224"/>
  <c r="F17" i="224"/>
  <c r="G17" i="224" s="1"/>
  <c r="AL40" i="237"/>
  <c r="H17" i="227"/>
  <c r="F25" i="231"/>
  <c r="E25" i="231" s="1"/>
  <c r="D25" i="231"/>
  <c r="H25" i="231" s="1"/>
  <c r="R40" i="237"/>
  <c r="C24" i="232"/>
  <c r="A79" i="235"/>
  <c r="AG30" i="237"/>
  <c r="A78" i="228"/>
  <c r="V41" i="237"/>
  <c r="AA41" i="237" s="1"/>
  <c r="U42" i="237"/>
  <c r="G307" i="235"/>
  <c r="G314" i="235"/>
  <c r="G315" i="235"/>
  <c r="D39" i="235"/>
  <c r="B39" i="235" s="1"/>
  <c r="G308" i="235"/>
  <c r="G309" i="235"/>
  <c r="G316" i="235"/>
  <c r="G317" i="235"/>
  <c r="G310" i="235"/>
  <c r="G311" i="235"/>
  <c r="G312" i="235"/>
  <c r="G306" i="235"/>
  <c r="G313" i="235"/>
  <c r="K42" i="237"/>
  <c r="L41" i="237"/>
  <c r="W35" i="237"/>
  <c r="I29" i="237"/>
  <c r="D29" i="237"/>
  <c r="E29" i="237" s="1"/>
  <c r="J29" i="237"/>
  <c r="A42" i="237"/>
  <c r="B41" i="237"/>
  <c r="AB40" i="237"/>
  <c r="AA40" i="237"/>
  <c r="M30" i="237"/>
  <c r="Q40" i="237"/>
  <c r="B39" i="228"/>
  <c r="A39" i="228"/>
  <c r="B64" i="235"/>
  <c r="D64" i="235"/>
  <c r="H34" i="232"/>
  <c r="B35" i="232"/>
  <c r="A36" i="232"/>
  <c r="AK40" i="237"/>
  <c r="AF41" i="237"/>
  <c r="AE42" i="237"/>
  <c r="E51" i="234"/>
  <c r="H16" i="226"/>
  <c r="H18" i="234" l="1"/>
  <c r="F19" i="234" s="1"/>
  <c r="G19" i="234" s="1"/>
  <c r="D17" i="226"/>
  <c r="F17" i="226"/>
  <c r="G17" i="226" s="1"/>
  <c r="AL41" i="237"/>
  <c r="A37" i="232"/>
  <c r="B36" i="232"/>
  <c r="H35" i="232"/>
  <c r="D40" i="228"/>
  <c r="B40" i="228" s="1"/>
  <c r="G319" i="228"/>
  <c r="G323" i="228"/>
  <c r="G327" i="228"/>
  <c r="G318" i="228"/>
  <c r="G320" i="228"/>
  <c r="G321" i="228"/>
  <c r="G322" i="228"/>
  <c r="G328" i="228"/>
  <c r="G329" i="228"/>
  <c r="G324" i="228"/>
  <c r="G326" i="228"/>
  <c r="G325" i="228"/>
  <c r="N30" i="237"/>
  <c r="O30" i="237" s="1"/>
  <c r="T30" i="237"/>
  <c r="S30" i="237"/>
  <c r="C30" i="237"/>
  <c r="A79" i="228"/>
  <c r="E52" i="234"/>
  <c r="AK41" i="237"/>
  <c r="G35" i="232"/>
  <c r="J64" i="235"/>
  <c r="K64" i="235"/>
  <c r="E64" i="235"/>
  <c r="F64" i="235" s="1"/>
  <c r="A43" i="237"/>
  <c r="B42" i="237"/>
  <c r="G42" i="237" s="1"/>
  <c r="R41" i="237"/>
  <c r="G318" i="235"/>
  <c r="G324" i="235"/>
  <c r="G325" i="235"/>
  <c r="G319" i="235"/>
  <c r="G326" i="235"/>
  <c r="G327" i="235"/>
  <c r="D40" i="235"/>
  <c r="B40" i="235" s="1"/>
  <c r="G320" i="235"/>
  <c r="G321" i="235"/>
  <c r="G328" i="235"/>
  <c r="G329" i="235"/>
  <c r="G323" i="235"/>
  <c r="G322" i="235"/>
  <c r="F18" i="227"/>
  <c r="G18" i="227" s="1"/>
  <c r="D18" i="227"/>
  <c r="AF42" i="237"/>
  <c r="AE43" i="237"/>
  <c r="AK42" i="237"/>
  <c r="H41" i="237"/>
  <c r="Q41" i="237"/>
  <c r="AH30" i="237"/>
  <c r="AI30" i="237" s="1"/>
  <c r="AM30" i="237"/>
  <c r="AN30" i="237"/>
  <c r="H17" i="224"/>
  <c r="A40" i="228"/>
  <c r="G41" i="237"/>
  <c r="AC35" i="237"/>
  <c r="X35" i="237"/>
  <c r="Y35" i="237" s="1"/>
  <c r="AD35" i="237"/>
  <c r="K43" i="237"/>
  <c r="L42" i="237"/>
  <c r="Q42" i="237" s="1"/>
  <c r="U43" i="237"/>
  <c r="V42" i="237"/>
  <c r="AB41" i="237"/>
  <c r="A80" i="235"/>
  <c r="I24" i="232"/>
  <c r="D24" i="232"/>
  <c r="E24" i="232" s="1"/>
  <c r="J24" i="232"/>
  <c r="D26" i="231"/>
  <c r="H26" i="231" s="1"/>
  <c r="F26" i="231"/>
  <c r="E26" i="231" s="1"/>
  <c r="E64" i="228"/>
  <c r="F64" i="228" s="1"/>
  <c r="J64" i="228"/>
  <c r="K64" i="228"/>
  <c r="D19" i="234" l="1"/>
  <c r="H19" i="234" s="1"/>
  <c r="D41" i="228"/>
  <c r="G331" i="228"/>
  <c r="G335" i="228"/>
  <c r="G339" i="228"/>
  <c r="G336" i="228"/>
  <c r="G337" i="228"/>
  <c r="G338" i="228"/>
  <c r="G341" i="228"/>
  <c r="G333" i="228"/>
  <c r="G340" i="228"/>
  <c r="G334" i="228"/>
  <c r="G332" i="228"/>
  <c r="G330" i="228"/>
  <c r="AB42" i="237"/>
  <c r="L43" i="237"/>
  <c r="Q43" i="237"/>
  <c r="K44" i="237"/>
  <c r="AL42" i="237"/>
  <c r="B65" i="228"/>
  <c r="D65" i="228"/>
  <c r="C25" i="232"/>
  <c r="AA42" i="237"/>
  <c r="AG31" i="237"/>
  <c r="F20" i="234"/>
  <c r="G20" i="234" s="1"/>
  <c r="D20" i="234"/>
  <c r="H20" i="234" s="1"/>
  <c r="H42" i="237"/>
  <c r="E53" i="234"/>
  <c r="J30" i="237"/>
  <c r="I30" i="237"/>
  <c r="D30" i="237"/>
  <c r="E30" i="237" s="1"/>
  <c r="M31" i="237"/>
  <c r="H36" i="232"/>
  <c r="U44" i="237"/>
  <c r="V43" i="237"/>
  <c r="R42" i="237"/>
  <c r="B41" i="228"/>
  <c r="A41" i="228"/>
  <c r="D18" i="224"/>
  <c r="F18" i="224"/>
  <c r="G18" i="224" s="1"/>
  <c r="AE44" i="237"/>
  <c r="AF43" i="237"/>
  <c r="A44" i="237"/>
  <c r="B43" i="237"/>
  <c r="F27" i="231"/>
  <c r="E27" i="231" s="1"/>
  <c r="D27" i="231"/>
  <c r="H27" i="231" s="1"/>
  <c r="A81" i="235"/>
  <c r="W36" i="237"/>
  <c r="H18" i="227"/>
  <c r="G334" i="235"/>
  <c r="G335" i="235"/>
  <c r="G330" i="235"/>
  <c r="G336" i="235"/>
  <c r="G337" i="235"/>
  <c r="G331" i="235"/>
  <c r="G338" i="235"/>
  <c r="G339" i="235"/>
  <c r="D41" i="235"/>
  <c r="B41" i="235" s="1"/>
  <c r="G333" i="235"/>
  <c r="G340" i="235"/>
  <c r="G341" i="235"/>
  <c r="G332" i="235"/>
  <c r="B65" i="235"/>
  <c r="D65" i="235"/>
  <c r="A80" i="228"/>
  <c r="G36" i="232"/>
  <c r="A38" i="232"/>
  <c r="B37" i="232"/>
  <c r="G37" i="232"/>
  <c r="H17" i="226"/>
  <c r="A81" i="228" l="1"/>
  <c r="AB43" i="237"/>
  <c r="G344" i="235"/>
  <c r="G345" i="235"/>
  <c r="G352" i="235"/>
  <c r="G353" i="235"/>
  <c r="G346" i="235"/>
  <c r="G347" i="235"/>
  <c r="G342" i="235"/>
  <c r="G348" i="235"/>
  <c r="G349" i="235"/>
  <c r="G343" i="235"/>
  <c r="G350" i="235"/>
  <c r="D42" i="235"/>
  <c r="B42" i="235" s="1"/>
  <c r="G351" i="235"/>
  <c r="AC36" i="237"/>
  <c r="X36" i="237"/>
  <c r="Y36" i="237" s="1"/>
  <c r="AD36" i="237"/>
  <c r="H43" i="237"/>
  <c r="AA43" i="237"/>
  <c r="H37" i="232"/>
  <c r="D19" i="227"/>
  <c r="F19" i="227"/>
  <c r="G19" i="227" s="1"/>
  <c r="D28" i="231"/>
  <c r="H28" i="231" s="1"/>
  <c r="F28" i="231"/>
  <c r="E28" i="231" s="1"/>
  <c r="H18" i="224"/>
  <c r="U45" i="237"/>
  <c r="V44" i="237"/>
  <c r="AA44" i="237" s="1"/>
  <c r="N31" i="237"/>
  <c r="O31" i="237" s="1"/>
  <c r="S31" i="237"/>
  <c r="T31" i="237"/>
  <c r="E54" i="234"/>
  <c r="F21" i="234"/>
  <c r="G21" i="234" s="1"/>
  <c r="D21" i="234"/>
  <c r="D18" i="226"/>
  <c r="F18" i="226"/>
  <c r="G18" i="226" s="1"/>
  <c r="A39" i="232"/>
  <c r="B38" i="232"/>
  <c r="G38" i="232" s="1"/>
  <c r="J65" i="235"/>
  <c r="K65" i="235"/>
  <c r="E65" i="235"/>
  <c r="F65" i="235" s="1"/>
  <c r="B44" i="237"/>
  <c r="A45" i="237"/>
  <c r="AL43" i="237"/>
  <c r="AK43" i="237"/>
  <c r="A42" i="228"/>
  <c r="C31" i="237"/>
  <c r="K65" i="228"/>
  <c r="J65" i="228"/>
  <c r="E65" i="228"/>
  <c r="F65" i="228" s="1"/>
  <c r="A82" i="235"/>
  <c r="G43" i="237"/>
  <c r="AE45" i="237"/>
  <c r="AF44" i="237"/>
  <c r="AK44" i="237" s="1"/>
  <c r="D42" i="228"/>
  <c r="B42" i="228" s="1"/>
  <c r="G343" i="228"/>
  <c r="G347" i="228"/>
  <c r="G351" i="228"/>
  <c r="G352" i="228"/>
  <c r="G353" i="228"/>
  <c r="G342" i="228"/>
  <c r="G344" i="228"/>
  <c r="G345" i="228"/>
  <c r="G346" i="228"/>
  <c r="G348" i="228"/>
  <c r="G350" i="228"/>
  <c r="G349" i="228"/>
  <c r="AH31" i="237"/>
  <c r="AI31" i="237" s="1"/>
  <c r="AN31" i="237"/>
  <c r="AM31" i="237"/>
  <c r="J25" i="232"/>
  <c r="I25" i="232"/>
  <c r="D25" i="232"/>
  <c r="E25" i="232" s="1"/>
  <c r="K45" i="237"/>
  <c r="L44" i="237"/>
  <c r="R43" i="237"/>
  <c r="H18" i="226" l="1"/>
  <c r="H19" i="227"/>
  <c r="D43" i="228"/>
  <c r="G355" i="228"/>
  <c r="G359" i="228"/>
  <c r="G363" i="228"/>
  <c r="G360" i="228"/>
  <c r="G361" i="228"/>
  <c r="G362" i="228"/>
  <c r="G354" i="228"/>
  <c r="G356" i="228"/>
  <c r="G358" i="228"/>
  <c r="G365" i="228"/>
  <c r="G357" i="228"/>
  <c r="G364" i="228"/>
  <c r="R44" i="237"/>
  <c r="B66" i="228"/>
  <c r="D66" i="228"/>
  <c r="C66" i="228"/>
  <c r="H44" i="237"/>
  <c r="A40" i="232"/>
  <c r="B39" i="232"/>
  <c r="G39" i="232"/>
  <c r="F29" i="231"/>
  <c r="E29" i="231" s="1"/>
  <c r="D29" i="231"/>
  <c r="H29" i="231" s="1"/>
  <c r="G355" i="235"/>
  <c r="G362" i="235"/>
  <c r="G363" i="235"/>
  <c r="D43" i="235"/>
  <c r="B43" i="235" s="1"/>
  <c r="G356" i="235"/>
  <c r="G357" i="235"/>
  <c r="G364" i="235"/>
  <c r="G365" i="235"/>
  <c r="G358" i="235"/>
  <c r="G359" i="235"/>
  <c r="G360" i="235"/>
  <c r="G354" i="235"/>
  <c r="G361" i="235"/>
  <c r="C26" i="232"/>
  <c r="A83" i="235"/>
  <c r="M32" i="237"/>
  <c r="D19" i="224"/>
  <c r="F19" i="224"/>
  <c r="G19" i="224" s="1"/>
  <c r="W37" i="237"/>
  <c r="AG32" i="237"/>
  <c r="B43" i="228"/>
  <c r="A43" i="228"/>
  <c r="F19" i="226"/>
  <c r="G19" i="226" s="1"/>
  <c r="D19" i="226"/>
  <c r="E55" i="234"/>
  <c r="AB44" i="237"/>
  <c r="D20" i="227"/>
  <c r="F20" i="227"/>
  <c r="G20" i="227" s="1"/>
  <c r="Q44" i="237"/>
  <c r="K46" i="237"/>
  <c r="L45" i="237"/>
  <c r="Q45" i="237" s="1"/>
  <c r="AL44" i="237"/>
  <c r="AF45" i="237"/>
  <c r="AE46" i="237"/>
  <c r="I31" i="237"/>
  <c r="D31" i="237"/>
  <c r="E31" i="237" s="1"/>
  <c r="J31" i="237"/>
  <c r="A46" i="237"/>
  <c r="B45" i="237"/>
  <c r="G44" i="237"/>
  <c r="B66" i="235"/>
  <c r="D66" i="235"/>
  <c r="C66" i="235"/>
  <c r="H38" i="232"/>
  <c r="H21" i="234"/>
  <c r="V45" i="237"/>
  <c r="U46" i="237"/>
  <c r="A82" i="228"/>
  <c r="H19" i="226" l="1"/>
  <c r="A83" i="228"/>
  <c r="AB45" i="237"/>
  <c r="AL45" i="237"/>
  <c r="K47" i="237"/>
  <c r="L46" i="237"/>
  <c r="Q46" i="237"/>
  <c r="F20" i="226"/>
  <c r="G20" i="226" s="1"/>
  <c r="D20" i="226"/>
  <c r="H20" i="226" s="1"/>
  <c r="D44" i="228"/>
  <c r="G367" i="228"/>
  <c r="G371" i="228"/>
  <c r="G375" i="228"/>
  <c r="G366" i="228"/>
  <c r="G368" i="228"/>
  <c r="G369" i="228"/>
  <c r="G370" i="228"/>
  <c r="G376" i="228"/>
  <c r="G377" i="228"/>
  <c r="G373" i="228"/>
  <c r="G372" i="228"/>
  <c r="G374" i="228"/>
  <c r="N32" i="237"/>
  <c r="O32" i="237" s="1"/>
  <c r="T32" i="237"/>
  <c r="S32" i="237"/>
  <c r="A41" i="232"/>
  <c r="B40" i="232"/>
  <c r="K66" i="228"/>
  <c r="C67" i="228"/>
  <c r="I66" i="228"/>
  <c r="E66" i="228"/>
  <c r="F66" i="228" s="1"/>
  <c r="H66" i="228"/>
  <c r="J66" i="228"/>
  <c r="AA45" i="237"/>
  <c r="H45" i="237"/>
  <c r="AF46" i="237"/>
  <c r="AK46" i="237" s="1"/>
  <c r="AE47" i="237"/>
  <c r="AK45" i="237"/>
  <c r="AC37" i="237"/>
  <c r="X37" i="237"/>
  <c r="Y37" i="237" s="1"/>
  <c r="AD37" i="237"/>
  <c r="G366" i="235"/>
  <c r="G372" i="235"/>
  <c r="G373" i="235"/>
  <c r="G367" i="235"/>
  <c r="G374" i="235"/>
  <c r="G375" i="235"/>
  <c r="D44" i="235"/>
  <c r="B44" i="235" s="1"/>
  <c r="G368" i="235"/>
  <c r="G369" i="235"/>
  <c r="G376" i="235"/>
  <c r="G377" i="235"/>
  <c r="G371" i="235"/>
  <c r="G370" i="235"/>
  <c r="D30" i="231"/>
  <c r="H30" i="231" s="1"/>
  <c r="F30" i="231"/>
  <c r="E30" i="231" s="1"/>
  <c r="U47" i="237"/>
  <c r="V46" i="237"/>
  <c r="AA46" i="237" s="1"/>
  <c r="F22" i="234"/>
  <c r="G22" i="234" s="1"/>
  <c r="D22" i="234"/>
  <c r="C67" i="235"/>
  <c r="K66" i="235"/>
  <c r="I66" i="235"/>
  <c r="H66" i="235"/>
  <c r="J66" i="235"/>
  <c r="E66" i="235"/>
  <c r="F66" i="235" s="1"/>
  <c r="A47" i="237"/>
  <c r="B46" i="237"/>
  <c r="E56" i="234"/>
  <c r="AM32" i="237"/>
  <c r="AH32" i="237"/>
  <c r="AI32" i="237" s="1"/>
  <c r="AN32" i="237"/>
  <c r="J26" i="232"/>
  <c r="I26" i="232"/>
  <c r="D26" i="232"/>
  <c r="E26" i="232" s="1"/>
  <c r="G45" i="237"/>
  <c r="C32" i="237"/>
  <c r="R45" i="237"/>
  <c r="H20" i="227"/>
  <c r="B44" i="228"/>
  <c r="A44" i="228"/>
  <c r="H19" i="224"/>
  <c r="A84" i="235"/>
  <c r="H39" i="232"/>
  <c r="H22" i="234" l="1"/>
  <c r="A85" i="235"/>
  <c r="D45" i="228"/>
  <c r="B45" i="228" s="1"/>
  <c r="G379" i="228"/>
  <c r="G383" i="228"/>
  <c r="G387" i="228"/>
  <c r="G384" i="228"/>
  <c r="G385" i="228"/>
  <c r="G386" i="228"/>
  <c r="G388" i="228"/>
  <c r="G378" i="228"/>
  <c r="G380" i="228"/>
  <c r="G382" i="228"/>
  <c r="G389" i="228"/>
  <c r="G381" i="228"/>
  <c r="C27" i="232"/>
  <c r="AG33" i="237"/>
  <c r="A48" i="237"/>
  <c r="B47" i="237"/>
  <c r="G47" i="237"/>
  <c r="B67" i="228"/>
  <c r="D67" i="228"/>
  <c r="K67" i="228" s="1"/>
  <c r="R46" i="237"/>
  <c r="A45" i="228"/>
  <c r="E57" i="234"/>
  <c r="H46" i="237"/>
  <c r="G46" i="237"/>
  <c r="F23" i="234"/>
  <c r="G23" i="234" s="1"/>
  <c r="D23" i="234"/>
  <c r="D21" i="226"/>
  <c r="F21" i="226"/>
  <c r="G21" i="226" s="1"/>
  <c r="A84" i="228"/>
  <c r="D21" i="227"/>
  <c r="F21" i="227"/>
  <c r="G21" i="227" s="1"/>
  <c r="J32" i="237"/>
  <c r="D32" i="237"/>
  <c r="E32" i="237" s="1"/>
  <c r="I32" i="237"/>
  <c r="B67" i="235"/>
  <c r="D67" i="235"/>
  <c r="AB46" i="237"/>
  <c r="G382" i="235"/>
  <c r="G383" i="235"/>
  <c r="D45" i="235"/>
  <c r="B45" i="235" s="1"/>
  <c r="G378" i="235"/>
  <c r="G384" i="235"/>
  <c r="G385" i="235"/>
  <c r="G379" i="235"/>
  <c r="G386" i="235"/>
  <c r="G387" i="235"/>
  <c r="G381" i="235"/>
  <c r="G388" i="235"/>
  <c r="G389" i="235"/>
  <c r="G380" i="235"/>
  <c r="W38" i="237"/>
  <c r="H40" i="232"/>
  <c r="M33" i="237"/>
  <c r="L47" i="237"/>
  <c r="K48" i="237"/>
  <c r="Q47" i="237"/>
  <c r="F20" i="224"/>
  <c r="G20" i="224" s="1"/>
  <c r="D20" i="224"/>
  <c r="K67" i="235"/>
  <c r="C68" i="235"/>
  <c r="I67" i="235"/>
  <c r="E67" i="235"/>
  <c r="F67" i="235" s="1"/>
  <c r="J67" i="235"/>
  <c r="H67" i="235"/>
  <c r="U48" i="237"/>
  <c r="V47" i="237"/>
  <c r="F31" i="231"/>
  <c r="E31" i="231" s="1"/>
  <c r="D31" i="231"/>
  <c r="H31" i="231" s="1"/>
  <c r="AF47" i="237"/>
  <c r="AK47" i="237" s="1"/>
  <c r="AE48" i="237"/>
  <c r="AL46" i="237"/>
  <c r="C68" i="228"/>
  <c r="I67" i="228"/>
  <c r="H67" i="228"/>
  <c r="E67" i="228"/>
  <c r="F67" i="228" s="1"/>
  <c r="J67" i="228"/>
  <c r="G40" i="232"/>
  <c r="B41" i="232"/>
  <c r="G41" i="232" s="1"/>
  <c r="A42" i="232"/>
  <c r="H20" i="224" l="1"/>
  <c r="B68" i="228"/>
  <c r="D68" i="228"/>
  <c r="D46" i="228"/>
  <c r="B46" i="228" s="1"/>
  <c r="G391" i="228"/>
  <c r="G395" i="228"/>
  <c r="G399" i="228"/>
  <c r="G400" i="228"/>
  <c r="G401" i="228"/>
  <c r="G390" i="228"/>
  <c r="G392" i="228"/>
  <c r="G393" i="228"/>
  <c r="G394" i="228"/>
  <c r="G397" i="228"/>
  <c r="G396" i="228"/>
  <c r="G398" i="228"/>
  <c r="F21" i="224"/>
  <c r="G21" i="224" s="1"/>
  <c r="D21" i="224"/>
  <c r="H21" i="224" s="1"/>
  <c r="K49" i="237"/>
  <c r="L48" i="237"/>
  <c r="Q48" i="237" s="1"/>
  <c r="A85" i="228"/>
  <c r="AM33" i="237"/>
  <c r="AH33" i="237"/>
  <c r="AI33" i="237" s="1"/>
  <c r="AN33" i="237"/>
  <c r="A43" i="232"/>
  <c r="B42" i="232"/>
  <c r="K68" i="228"/>
  <c r="C69" i="228"/>
  <c r="I68" i="228"/>
  <c r="H68" i="228"/>
  <c r="E68" i="228"/>
  <c r="F68" i="228" s="1"/>
  <c r="J68" i="228"/>
  <c r="AB47" i="237"/>
  <c r="C69" i="235"/>
  <c r="I68" i="235"/>
  <c r="H68" i="235"/>
  <c r="AC38" i="237"/>
  <c r="AD38" i="237"/>
  <c r="X38" i="237"/>
  <c r="Y38" i="237" s="1"/>
  <c r="G392" i="235"/>
  <c r="G394" i="235"/>
  <c r="G396" i="235"/>
  <c r="G398" i="235"/>
  <c r="G400" i="235"/>
  <c r="D46" i="235"/>
  <c r="B46" i="235" s="1"/>
  <c r="G390" i="235"/>
  <c r="G397" i="235"/>
  <c r="G391" i="235"/>
  <c r="G399" i="235"/>
  <c r="G393" i="235"/>
  <c r="G401" i="235"/>
  <c r="G395" i="235"/>
  <c r="E58" i="234"/>
  <c r="H47" i="237"/>
  <c r="A86" i="235"/>
  <c r="AE49" i="237"/>
  <c r="AF48" i="237"/>
  <c r="S33" i="237"/>
  <c r="N33" i="237"/>
  <c r="O33" i="237" s="1"/>
  <c r="T33" i="237"/>
  <c r="B68" i="235"/>
  <c r="D68" i="235"/>
  <c r="J68" i="235" s="1"/>
  <c r="H21" i="227"/>
  <c r="H21" i="226"/>
  <c r="A46" i="228"/>
  <c r="I27" i="232"/>
  <c r="D27" i="232"/>
  <c r="E27" i="232" s="1"/>
  <c r="J27" i="232"/>
  <c r="H41" i="232"/>
  <c r="AL47" i="237"/>
  <c r="F32" i="231"/>
  <c r="E32" i="231" s="1"/>
  <c r="D32" i="231"/>
  <c r="H32" i="231" s="1"/>
  <c r="AA47" i="237"/>
  <c r="U49" i="237"/>
  <c r="V48" i="237"/>
  <c r="R47" i="237"/>
  <c r="C33" i="237"/>
  <c r="H23" i="234"/>
  <c r="A49" i="237"/>
  <c r="B48" i="237"/>
  <c r="G48" i="237" s="1"/>
  <c r="K68" i="235" l="1"/>
  <c r="G403" i="228"/>
  <c r="G407" i="228"/>
  <c r="G411" i="228"/>
  <c r="G413" i="228"/>
  <c r="G408" i="228"/>
  <c r="G409" i="228"/>
  <c r="G410" i="228"/>
  <c r="G405" i="228"/>
  <c r="G412" i="228"/>
  <c r="G402" i="228"/>
  <c r="G404" i="228"/>
  <c r="G406" i="228"/>
  <c r="A50" i="237"/>
  <c r="B49" i="237"/>
  <c r="G49" i="237" s="1"/>
  <c r="I33" i="237"/>
  <c r="D33" i="237"/>
  <c r="E33" i="237" s="1"/>
  <c r="J33" i="237"/>
  <c r="AB48" i="237"/>
  <c r="AA48" i="237"/>
  <c r="F22" i="227"/>
  <c r="G22" i="227" s="1"/>
  <c r="D22" i="227"/>
  <c r="AL48" i="237"/>
  <c r="H42" i="232"/>
  <c r="K50" i="237"/>
  <c r="L49" i="237"/>
  <c r="Q49" i="237" s="1"/>
  <c r="M34" i="237"/>
  <c r="AK48" i="237"/>
  <c r="AE50" i="237"/>
  <c r="AF49" i="237"/>
  <c r="AK49" i="237"/>
  <c r="W39" i="237"/>
  <c r="E68" i="235"/>
  <c r="F68" i="235" s="1"/>
  <c r="C70" i="235"/>
  <c r="I69" i="235"/>
  <c r="H69" i="235"/>
  <c r="C70" i="228"/>
  <c r="I69" i="228"/>
  <c r="H69" i="228"/>
  <c r="G42" i="232"/>
  <c r="B69" i="228"/>
  <c r="D69" i="228"/>
  <c r="E69" i="228" s="1"/>
  <c r="F69" i="228" s="1"/>
  <c r="H48" i="237"/>
  <c r="F24" i="234"/>
  <c r="G24" i="234" s="1"/>
  <c r="D24" i="234"/>
  <c r="V49" i="237"/>
  <c r="U50" i="237"/>
  <c r="C28" i="232"/>
  <c r="A87" i="235"/>
  <c r="A86" i="228"/>
  <c r="D22" i="224"/>
  <c r="F22" i="224"/>
  <c r="G22" i="224" s="1"/>
  <c r="F33" i="231"/>
  <c r="E33" i="231" s="1"/>
  <c r="D33" i="231"/>
  <c r="H33" i="231" s="1"/>
  <c r="D22" i="226"/>
  <c r="F22" i="226"/>
  <c r="G22" i="226" s="1"/>
  <c r="E59" i="234"/>
  <c r="G402" i="235"/>
  <c r="G413" i="235"/>
  <c r="G405" i="235"/>
  <c r="G406" i="235"/>
  <c r="G409" i="235"/>
  <c r="G410" i="235"/>
  <c r="G411" i="235"/>
  <c r="G408" i="235"/>
  <c r="G403" i="235"/>
  <c r="G412" i="235"/>
  <c r="G404" i="235"/>
  <c r="G407" i="235"/>
  <c r="B43" i="232"/>
  <c r="A44" i="232"/>
  <c r="AG34" i="237"/>
  <c r="R48" i="237"/>
  <c r="B70" i="228" l="1"/>
  <c r="D70" i="228"/>
  <c r="H43" i="232"/>
  <c r="D34" i="231"/>
  <c r="H34" i="231" s="1"/>
  <c r="F34" i="231"/>
  <c r="E34" i="231" s="1"/>
  <c r="K69" i="228"/>
  <c r="AH34" i="237"/>
  <c r="AI34" i="237" s="1"/>
  <c r="AN34" i="237"/>
  <c r="AM34" i="237"/>
  <c r="G43" i="232"/>
  <c r="H22" i="224"/>
  <c r="AA49" i="237"/>
  <c r="J69" i="228"/>
  <c r="C71" i="235"/>
  <c r="I70" i="235"/>
  <c r="H70" i="235"/>
  <c r="AC39" i="237"/>
  <c r="AD39" i="237"/>
  <c r="X39" i="237"/>
  <c r="Y39" i="237" s="1"/>
  <c r="H22" i="227"/>
  <c r="A45" i="232"/>
  <c r="B44" i="232"/>
  <c r="G44" i="232" s="1"/>
  <c r="A87" i="228"/>
  <c r="I28" i="232"/>
  <c r="D28" i="232"/>
  <c r="E28" i="232" s="1"/>
  <c r="J28" i="232"/>
  <c r="AB49" i="237"/>
  <c r="AL49" i="237"/>
  <c r="R49" i="237"/>
  <c r="B50" i="237"/>
  <c r="G50" i="237" s="1"/>
  <c r="A51" i="237"/>
  <c r="E60" i="234"/>
  <c r="H22" i="226"/>
  <c r="A88" i="235"/>
  <c r="V50" i="237"/>
  <c r="AA50" i="237" s="1"/>
  <c r="U51" i="237"/>
  <c r="H24" i="234"/>
  <c r="K70" i="228"/>
  <c r="C71" i="228"/>
  <c r="I70" i="228"/>
  <c r="H70" i="228"/>
  <c r="J70" i="228"/>
  <c r="E70" i="228"/>
  <c r="F70" i="228" s="1"/>
  <c r="B69" i="235"/>
  <c r="D69" i="235"/>
  <c r="AF50" i="237"/>
  <c r="AE51" i="237"/>
  <c r="AK50" i="237"/>
  <c r="N34" i="237"/>
  <c r="O34" i="237" s="1"/>
  <c r="S34" i="237"/>
  <c r="T34" i="237"/>
  <c r="K51" i="237"/>
  <c r="L50" i="237"/>
  <c r="Q50" i="237" s="1"/>
  <c r="C34" i="237"/>
  <c r="H49" i="237"/>
  <c r="B71" i="228" l="1"/>
  <c r="D71" i="228"/>
  <c r="AE52" i="237"/>
  <c r="AF51" i="237"/>
  <c r="C72" i="228"/>
  <c r="K71" i="228"/>
  <c r="I71" i="228"/>
  <c r="H71" i="228"/>
  <c r="E71" i="228"/>
  <c r="F71" i="228" s="1"/>
  <c r="J71" i="228"/>
  <c r="D23" i="226"/>
  <c r="F23" i="226"/>
  <c r="G23" i="226" s="1"/>
  <c r="I34" i="237"/>
  <c r="J34" i="237"/>
  <c r="D34" i="237"/>
  <c r="E34" i="237" s="1"/>
  <c r="J69" i="235"/>
  <c r="K69" i="235"/>
  <c r="E69" i="235"/>
  <c r="F69" i="235" s="1"/>
  <c r="U52" i="237"/>
  <c r="V51" i="237"/>
  <c r="AA51" i="237"/>
  <c r="A46" i="232"/>
  <c r="B45" i="232"/>
  <c r="F35" i="231"/>
  <c r="E35" i="231" s="1"/>
  <c r="D35" i="231"/>
  <c r="H35" i="231" s="1"/>
  <c r="F25" i="234"/>
  <c r="G25" i="234" s="1"/>
  <c r="D25" i="234"/>
  <c r="A89" i="235"/>
  <c r="H50" i="237"/>
  <c r="C29" i="232"/>
  <c r="D23" i="227"/>
  <c r="F23" i="227"/>
  <c r="G23" i="227" s="1"/>
  <c r="D23" i="224"/>
  <c r="F23" i="224"/>
  <c r="G23" i="224" s="1"/>
  <c r="AG35" i="237"/>
  <c r="M35" i="237"/>
  <c r="A52" i="237"/>
  <c r="B51" i="237"/>
  <c r="A88" i="228"/>
  <c r="E61" i="234"/>
  <c r="R50" i="237"/>
  <c r="L51" i="237"/>
  <c r="K52" i="237"/>
  <c r="AL50" i="237"/>
  <c r="AB50" i="237"/>
  <c r="H44" i="232"/>
  <c r="W40" i="237"/>
  <c r="C72" i="235"/>
  <c r="I71" i="235"/>
  <c r="H71" i="235"/>
  <c r="H23" i="224" l="1"/>
  <c r="H23" i="227"/>
  <c r="R51" i="237"/>
  <c r="H51" i="237"/>
  <c r="F24" i="224"/>
  <c r="G24" i="224" s="1"/>
  <c r="D24" i="224"/>
  <c r="F36" i="231"/>
  <c r="E36" i="231" s="1"/>
  <c r="D36" i="231"/>
  <c r="H36" i="231" s="1"/>
  <c r="H45" i="232"/>
  <c r="B70" i="235"/>
  <c r="D70" i="235"/>
  <c r="AL51" i="237"/>
  <c r="AK51" i="237"/>
  <c r="B72" i="228"/>
  <c r="D72" i="228"/>
  <c r="J72" i="228" s="1"/>
  <c r="C73" i="235"/>
  <c r="I72" i="235"/>
  <c r="H72" i="235"/>
  <c r="K53" i="237"/>
  <c r="L52" i="237"/>
  <c r="E62" i="234"/>
  <c r="AN35" i="237"/>
  <c r="AM35" i="237"/>
  <c r="AH35" i="237"/>
  <c r="AI35" i="237" s="1"/>
  <c r="A90" i="235"/>
  <c r="H25" i="234"/>
  <c r="K72" i="228"/>
  <c r="C73" i="228"/>
  <c r="I72" i="228"/>
  <c r="H72" i="228"/>
  <c r="X40" i="237"/>
  <c r="Y40" i="237" s="1"/>
  <c r="AC40" i="237"/>
  <c r="AD40" i="237"/>
  <c r="Q51" i="237"/>
  <c r="S35" i="237"/>
  <c r="T35" i="237"/>
  <c r="N35" i="237"/>
  <c r="O35" i="237" s="1"/>
  <c r="D29" i="232"/>
  <c r="E29" i="232" s="1"/>
  <c r="J29" i="232"/>
  <c r="I29" i="232"/>
  <c r="A53" i="237"/>
  <c r="B52" i="237"/>
  <c r="D24" i="227"/>
  <c r="F24" i="227"/>
  <c r="G24" i="227" s="1"/>
  <c r="AB51" i="237"/>
  <c r="AE53" i="237"/>
  <c r="AF52" i="237"/>
  <c r="A89" i="228"/>
  <c r="G51" i="237"/>
  <c r="G45" i="232"/>
  <c r="A47" i="232"/>
  <c r="B46" i="232"/>
  <c r="G46" i="232" s="1"/>
  <c r="V52" i="237"/>
  <c r="U53" i="237"/>
  <c r="C35" i="237"/>
  <c r="H23" i="226"/>
  <c r="H24" i="224" l="1"/>
  <c r="F24" i="226"/>
  <c r="G24" i="226" s="1"/>
  <c r="D24" i="226"/>
  <c r="H24" i="226" s="1"/>
  <c r="AB52" i="237"/>
  <c r="B47" i="232"/>
  <c r="G47" i="232" s="1"/>
  <c r="A48" i="232"/>
  <c r="AE54" i="237"/>
  <c r="AF53" i="237"/>
  <c r="A91" i="235"/>
  <c r="R52" i="237"/>
  <c r="I35" i="237"/>
  <c r="D35" i="237"/>
  <c r="E35" i="237" s="1"/>
  <c r="J35" i="237"/>
  <c r="V53" i="237"/>
  <c r="U54" i="237"/>
  <c r="AL52" i="237"/>
  <c r="W41" i="237"/>
  <c r="E72" i="228"/>
  <c r="F72" i="228" s="1"/>
  <c r="AG36" i="237"/>
  <c r="Q52" i="237"/>
  <c r="D25" i="224"/>
  <c r="F25" i="224"/>
  <c r="G25" i="224" s="1"/>
  <c r="AA52" i="237"/>
  <c r="AK52" i="237"/>
  <c r="H24" i="227"/>
  <c r="A54" i="237"/>
  <c r="G53" i="237"/>
  <c r="B53" i="237"/>
  <c r="C30" i="232"/>
  <c r="F26" i="234"/>
  <c r="G26" i="234" s="1"/>
  <c r="D26" i="234"/>
  <c r="H26" i="234" s="1"/>
  <c r="E63" i="234"/>
  <c r="K54" i="237"/>
  <c r="L53" i="237"/>
  <c r="Q53" i="237" s="1"/>
  <c r="E70" i="235"/>
  <c r="F70" i="235" s="1"/>
  <c r="K70" i="235"/>
  <c r="J70" i="235"/>
  <c r="H46" i="232"/>
  <c r="A90" i="228"/>
  <c r="H52" i="237"/>
  <c r="G52" i="237"/>
  <c r="M36" i="237"/>
  <c r="C74" i="228"/>
  <c r="I73" i="228"/>
  <c r="H73" i="228"/>
  <c r="C74" i="235"/>
  <c r="I73" i="235"/>
  <c r="H73" i="235"/>
  <c r="F37" i="231"/>
  <c r="E37" i="231" s="1"/>
  <c r="D37" i="231"/>
  <c r="H37" i="231" s="1"/>
  <c r="N36" i="237" l="1"/>
  <c r="O36" i="237" s="1"/>
  <c r="T36" i="237"/>
  <c r="S36" i="237"/>
  <c r="E64" i="234"/>
  <c r="D25" i="227"/>
  <c r="F25" i="227"/>
  <c r="G25" i="227" s="1"/>
  <c r="AN36" i="237"/>
  <c r="AH36" i="237"/>
  <c r="AI36" i="237" s="1"/>
  <c r="AM36" i="237"/>
  <c r="AB53" i="237"/>
  <c r="A49" i="232"/>
  <c r="B48" i="232"/>
  <c r="D38" i="231"/>
  <c r="H38" i="231" s="1"/>
  <c r="F38" i="231"/>
  <c r="E38" i="231" s="1"/>
  <c r="F27" i="234"/>
  <c r="G27" i="234" s="1"/>
  <c r="D27" i="234"/>
  <c r="H27" i="234" s="1"/>
  <c r="H25" i="224"/>
  <c r="B73" i="228"/>
  <c r="D73" i="228"/>
  <c r="AA53" i="237"/>
  <c r="AF54" i="237"/>
  <c r="AK54" i="237" s="1"/>
  <c r="AE55" i="237"/>
  <c r="C75" i="228"/>
  <c r="I74" i="228"/>
  <c r="H74" i="228"/>
  <c r="A91" i="228"/>
  <c r="R53" i="237"/>
  <c r="K55" i="237"/>
  <c r="L54" i="237"/>
  <c r="Q54" i="237" s="1"/>
  <c r="U55" i="237"/>
  <c r="V54" i="237"/>
  <c r="C36" i="237"/>
  <c r="H47" i="232"/>
  <c r="D25" i="226"/>
  <c r="F25" i="226"/>
  <c r="G25" i="226" s="1"/>
  <c r="C75" i="235"/>
  <c r="I74" i="235"/>
  <c r="H74" i="235"/>
  <c r="B71" i="235"/>
  <c r="D71" i="235"/>
  <c r="I30" i="232"/>
  <c r="D30" i="232"/>
  <c r="E30" i="232" s="1"/>
  <c r="J30" i="232"/>
  <c r="H53" i="237"/>
  <c r="A55" i="237"/>
  <c r="B54" i="237"/>
  <c r="X41" i="237"/>
  <c r="Y41" i="237" s="1"/>
  <c r="AC41" i="237"/>
  <c r="AD41" i="237"/>
  <c r="A92" i="235"/>
  <c r="AL53" i="237"/>
  <c r="AK53" i="237"/>
  <c r="H54" i="237" l="1"/>
  <c r="G54" i="237"/>
  <c r="C76" i="235"/>
  <c r="I75" i="235"/>
  <c r="H75" i="235"/>
  <c r="AB54" i="237"/>
  <c r="K56" i="237"/>
  <c r="L55" i="237"/>
  <c r="D26" i="224"/>
  <c r="F26" i="224"/>
  <c r="G26" i="224" s="1"/>
  <c r="F39" i="231"/>
  <c r="E39" i="231" s="1"/>
  <c r="D39" i="231"/>
  <c r="H39" i="231" s="1"/>
  <c r="E65" i="234"/>
  <c r="A93" i="235"/>
  <c r="A56" i="237"/>
  <c r="B55" i="237"/>
  <c r="G55" i="237"/>
  <c r="C31" i="232"/>
  <c r="K71" i="235"/>
  <c r="E71" i="235"/>
  <c r="F71" i="235" s="1"/>
  <c r="J71" i="235"/>
  <c r="D36" i="237"/>
  <c r="E36" i="237" s="1"/>
  <c r="J36" i="237"/>
  <c r="I36" i="237"/>
  <c r="U56" i="237"/>
  <c r="V55" i="237"/>
  <c r="AA54" i="237"/>
  <c r="F28" i="234"/>
  <c r="G28" i="234" s="1"/>
  <c r="D28" i="234"/>
  <c r="W42" i="237"/>
  <c r="H25" i="226"/>
  <c r="K73" i="228"/>
  <c r="E73" i="228"/>
  <c r="F73" i="228" s="1"/>
  <c r="J73" i="228"/>
  <c r="H48" i="232"/>
  <c r="H25" i="227"/>
  <c r="R54" i="237"/>
  <c r="A92" i="228"/>
  <c r="C76" i="228"/>
  <c r="I75" i="228"/>
  <c r="H75" i="228"/>
  <c r="AF55" i="237"/>
  <c r="AK55" i="237" s="1"/>
  <c r="AE56" i="237"/>
  <c r="AL54" i="237"/>
  <c r="G48" i="232"/>
  <c r="B49" i="232"/>
  <c r="A50" i="232"/>
  <c r="AG37" i="237"/>
  <c r="M37" i="237"/>
  <c r="H28" i="234" l="1"/>
  <c r="H49" i="232"/>
  <c r="AC42" i="237"/>
  <c r="X42" i="237"/>
  <c r="Y42" i="237" s="1"/>
  <c r="AD42" i="237"/>
  <c r="AB55" i="237"/>
  <c r="C37" i="237"/>
  <c r="A57" i="237"/>
  <c r="B56" i="237"/>
  <c r="G56" i="237" s="1"/>
  <c r="H26" i="224"/>
  <c r="AH37" i="237"/>
  <c r="AI37" i="237" s="1"/>
  <c r="AM37" i="237"/>
  <c r="AN37" i="237"/>
  <c r="E66" i="234"/>
  <c r="AE57" i="237"/>
  <c r="AF56" i="237"/>
  <c r="AK56" i="237" s="1"/>
  <c r="A93" i="228"/>
  <c r="D26" i="226"/>
  <c r="F26" i="226"/>
  <c r="G26" i="226" s="1"/>
  <c r="F29" i="234"/>
  <c r="G29" i="234" s="1"/>
  <c r="D29" i="234"/>
  <c r="H29" i="234" s="1"/>
  <c r="AA55" i="237"/>
  <c r="S37" i="237"/>
  <c r="T37" i="237"/>
  <c r="N37" i="237"/>
  <c r="O37" i="237" s="1"/>
  <c r="A51" i="232"/>
  <c r="B50" i="232"/>
  <c r="G50" i="232" s="1"/>
  <c r="F26" i="227"/>
  <c r="G26" i="227" s="1"/>
  <c r="D26" i="227"/>
  <c r="B74" i="228"/>
  <c r="D74" i="228"/>
  <c r="V56" i="237"/>
  <c r="U57" i="237"/>
  <c r="J31" i="232"/>
  <c r="I31" i="232"/>
  <c r="D31" i="232"/>
  <c r="E31" i="232" s="1"/>
  <c r="A94" i="235"/>
  <c r="D40" i="231"/>
  <c r="H40" i="231" s="1"/>
  <c r="F40" i="231"/>
  <c r="E40" i="231" s="1"/>
  <c r="R55" i="237"/>
  <c r="G49" i="232"/>
  <c r="AL55" i="237"/>
  <c r="C77" i="228"/>
  <c r="I76" i="228"/>
  <c r="H76" i="228"/>
  <c r="B72" i="235"/>
  <c r="D72" i="235"/>
  <c r="H55" i="237"/>
  <c r="Q55" i="237"/>
  <c r="K57" i="237"/>
  <c r="L56" i="237"/>
  <c r="C77" i="235"/>
  <c r="I76" i="235"/>
  <c r="H76" i="235"/>
  <c r="H26" i="226" l="1"/>
  <c r="R56" i="237"/>
  <c r="AB56" i="237"/>
  <c r="M38" i="237"/>
  <c r="AF57" i="237"/>
  <c r="AE58" i="237"/>
  <c r="B57" i="237"/>
  <c r="G57" i="237" s="1"/>
  <c r="A58" i="237"/>
  <c r="K58" i="237"/>
  <c r="L57" i="237"/>
  <c r="Q57" i="237" s="1"/>
  <c r="J72" i="235"/>
  <c r="K72" i="235"/>
  <c r="E72" i="235"/>
  <c r="F72" i="235" s="1"/>
  <c r="I77" i="228"/>
  <c r="H77" i="228"/>
  <c r="F41" i="231"/>
  <c r="E41" i="231" s="1"/>
  <c r="D41" i="231"/>
  <c r="H41" i="231" s="1"/>
  <c r="AG38" i="237"/>
  <c r="I77" i="235"/>
  <c r="H77" i="235"/>
  <c r="A95" i="235"/>
  <c r="V57" i="237"/>
  <c r="U58" i="237"/>
  <c r="H26" i="227"/>
  <c r="H50" i="232"/>
  <c r="B51" i="232"/>
  <c r="A52" i="232"/>
  <c r="AL56" i="237"/>
  <c r="E67" i="234"/>
  <c r="F27" i="224"/>
  <c r="G27" i="224" s="1"/>
  <c r="D27" i="224"/>
  <c r="I37" i="237"/>
  <c r="D37" i="237"/>
  <c r="E37" i="237" s="1"/>
  <c r="J37" i="237"/>
  <c r="C32" i="232"/>
  <c r="AA56" i="237"/>
  <c r="J74" i="228"/>
  <c r="E74" i="228"/>
  <c r="F74" i="228" s="1"/>
  <c r="K74" i="228"/>
  <c r="F30" i="234"/>
  <c r="G30" i="234" s="1"/>
  <c r="D30" i="234"/>
  <c r="W43" i="237"/>
  <c r="A94" i="228"/>
  <c r="Q56" i="237"/>
  <c r="D27" i="226"/>
  <c r="F27" i="226"/>
  <c r="G27" i="226" s="1"/>
  <c r="H56" i="237"/>
  <c r="H27" i="226" l="1"/>
  <c r="A59" i="237"/>
  <c r="B58" i="237"/>
  <c r="G58" i="237" s="1"/>
  <c r="AL57" i="237"/>
  <c r="D32" i="232"/>
  <c r="E32" i="232" s="1"/>
  <c r="J32" i="232"/>
  <c r="I32" i="232"/>
  <c r="C38" i="237"/>
  <c r="E68" i="234"/>
  <c r="A53" i="232"/>
  <c r="B52" i="232"/>
  <c r="V58" i="237"/>
  <c r="U59" i="237"/>
  <c r="AB57" i="237"/>
  <c r="AK57" i="237"/>
  <c r="F28" i="226"/>
  <c r="G28" i="226" s="1"/>
  <c r="D28" i="226"/>
  <c r="H28" i="226" s="1"/>
  <c r="A95" i="228"/>
  <c r="X43" i="237"/>
  <c r="Y43" i="237" s="1"/>
  <c r="AC43" i="237"/>
  <c r="AD43" i="237"/>
  <c r="B75" i="228"/>
  <c r="D75" i="228"/>
  <c r="H51" i="232"/>
  <c r="D27" i="227"/>
  <c r="F27" i="227"/>
  <c r="G27" i="227" s="1"/>
  <c r="A96" i="235"/>
  <c r="AH38" i="237"/>
  <c r="AI38" i="237" s="1"/>
  <c r="AN38" i="237"/>
  <c r="AM38" i="237"/>
  <c r="B73" i="235"/>
  <c r="D73" i="235"/>
  <c r="AF58" i="237"/>
  <c r="AE59" i="237"/>
  <c r="AK58" i="237"/>
  <c r="T38" i="237"/>
  <c r="N38" i="237"/>
  <c r="O38" i="237" s="1"/>
  <c r="S38" i="237"/>
  <c r="H30" i="234"/>
  <c r="H27" i="224"/>
  <c r="G51" i="232"/>
  <c r="AA57" i="237"/>
  <c r="D42" i="231"/>
  <c r="H42" i="231" s="1"/>
  <c r="F42" i="231"/>
  <c r="E42" i="231" s="1"/>
  <c r="R57" i="237"/>
  <c r="L58" i="237"/>
  <c r="K59" i="237"/>
  <c r="H57" i="237"/>
  <c r="R58" i="237" l="1"/>
  <c r="F43" i="231"/>
  <c r="E43" i="231" s="1"/>
  <c r="D43" i="231"/>
  <c r="H43" i="231" s="1"/>
  <c r="E73" i="235"/>
  <c r="F73" i="235" s="1"/>
  <c r="J73" i="235"/>
  <c r="K73" i="235"/>
  <c r="K75" i="228"/>
  <c r="E75" i="228"/>
  <c r="F75" i="228" s="1"/>
  <c r="J75" i="228"/>
  <c r="D29" i="226"/>
  <c r="F29" i="226"/>
  <c r="G29" i="226" s="1"/>
  <c r="H52" i="232"/>
  <c r="E69" i="234"/>
  <c r="Q58" i="237"/>
  <c r="F31" i="234"/>
  <c r="G31" i="234" s="1"/>
  <c r="D31" i="234"/>
  <c r="H31" i="234" s="1"/>
  <c r="AE60" i="237"/>
  <c r="AF59" i="237"/>
  <c r="AG39" i="237"/>
  <c r="H27" i="227"/>
  <c r="W44" i="237"/>
  <c r="U60" i="237"/>
  <c r="V59" i="237"/>
  <c r="AA59" i="237" s="1"/>
  <c r="AB58" i="237"/>
  <c r="C33" i="232"/>
  <c r="H58" i="237"/>
  <c r="F28" i="224"/>
  <c r="G28" i="224" s="1"/>
  <c r="D28" i="224"/>
  <c r="H28" i="224" s="1"/>
  <c r="L59" i="237"/>
  <c r="K60" i="237"/>
  <c r="Q59" i="237"/>
  <c r="A97" i="235"/>
  <c r="A96" i="228"/>
  <c r="G52" i="232"/>
  <c r="A54" i="232"/>
  <c r="B53" i="232"/>
  <c r="G53" i="232"/>
  <c r="J38" i="237"/>
  <c r="I38" i="237"/>
  <c r="D38" i="237"/>
  <c r="E38" i="237" s="1"/>
  <c r="A60" i="237"/>
  <c r="B59" i="237"/>
  <c r="G59" i="237"/>
  <c r="M39" i="237"/>
  <c r="AL58" i="237"/>
  <c r="AA58" i="237"/>
  <c r="S39" i="237" l="1"/>
  <c r="N39" i="237"/>
  <c r="O39" i="237" s="1"/>
  <c r="T39" i="237"/>
  <c r="A55" i="232"/>
  <c r="B54" i="232"/>
  <c r="G54" i="232" s="1"/>
  <c r="U61" i="237"/>
  <c r="V60" i="237"/>
  <c r="AL59" i="237"/>
  <c r="AK59" i="237"/>
  <c r="D44" i="231"/>
  <c r="H44" i="231" s="1"/>
  <c r="F44" i="231"/>
  <c r="E44" i="231" s="1"/>
  <c r="A61" i="237"/>
  <c r="B60" i="237"/>
  <c r="K61" i="237"/>
  <c r="L60" i="237"/>
  <c r="Q60" i="237" s="1"/>
  <c r="D29" i="224"/>
  <c r="F29" i="224"/>
  <c r="G29" i="224" s="1"/>
  <c r="I33" i="232"/>
  <c r="D33" i="232"/>
  <c r="E33" i="232" s="1"/>
  <c r="J33" i="232"/>
  <c r="AC44" i="237"/>
  <c r="AD44" i="237"/>
  <c r="X44" i="237"/>
  <c r="Y44" i="237" s="1"/>
  <c r="AM39" i="237"/>
  <c r="AH39" i="237"/>
  <c r="AI39" i="237" s="1"/>
  <c r="AN39" i="237"/>
  <c r="AE61" i="237"/>
  <c r="AF60" i="237"/>
  <c r="F32" i="234"/>
  <c r="G32" i="234" s="1"/>
  <c r="D32" i="234"/>
  <c r="H32" i="234" s="1"/>
  <c r="E70" i="234"/>
  <c r="H29" i="226"/>
  <c r="C39" i="237"/>
  <c r="A97" i="228"/>
  <c r="A98" i="235"/>
  <c r="H59" i="237"/>
  <c r="H53" i="232"/>
  <c r="R59" i="237"/>
  <c r="AB59" i="237"/>
  <c r="D28" i="227"/>
  <c r="F28" i="227"/>
  <c r="G28" i="227" s="1"/>
  <c r="B76" i="228"/>
  <c r="D76" i="228"/>
  <c r="B74" i="235"/>
  <c r="D74" i="235"/>
  <c r="H28" i="227" l="1"/>
  <c r="J76" i="228"/>
  <c r="E76" i="228"/>
  <c r="F76" i="228" s="1"/>
  <c r="K76" i="228"/>
  <c r="D29" i="227"/>
  <c r="F29" i="227"/>
  <c r="G29" i="227" s="1"/>
  <c r="F33" i="234"/>
  <c r="G33" i="234" s="1"/>
  <c r="D33" i="234"/>
  <c r="H33" i="234" s="1"/>
  <c r="AF61" i="237"/>
  <c r="AE62" i="237"/>
  <c r="W45" i="237"/>
  <c r="C34" i="232"/>
  <c r="V61" i="237"/>
  <c r="U62" i="237"/>
  <c r="A56" i="232"/>
  <c r="B55" i="232"/>
  <c r="K74" i="235"/>
  <c r="E74" i="235"/>
  <c r="F74" i="235" s="1"/>
  <c r="J74" i="235"/>
  <c r="D30" i="226"/>
  <c r="F30" i="226"/>
  <c r="G30" i="226" s="1"/>
  <c r="K62" i="237"/>
  <c r="L61" i="237"/>
  <c r="AB60" i="237"/>
  <c r="A98" i="228"/>
  <c r="AL60" i="237"/>
  <c r="AG40" i="237"/>
  <c r="R60" i="237"/>
  <c r="B61" i="237"/>
  <c r="A62" i="237"/>
  <c r="M40" i="237"/>
  <c r="A99" i="235"/>
  <c r="D39" i="237"/>
  <c r="E39" i="237" s="1"/>
  <c r="J39" i="237"/>
  <c r="I39" i="237"/>
  <c r="E71" i="234"/>
  <c r="AK60" i="237"/>
  <c r="H29" i="224"/>
  <c r="H60" i="237"/>
  <c r="G60" i="237"/>
  <c r="F45" i="231"/>
  <c r="E45" i="231" s="1"/>
  <c r="D45" i="231"/>
  <c r="H45" i="231" s="1"/>
  <c r="AA60" i="237"/>
  <c r="H54" i="232"/>
  <c r="H30" i="226" l="1"/>
  <c r="H29" i="227"/>
  <c r="E72" i="234"/>
  <c r="C40" i="237"/>
  <c r="T40" i="237"/>
  <c r="N40" i="237"/>
  <c r="O40" i="237" s="1"/>
  <c r="S40" i="237"/>
  <c r="AH40" i="237"/>
  <c r="AI40" i="237" s="1"/>
  <c r="AM40" i="237"/>
  <c r="AN40" i="237"/>
  <c r="A99" i="228"/>
  <c r="R61" i="237"/>
  <c r="D31" i="226"/>
  <c r="F31" i="226"/>
  <c r="G31" i="226" s="1"/>
  <c r="H55" i="232"/>
  <c r="AC45" i="237"/>
  <c r="AD45" i="237"/>
  <c r="X45" i="237"/>
  <c r="Y45" i="237" s="1"/>
  <c r="F30" i="227"/>
  <c r="G30" i="227" s="1"/>
  <c r="D30" i="227"/>
  <c r="D30" i="224"/>
  <c r="F30" i="224"/>
  <c r="G30" i="224" s="1"/>
  <c r="H61" i="237"/>
  <c r="G55" i="232"/>
  <c r="A57" i="232"/>
  <c r="B56" i="232"/>
  <c r="G56" i="232" s="1"/>
  <c r="U63" i="237"/>
  <c r="V62" i="237"/>
  <c r="AB61" i="237"/>
  <c r="AL61" i="237"/>
  <c r="F34" i="234"/>
  <c r="G34" i="234" s="1"/>
  <c r="D34" i="234"/>
  <c r="G61" i="237"/>
  <c r="Q61" i="237"/>
  <c r="L62" i="237"/>
  <c r="Q62" i="237" s="1"/>
  <c r="K63" i="237"/>
  <c r="B75" i="235"/>
  <c r="D75" i="235"/>
  <c r="AF62" i="237"/>
  <c r="AE63" i="237"/>
  <c r="AK61" i="237"/>
  <c r="B77" i="228"/>
  <c r="D77" i="228"/>
  <c r="D46" i="231"/>
  <c r="H46" i="231" s="1"/>
  <c r="F46" i="231"/>
  <c r="E46" i="231" s="1"/>
  <c r="A100" i="235"/>
  <c r="A63" i="237"/>
  <c r="B62" i="237"/>
  <c r="G62" i="237" s="1"/>
  <c r="AA61" i="237"/>
  <c r="I34" i="232"/>
  <c r="D34" i="232"/>
  <c r="E34" i="232" s="1"/>
  <c r="J34" i="232"/>
  <c r="H30" i="224" l="1"/>
  <c r="J75" i="235"/>
  <c r="K75" i="235"/>
  <c r="E75" i="235"/>
  <c r="F75" i="235" s="1"/>
  <c r="L63" i="237"/>
  <c r="K64" i="237"/>
  <c r="F31" i="224"/>
  <c r="G31" i="224" s="1"/>
  <c r="D31" i="224"/>
  <c r="H31" i="224" s="1"/>
  <c r="AG41" i="237"/>
  <c r="I40" i="237"/>
  <c r="D40" i="237"/>
  <c r="E40" i="237" s="1"/>
  <c r="J40" i="237"/>
  <c r="H62" i="237"/>
  <c r="A64" i="237"/>
  <c r="B63" i="237"/>
  <c r="G63" i="237" s="1"/>
  <c r="AF63" i="237"/>
  <c r="AK63" i="237" s="1"/>
  <c r="AE64" i="237"/>
  <c r="AL62" i="237"/>
  <c r="U64" i="237"/>
  <c r="V63" i="237"/>
  <c r="AA63" i="237" s="1"/>
  <c r="H56" i="232"/>
  <c r="H30" i="227"/>
  <c r="H31" i="226"/>
  <c r="E77" i="228"/>
  <c r="F77" i="228" s="1"/>
  <c r="K77" i="228"/>
  <c r="J77" i="228"/>
  <c r="C35" i="232"/>
  <c r="F47" i="231"/>
  <c r="E47" i="231" s="1"/>
  <c r="D47" i="231"/>
  <c r="H47" i="231" s="1"/>
  <c r="R62" i="237"/>
  <c r="B57" i="232"/>
  <c r="G57" i="232" s="1"/>
  <c r="A58" i="232"/>
  <c r="M41" i="237"/>
  <c r="E73" i="234"/>
  <c r="A101" i="235"/>
  <c r="AK62" i="237"/>
  <c r="H34" i="234"/>
  <c r="AB62" i="237"/>
  <c r="AA62" i="237"/>
  <c r="W46" i="237"/>
  <c r="A100" i="228"/>
  <c r="A65" i="237" l="1"/>
  <c r="B64" i="237"/>
  <c r="G64" i="237" s="1"/>
  <c r="K65" i="237"/>
  <c r="L64" i="237"/>
  <c r="S41" i="237"/>
  <c r="T41" i="237"/>
  <c r="N41" i="237"/>
  <c r="O41" i="237" s="1"/>
  <c r="B76" i="235"/>
  <c r="D76" i="235"/>
  <c r="X46" i="237"/>
  <c r="Y46" i="237" s="1"/>
  <c r="AD46" i="237"/>
  <c r="AC46" i="237"/>
  <c r="D35" i="232"/>
  <c r="E35" i="232" s="1"/>
  <c r="J35" i="232"/>
  <c r="I35" i="232"/>
  <c r="F32" i="226"/>
  <c r="G32" i="226" s="1"/>
  <c r="D32" i="226"/>
  <c r="AB63" i="237"/>
  <c r="AL63" i="237"/>
  <c r="H63" i="237"/>
  <c r="AH41" i="237"/>
  <c r="AI41" i="237" s="1"/>
  <c r="AN41" i="237"/>
  <c r="AM41" i="237"/>
  <c r="Q63" i="237"/>
  <c r="F35" i="234"/>
  <c r="G35" i="234" s="1"/>
  <c r="D35" i="234"/>
  <c r="H35" i="234" s="1"/>
  <c r="A102" i="235"/>
  <c r="V64" i="237"/>
  <c r="AA64" i="237" s="1"/>
  <c r="U65" i="237"/>
  <c r="C41" i="237"/>
  <c r="F32" i="224"/>
  <c r="G32" i="224" s="1"/>
  <c r="D32" i="224"/>
  <c r="A101" i="228"/>
  <c r="H57" i="232"/>
  <c r="B78" i="228"/>
  <c r="C78" i="228"/>
  <c r="D78" i="228"/>
  <c r="AE65" i="237"/>
  <c r="AF64" i="237"/>
  <c r="AK64" i="237" s="1"/>
  <c r="E74" i="234"/>
  <c r="A59" i="232"/>
  <c r="B58" i="232"/>
  <c r="F48" i="231"/>
  <c r="E48" i="231" s="1"/>
  <c r="D48" i="231"/>
  <c r="H48" i="231" s="1"/>
  <c r="D31" i="227"/>
  <c r="F31" i="227"/>
  <c r="G31" i="227" s="1"/>
  <c r="R63" i="237"/>
  <c r="H32" i="226" l="1"/>
  <c r="H58" i="232"/>
  <c r="AE66" i="237"/>
  <c r="AF65" i="237"/>
  <c r="AB64" i="237"/>
  <c r="A103" i="235"/>
  <c r="H31" i="227"/>
  <c r="B59" i="232"/>
  <c r="G59" i="232"/>
  <c r="A60" i="232"/>
  <c r="E75" i="234"/>
  <c r="H32" i="224"/>
  <c r="W47" i="237"/>
  <c r="M42" i="237"/>
  <c r="Q64" i="237"/>
  <c r="B65" i="237"/>
  <c r="A66" i="237"/>
  <c r="F49" i="231"/>
  <c r="E49" i="231" s="1"/>
  <c r="D49" i="231"/>
  <c r="H49" i="231" s="1"/>
  <c r="K78" i="228"/>
  <c r="C79" i="228"/>
  <c r="I78" i="228"/>
  <c r="J78" i="228"/>
  <c r="E78" i="228"/>
  <c r="F78" i="228" s="1"/>
  <c r="H78" i="228"/>
  <c r="F36" i="234"/>
  <c r="G36" i="234" s="1"/>
  <c r="D36" i="234"/>
  <c r="D33" i="226"/>
  <c r="F33" i="226"/>
  <c r="G33" i="226" s="1"/>
  <c r="C36" i="232"/>
  <c r="R64" i="237"/>
  <c r="G58" i="232"/>
  <c r="AL64" i="237"/>
  <c r="A102" i="228"/>
  <c r="I41" i="237"/>
  <c r="D41" i="237"/>
  <c r="E41" i="237" s="1"/>
  <c r="J41" i="237"/>
  <c r="V65" i="237"/>
  <c r="U66" i="237"/>
  <c r="AG42" i="237"/>
  <c r="E76" i="235"/>
  <c r="F76" i="235" s="1"/>
  <c r="K76" i="235"/>
  <c r="J76" i="235"/>
  <c r="K66" i="237"/>
  <c r="L65" i="237"/>
  <c r="Q65" i="237" s="1"/>
  <c r="H64" i="237"/>
  <c r="K67" i="237" l="1"/>
  <c r="L66" i="237"/>
  <c r="Q66" i="237" s="1"/>
  <c r="AB65" i="237"/>
  <c r="A103" i="228"/>
  <c r="D50" i="231"/>
  <c r="H50" i="231" s="1"/>
  <c r="F50" i="231"/>
  <c r="E50" i="231" s="1"/>
  <c r="E76" i="234"/>
  <c r="A104" i="235"/>
  <c r="AM42" i="237"/>
  <c r="AH42" i="237"/>
  <c r="AI42" i="237" s="1"/>
  <c r="AN42" i="237"/>
  <c r="C80" i="228"/>
  <c r="I79" i="228"/>
  <c r="J79" i="228"/>
  <c r="H79" i="228"/>
  <c r="H65" i="237"/>
  <c r="AC47" i="237"/>
  <c r="X47" i="237"/>
  <c r="Y47" i="237" s="1"/>
  <c r="AD47" i="237"/>
  <c r="AL65" i="237"/>
  <c r="AA65" i="237"/>
  <c r="C42" i="237"/>
  <c r="H33" i="226"/>
  <c r="B79" i="228"/>
  <c r="D79" i="228"/>
  <c r="E79" i="228" s="1"/>
  <c r="F79" i="228" s="1"/>
  <c r="G65" i="237"/>
  <c r="T42" i="237"/>
  <c r="S42" i="237"/>
  <c r="N42" i="237"/>
  <c r="O42" i="237" s="1"/>
  <c r="D32" i="227"/>
  <c r="F32" i="227"/>
  <c r="G32" i="227" s="1"/>
  <c r="AF66" i="237"/>
  <c r="AK66" i="237" s="1"/>
  <c r="AE67" i="237"/>
  <c r="R65" i="237"/>
  <c r="B77" i="235"/>
  <c r="D77" i="235"/>
  <c r="V66" i="237"/>
  <c r="U67" i="237"/>
  <c r="I36" i="232"/>
  <c r="D36" i="232"/>
  <c r="E36" i="232" s="1"/>
  <c r="J36" i="232"/>
  <c r="H36" i="234"/>
  <c r="A67" i="237"/>
  <c r="B66" i="237"/>
  <c r="D33" i="224"/>
  <c r="F33" i="224"/>
  <c r="G33" i="224" s="1"/>
  <c r="A61" i="232"/>
  <c r="B60" i="232"/>
  <c r="G60" i="232" s="1"/>
  <c r="H59" i="232"/>
  <c r="AK65" i="237"/>
  <c r="K79" i="228" l="1"/>
  <c r="B80" i="228"/>
  <c r="D80" i="228"/>
  <c r="K80" i="228" s="1"/>
  <c r="F37" i="234"/>
  <c r="G37" i="234" s="1"/>
  <c r="D37" i="234"/>
  <c r="AE68" i="237"/>
  <c r="AF67" i="237"/>
  <c r="D42" i="237"/>
  <c r="E42" i="237" s="1"/>
  <c r="I42" i="237"/>
  <c r="J42" i="237"/>
  <c r="AG43" i="237"/>
  <c r="A62" i="232"/>
  <c r="B61" i="232"/>
  <c r="G61" i="232"/>
  <c r="A68" i="237"/>
  <c r="B67" i="237"/>
  <c r="G67" i="237"/>
  <c r="AB66" i="237"/>
  <c r="E77" i="235"/>
  <c r="F77" i="235" s="1"/>
  <c r="K77" i="235"/>
  <c r="J77" i="235"/>
  <c r="W48" i="237"/>
  <c r="E77" i="234"/>
  <c r="A104" i="228"/>
  <c r="H66" i="237"/>
  <c r="G66" i="237"/>
  <c r="C37" i="232"/>
  <c r="U68" i="237"/>
  <c r="V67" i="237"/>
  <c r="H32" i="227"/>
  <c r="D34" i="226"/>
  <c r="F34" i="226"/>
  <c r="G34" i="226" s="1"/>
  <c r="C81" i="228"/>
  <c r="I80" i="228"/>
  <c r="H80" i="228"/>
  <c r="J80" i="228"/>
  <c r="A105" i="235"/>
  <c r="R66" i="237"/>
  <c r="L67" i="237"/>
  <c r="K68" i="237"/>
  <c r="Q67" i="237"/>
  <c r="H60" i="232"/>
  <c r="H33" i="224"/>
  <c r="AA66" i="237"/>
  <c r="AL66" i="237"/>
  <c r="M43" i="237"/>
  <c r="F51" i="231"/>
  <c r="E51" i="231" s="1"/>
  <c r="D51" i="231"/>
  <c r="H51" i="231" s="1"/>
  <c r="H34" i="226" l="1"/>
  <c r="D35" i="226"/>
  <c r="F35" i="226"/>
  <c r="G35" i="226" s="1"/>
  <c r="AB67" i="237"/>
  <c r="V68" i="237"/>
  <c r="AA68" i="237" s="1"/>
  <c r="U69" i="237"/>
  <c r="E78" i="234"/>
  <c r="AE69" i="237"/>
  <c r="AF68" i="237"/>
  <c r="AK68" i="237" s="1"/>
  <c r="S43" i="237"/>
  <c r="N43" i="237"/>
  <c r="O43" i="237" s="1"/>
  <c r="T43" i="237"/>
  <c r="L68" i="237"/>
  <c r="Q68" i="237" s="1"/>
  <c r="K69" i="237"/>
  <c r="I81" i="228"/>
  <c r="C82" i="228"/>
  <c r="H81" i="228"/>
  <c r="D33" i="227"/>
  <c r="F33" i="227"/>
  <c r="G33" i="227" s="1"/>
  <c r="H67" i="237"/>
  <c r="B62" i="232"/>
  <c r="A63" i="232"/>
  <c r="AL67" i="237"/>
  <c r="E80" i="228"/>
  <c r="F80" i="228" s="1"/>
  <c r="D37" i="232"/>
  <c r="E37" i="232" s="1"/>
  <c r="I37" i="232"/>
  <c r="J37" i="232"/>
  <c r="AC48" i="237"/>
  <c r="AD48" i="237"/>
  <c r="X48" i="237"/>
  <c r="Y48" i="237" s="1"/>
  <c r="B78" i="235"/>
  <c r="C78" i="235"/>
  <c r="D78" i="235"/>
  <c r="H61" i="232"/>
  <c r="AK67" i="237"/>
  <c r="F52" i="231"/>
  <c r="E52" i="231" s="1"/>
  <c r="D52" i="231"/>
  <c r="H52" i="231" s="1"/>
  <c r="D34" i="224"/>
  <c r="F34" i="224"/>
  <c r="G34" i="224" s="1"/>
  <c r="R67" i="237"/>
  <c r="A106" i="235"/>
  <c r="AA67" i="237"/>
  <c r="A105" i="228"/>
  <c r="A69" i="237"/>
  <c r="B68" i="237"/>
  <c r="AH43" i="237"/>
  <c r="AI43" i="237" s="1"/>
  <c r="AM43" i="237"/>
  <c r="AN43" i="237"/>
  <c r="C43" i="237"/>
  <c r="H37" i="234"/>
  <c r="A70" i="237" l="1"/>
  <c r="B69" i="237"/>
  <c r="G69" i="237" s="1"/>
  <c r="F53" i="231"/>
  <c r="E53" i="231" s="1"/>
  <c r="D53" i="231"/>
  <c r="H53" i="231" s="1"/>
  <c r="C79" i="235"/>
  <c r="K78" i="235"/>
  <c r="I78" i="235"/>
  <c r="J78" i="235"/>
  <c r="H78" i="235"/>
  <c r="E78" i="235"/>
  <c r="F78" i="235" s="1"/>
  <c r="B63" i="232"/>
  <c r="G63" i="232" s="1"/>
  <c r="A64" i="232"/>
  <c r="E79" i="234"/>
  <c r="J43" i="237"/>
  <c r="I43" i="237"/>
  <c r="D43" i="237"/>
  <c r="E43" i="237" s="1"/>
  <c r="AG44" i="237"/>
  <c r="B81" i="228"/>
  <c r="D81" i="228"/>
  <c r="A107" i="235"/>
  <c r="W49" i="237"/>
  <c r="H62" i="232"/>
  <c r="K70" i="237"/>
  <c r="L69" i="237"/>
  <c r="Q69" i="237"/>
  <c r="M44" i="237"/>
  <c r="AE70" i="237"/>
  <c r="AF69" i="237"/>
  <c r="AB68" i="237"/>
  <c r="F38" i="234"/>
  <c r="G38" i="234" s="1"/>
  <c r="D38" i="234"/>
  <c r="H68" i="237"/>
  <c r="G68" i="237"/>
  <c r="A106" i="228"/>
  <c r="H34" i="224"/>
  <c r="C38" i="232"/>
  <c r="G62" i="232"/>
  <c r="H33" i="227"/>
  <c r="C83" i="228"/>
  <c r="I82" i="228"/>
  <c r="H82" i="228"/>
  <c r="R68" i="237"/>
  <c r="AL68" i="237"/>
  <c r="V69" i="237"/>
  <c r="U70" i="237"/>
  <c r="AA69" i="237"/>
  <c r="H35" i="226"/>
  <c r="H38" i="234" l="1"/>
  <c r="AB69" i="237"/>
  <c r="F34" i="227"/>
  <c r="G34" i="227" s="1"/>
  <c r="D34" i="227"/>
  <c r="H34" i="227" s="1"/>
  <c r="D35" i="224"/>
  <c r="F35" i="224"/>
  <c r="G35" i="224" s="1"/>
  <c r="AC49" i="237"/>
  <c r="X49" i="237"/>
  <c r="Y49" i="237" s="1"/>
  <c r="AD49" i="237"/>
  <c r="K81" i="228"/>
  <c r="E81" i="228"/>
  <c r="F81" i="228" s="1"/>
  <c r="J81" i="228"/>
  <c r="AM44" i="237"/>
  <c r="AH44" i="237"/>
  <c r="AI44" i="237" s="1"/>
  <c r="AN44" i="237"/>
  <c r="F36" i="226"/>
  <c r="G36" i="226" s="1"/>
  <c r="D36" i="226"/>
  <c r="A107" i="228"/>
  <c r="AF70" i="237"/>
  <c r="AE71" i="237"/>
  <c r="S44" i="237"/>
  <c r="N44" i="237"/>
  <c r="O44" i="237" s="1"/>
  <c r="T44" i="237"/>
  <c r="R69" i="237"/>
  <c r="K71" i="237"/>
  <c r="L70" i="237"/>
  <c r="Q70" i="237" s="1"/>
  <c r="A108" i="235"/>
  <c r="C44" i="237"/>
  <c r="E80" i="234"/>
  <c r="A65" i="232"/>
  <c r="B64" i="232"/>
  <c r="B79" i="235"/>
  <c r="D79" i="235"/>
  <c r="E79" i="235" s="1"/>
  <c r="F79" i="235" s="1"/>
  <c r="V70" i="237"/>
  <c r="AA70" i="237" s="1"/>
  <c r="U71" i="237"/>
  <c r="C84" i="228"/>
  <c r="I83" i="228"/>
  <c r="H83" i="228"/>
  <c r="F39" i="234"/>
  <c r="G39" i="234" s="1"/>
  <c r="D39" i="234"/>
  <c r="H39" i="234" s="1"/>
  <c r="C80" i="235"/>
  <c r="I79" i="235"/>
  <c r="H79" i="235"/>
  <c r="D38" i="232"/>
  <c r="E38" i="232" s="1"/>
  <c r="I38" i="232"/>
  <c r="J38" i="232"/>
  <c r="AL69" i="237"/>
  <c r="AK69" i="237"/>
  <c r="H63" i="232"/>
  <c r="D54" i="231"/>
  <c r="H54" i="231" s="1"/>
  <c r="F54" i="231"/>
  <c r="E54" i="231" s="1"/>
  <c r="H69" i="237"/>
  <c r="A71" i="237"/>
  <c r="B70" i="237"/>
  <c r="G70" i="237" s="1"/>
  <c r="J79" i="235" l="1"/>
  <c r="K79" i="235"/>
  <c r="B80" i="235"/>
  <c r="D80" i="235"/>
  <c r="F55" i="231"/>
  <c r="E55" i="231" s="1"/>
  <c r="D55" i="231"/>
  <c r="H55" i="231" s="1"/>
  <c r="A109" i="235"/>
  <c r="K72" i="237"/>
  <c r="L71" i="237"/>
  <c r="M45" i="237"/>
  <c r="AL70" i="237"/>
  <c r="W50" i="237"/>
  <c r="D35" i="227"/>
  <c r="F35" i="227"/>
  <c r="G35" i="227" s="1"/>
  <c r="C39" i="232"/>
  <c r="C85" i="228"/>
  <c r="I84" i="228"/>
  <c r="H84" i="228"/>
  <c r="AB70" i="237"/>
  <c r="E81" i="234"/>
  <c r="AK70" i="237"/>
  <c r="B82" i="228"/>
  <c r="D82" i="228"/>
  <c r="F40" i="234"/>
  <c r="G40" i="234" s="1"/>
  <c r="D40" i="234"/>
  <c r="U72" i="237"/>
  <c r="V71" i="237"/>
  <c r="H64" i="232"/>
  <c r="J44" i="237"/>
  <c r="D44" i="237"/>
  <c r="E44" i="237" s="1"/>
  <c r="I44" i="237"/>
  <c r="AF71" i="237"/>
  <c r="AE72" i="237"/>
  <c r="AG45" i="237"/>
  <c r="H70" i="237"/>
  <c r="A72" i="237"/>
  <c r="B71" i="237"/>
  <c r="G71" i="237"/>
  <c r="C81" i="235"/>
  <c r="K80" i="235"/>
  <c r="I80" i="235"/>
  <c r="J80" i="235"/>
  <c r="E80" i="235"/>
  <c r="F80" i="235" s="1"/>
  <c r="H80" i="235"/>
  <c r="G64" i="232"/>
  <c r="B65" i="232"/>
  <c r="G65" i="232" s="1"/>
  <c r="A66" i="232"/>
  <c r="R70" i="237"/>
  <c r="A108" i="228"/>
  <c r="H36" i="226"/>
  <c r="H35" i="224"/>
  <c r="H40" i="234" l="1"/>
  <c r="B81" i="235"/>
  <c r="D81" i="235"/>
  <c r="K81" i="235" s="1"/>
  <c r="A67" i="232"/>
  <c r="B66" i="232"/>
  <c r="G66" i="232" s="1"/>
  <c r="A73" i="237"/>
  <c r="B72" i="237"/>
  <c r="AL71" i="237"/>
  <c r="C45" i="237"/>
  <c r="I39" i="232"/>
  <c r="D39" i="232"/>
  <c r="E39" i="232" s="1"/>
  <c r="J39" i="232"/>
  <c r="AC50" i="237"/>
  <c r="X50" i="237"/>
  <c r="Y50" i="237" s="1"/>
  <c r="AD50" i="237"/>
  <c r="N45" i="237"/>
  <c r="O45" i="237" s="1"/>
  <c r="S45" i="237"/>
  <c r="T45" i="237"/>
  <c r="AN45" i="237"/>
  <c r="AM45" i="237"/>
  <c r="AH45" i="237"/>
  <c r="AI45" i="237" s="1"/>
  <c r="F41" i="234"/>
  <c r="G41" i="234" s="1"/>
  <c r="D41" i="234"/>
  <c r="A109" i="228"/>
  <c r="C82" i="235"/>
  <c r="I81" i="235"/>
  <c r="J81" i="235"/>
  <c r="E81" i="235"/>
  <c r="F81" i="235" s="1"/>
  <c r="H81" i="235"/>
  <c r="F36" i="224"/>
  <c r="G36" i="224" s="1"/>
  <c r="D36" i="224"/>
  <c r="H65" i="232"/>
  <c r="H71" i="237"/>
  <c r="AB71" i="237"/>
  <c r="AA71" i="237"/>
  <c r="K82" i="228"/>
  <c r="J82" i="228"/>
  <c r="E82" i="228"/>
  <c r="F82" i="228" s="1"/>
  <c r="E82" i="234"/>
  <c r="I85" i="228"/>
  <c r="C86" i="228"/>
  <c r="H85" i="228"/>
  <c r="R71" i="237"/>
  <c r="A110" i="235"/>
  <c r="D37" i="226"/>
  <c r="F37" i="226"/>
  <c r="G37" i="226" s="1"/>
  <c r="AE73" i="237"/>
  <c r="AF72" i="237"/>
  <c r="AK72" i="237"/>
  <c r="AK71" i="237"/>
  <c r="V72" i="237"/>
  <c r="AA72" i="237" s="1"/>
  <c r="U73" i="237"/>
  <c r="H35" i="227"/>
  <c r="Q71" i="237"/>
  <c r="L72" i="237"/>
  <c r="K73" i="237"/>
  <c r="Q72" i="237"/>
  <c r="D56" i="231"/>
  <c r="H56" i="231" s="1"/>
  <c r="F56" i="231"/>
  <c r="E56" i="231" s="1"/>
  <c r="B82" i="235" l="1"/>
  <c r="D82" i="235"/>
  <c r="K82" i="235" s="1"/>
  <c r="F57" i="231"/>
  <c r="E57" i="231" s="1"/>
  <c r="D57" i="231"/>
  <c r="H57" i="231" s="1"/>
  <c r="K74" i="237"/>
  <c r="L73" i="237"/>
  <c r="A111" i="235"/>
  <c r="B83" i="228"/>
  <c r="D83" i="228"/>
  <c r="A110" i="228"/>
  <c r="M46" i="237"/>
  <c r="D45" i="237"/>
  <c r="E45" i="237" s="1"/>
  <c r="I45" i="237"/>
  <c r="J45" i="237"/>
  <c r="A74" i="237"/>
  <c r="B73" i="237"/>
  <c r="R72" i="237"/>
  <c r="V73" i="237"/>
  <c r="AA73" i="237"/>
  <c r="U74" i="237"/>
  <c r="AL72" i="237"/>
  <c r="C83" i="235"/>
  <c r="I82" i="235"/>
  <c r="E82" i="235"/>
  <c r="F82" i="235" s="1"/>
  <c r="H82" i="235"/>
  <c r="H41" i="234"/>
  <c r="C40" i="232"/>
  <c r="W51" i="237"/>
  <c r="D36" i="227"/>
  <c r="F36" i="227"/>
  <c r="G36" i="227" s="1"/>
  <c r="AB72" i="237"/>
  <c r="AF73" i="237"/>
  <c r="AE74" i="237"/>
  <c r="H37" i="226"/>
  <c r="C87" i="228"/>
  <c r="I86" i="228"/>
  <c r="H86" i="228"/>
  <c r="E83" i="234"/>
  <c r="H36" i="224"/>
  <c r="AG46" i="237"/>
  <c r="H72" i="237"/>
  <c r="G72" i="237"/>
  <c r="H66" i="232"/>
  <c r="B67" i="232"/>
  <c r="A68" i="232"/>
  <c r="B83" i="235" l="1"/>
  <c r="D83" i="235"/>
  <c r="E83" i="235" s="1"/>
  <c r="F83" i="235" s="1"/>
  <c r="H67" i="232"/>
  <c r="C88" i="228"/>
  <c r="I87" i="228"/>
  <c r="H87" i="228"/>
  <c r="AL73" i="237"/>
  <c r="I40" i="232"/>
  <c r="D40" i="232"/>
  <c r="E40" i="232" s="1"/>
  <c r="J40" i="232"/>
  <c r="K83" i="235"/>
  <c r="C84" i="235"/>
  <c r="I83" i="235"/>
  <c r="J83" i="235"/>
  <c r="H83" i="235"/>
  <c r="U75" i="237"/>
  <c r="V74" i="237"/>
  <c r="G73" i="237"/>
  <c r="A111" i="228"/>
  <c r="R73" i="237"/>
  <c r="G67" i="232"/>
  <c r="F37" i="224"/>
  <c r="G37" i="224" s="1"/>
  <c r="D37" i="224"/>
  <c r="H37" i="224" s="1"/>
  <c r="AK73" i="237"/>
  <c r="H36" i="227"/>
  <c r="J82" i="235"/>
  <c r="AB73" i="237"/>
  <c r="C46" i="237"/>
  <c r="A112" i="235"/>
  <c r="K75" i="237"/>
  <c r="L74" i="237"/>
  <c r="A69" i="232"/>
  <c r="B68" i="232"/>
  <c r="E84" i="234"/>
  <c r="D38" i="226"/>
  <c r="F38" i="226"/>
  <c r="G38" i="226" s="1"/>
  <c r="AF74" i="237"/>
  <c r="AE75" i="237"/>
  <c r="AK74" i="237"/>
  <c r="F42" i="234"/>
  <c r="G42" i="234" s="1"/>
  <c r="D42" i="234"/>
  <c r="H73" i="237"/>
  <c r="N46" i="237"/>
  <c r="O46" i="237" s="1"/>
  <c r="S46" i="237"/>
  <c r="T46" i="237"/>
  <c r="D58" i="231"/>
  <c r="H58" i="231" s="1"/>
  <c r="F58" i="231"/>
  <c r="E58" i="231" s="1"/>
  <c r="AH46" i="237"/>
  <c r="AI46" i="237" s="1"/>
  <c r="AM46" i="237"/>
  <c r="AN46" i="237"/>
  <c r="AC51" i="237"/>
  <c r="X51" i="237"/>
  <c r="Y51" i="237" s="1"/>
  <c r="AD51" i="237"/>
  <c r="A75" i="237"/>
  <c r="B74" i="237"/>
  <c r="G74" i="237" s="1"/>
  <c r="E83" i="228"/>
  <c r="F83" i="228" s="1"/>
  <c r="K83" i="228"/>
  <c r="J83" i="228"/>
  <c r="Q73" i="237"/>
  <c r="B84" i="235" l="1"/>
  <c r="D84" i="235"/>
  <c r="J84" i="235" s="1"/>
  <c r="C85" i="235"/>
  <c r="K84" i="235"/>
  <c r="I84" i="235"/>
  <c r="H84" i="235"/>
  <c r="E84" i="235"/>
  <c r="F84" i="235" s="1"/>
  <c r="C89" i="228"/>
  <c r="I88" i="228"/>
  <c r="H88" i="228"/>
  <c r="W52" i="237"/>
  <c r="F59" i="231"/>
  <c r="E59" i="231" s="1"/>
  <c r="D59" i="231"/>
  <c r="H59" i="231" s="1"/>
  <c r="M47" i="237"/>
  <c r="R74" i="237"/>
  <c r="L75" i="237"/>
  <c r="Q75" i="237"/>
  <c r="K76" i="237"/>
  <c r="A113" i="235"/>
  <c r="D37" i="227"/>
  <c r="F37" i="227"/>
  <c r="G37" i="227" s="1"/>
  <c r="AB74" i="237"/>
  <c r="AA74" i="237"/>
  <c r="C41" i="232"/>
  <c r="H74" i="237"/>
  <c r="AG47" i="237"/>
  <c r="AE76" i="237"/>
  <c r="AF75" i="237"/>
  <c r="H38" i="226"/>
  <c r="H68" i="232"/>
  <c r="A76" i="237"/>
  <c r="B75" i="237"/>
  <c r="G75" i="237" s="1"/>
  <c r="Q74" i="237"/>
  <c r="D38" i="224"/>
  <c r="F38" i="224"/>
  <c r="G38" i="224" s="1"/>
  <c r="U76" i="237"/>
  <c r="V75" i="237"/>
  <c r="AA75" i="237" s="1"/>
  <c r="B84" i="228"/>
  <c r="D84" i="228"/>
  <c r="H42" i="234"/>
  <c r="AL74" i="237"/>
  <c r="E85" i="234"/>
  <c r="G68" i="232"/>
  <c r="A70" i="232"/>
  <c r="B69" i="232"/>
  <c r="J46" i="237"/>
  <c r="D46" i="237"/>
  <c r="E46" i="237" s="1"/>
  <c r="I46" i="237"/>
  <c r="A112" i="228"/>
  <c r="H69" i="232" l="1"/>
  <c r="U77" i="237"/>
  <c r="V76" i="237"/>
  <c r="AA76" i="237"/>
  <c r="A77" i="237"/>
  <c r="B76" i="237"/>
  <c r="D39" i="226"/>
  <c r="F39" i="226"/>
  <c r="G39" i="226" s="1"/>
  <c r="AE77" i="237"/>
  <c r="AF76" i="237"/>
  <c r="AK76" i="237" s="1"/>
  <c r="AH47" i="237"/>
  <c r="AI47" i="237" s="1"/>
  <c r="AM47" i="237"/>
  <c r="AN47" i="237"/>
  <c r="D41" i="232"/>
  <c r="E41" i="232" s="1"/>
  <c r="I41" i="232"/>
  <c r="J41" i="232"/>
  <c r="D60" i="231"/>
  <c r="H60" i="231" s="1"/>
  <c r="F60" i="231"/>
  <c r="E60" i="231" s="1"/>
  <c r="I89" i="228"/>
  <c r="H89" i="228"/>
  <c r="A113" i="228"/>
  <c r="G70" i="232"/>
  <c r="A71" i="232"/>
  <c r="B70" i="232"/>
  <c r="B85" i="235"/>
  <c r="D85" i="235"/>
  <c r="E85" i="235" s="1"/>
  <c r="F85" i="235" s="1"/>
  <c r="F43" i="234"/>
  <c r="G43" i="234" s="1"/>
  <c r="D43" i="234"/>
  <c r="H75" i="237"/>
  <c r="H37" i="227"/>
  <c r="R75" i="237"/>
  <c r="N47" i="237"/>
  <c r="O47" i="237" s="1"/>
  <c r="S47" i="237"/>
  <c r="T47" i="237"/>
  <c r="C47" i="237"/>
  <c r="G69" i="232"/>
  <c r="E86" i="234"/>
  <c r="K84" i="228"/>
  <c r="E84" i="228"/>
  <c r="F84" i="228" s="1"/>
  <c r="J84" i="228"/>
  <c r="AB75" i="237"/>
  <c r="H38" i="224"/>
  <c r="AL75" i="237"/>
  <c r="AK75" i="237"/>
  <c r="A114" i="235"/>
  <c r="K77" i="237"/>
  <c r="L76" i="237"/>
  <c r="X52" i="237"/>
  <c r="Y52" i="237" s="1"/>
  <c r="AD52" i="237"/>
  <c r="AC52" i="237"/>
  <c r="K85" i="235"/>
  <c r="C86" i="235"/>
  <c r="I85" i="235"/>
  <c r="H85" i="235"/>
  <c r="J85" i="235"/>
  <c r="B86" i="235" l="1"/>
  <c r="D86" i="235"/>
  <c r="R76" i="237"/>
  <c r="G76" i="237"/>
  <c r="W53" i="237"/>
  <c r="J47" i="237"/>
  <c r="D47" i="237"/>
  <c r="E47" i="237" s="1"/>
  <c r="I47" i="237"/>
  <c r="AF77" i="237"/>
  <c r="AE78" i="237"/>
  <c r="F38" i="227"/>
  <c r="G38" i="227" s="1"/>
  <c r="D38" i="227"/>
  <c r="F61" i="231"/>
  <c r="E61" i="231" s="1"/>
  <c r="D61" i="231"/>
  <c r="H61" i="231" s="1"/>
  <c r="H76" i="237"/>
  <c r="V77" i="237"/>
  <c r="U78" i="237"/>
  <c r="C87" i="235"/>
  <c r="K86" i="235"/>
  <c r="I86" i="235"/>
  <c r="E86" i="235"/>
  <c r="F86" i="235" s="1"/>
  <c r="H86" i="235"/>
  <c r="J86" i="235"/>
  <c r="A115" i="235"/>
  <c r="M48" i="237"/>
  <c r="A114" i="228"/>
  <c r="E87" i="234"/>
  <c r="H70" i="232"/>
  <c r="AG48" i="237"/>
  <c r="A78" i="237"/>
  <c r="B77" i="237"/>
  <c r="G77" i="237" s="1"/>
  <c r="Q76" i="237"/>
  <c r="K78" i="237"/>
  <c r="L77" i="237"/>
  <c r="Q77" i="237" s="1"/>
  <c r="D39" i="224"/>
  <c r="F39" i="224"/>
  <c r="G39" i="224" s="1"/>
  <c r="B85" i="228"/>
  <c r="D85" i="228"/>
  <c r="H43" i="234"/>
  <c r="A72" i="232"/>
  <c r="B71" i="232"/>
  <c r="C42" i="232"/>
  <c r="AL76" i="237"/>
  <c r="H39" i="226"/>
  <c r="AB76" i="237"/>
  <c r="H39" i="224" l="1"/>
  <c r="B87" i="235"/>
  <c r="D87" i="235"/>
  <c r="K87" i="235" s="1"/>
  <c r="F40" i="226"/>
  <c r="G40" i="226" s="1"/>
  <c r="D40" i="226"/>
  <c r="B78" i="237"/>
  <c r="A79" i="237"/>
  <c r="N48" i="237"/>
  <c r="O48" i="237" s="1"/>
  <c r="S48" i="237"/>
  <c r="T48" i="237"/>
  <c r="AL77" i="237"/>
  <c r="D42" i="232"/>
  <c r="E42" i="232" s="1"/>
  <c r="J42" i="232"/>
  <c r="I42" i="232"/>
  <c r="F44" i="234"/>
  <c r="G44" i="234" s="1"/>
  <c r="D44" i="234"/>
  <c r="H44" i="234" s="1"/>
  <c r="R77" i="237"/>
  <c r="L78" i="237"/>
  <c r="Q78" i="237"/>
  <c r="K79" i="237"/>
  <c r="H77" i="237"/>
  <c r="D62" i="231"/>
  <c r="H62" i="231" s="1"/>
  <c r="F62" i="231"/>
  <c r="E62" i="231" s="1"/>
  <c r="AK77" i="237"/>
  <c r="C48" i="237"/>
  <c r="H71" i="232"/>
  <c r="E85" i="228"/>
  <c r="F85" i="228" s="1"/>
  <c r="K85" i="228"/>
  <c r="J85" i="228"/>
  <c r="F40" i="224"/>
  <c r="G40" i="224" s="1"/>
  <c r="D40" i="224"/>
  <c r="AH48" i="237"/>
  <c r="AI48" i="237" s="1"/>
  <c r="AN48" i="237"/>
  <c r="AM48" i="237"/>
  <c r="A115" i="228"/>
  <c r="A116" i="235"/>
  <c r="V78" i="237"/>
  <c r="U79" i="237"/>
  <c r="AB77" i="237"/>
  <c r="G71" i="232"/>
  <c r="A73" i="232"/>
  <c r="B72" i="232"/>
  <c r="G72" i="232" s="1"/>
  <c r="E88" i="234"/>
  <c r="C88" i="235"/>
  <c r="I87" i="235"/>
  <c r="E87" i="235"/>
  <c r="F87" i="235" s="1"/>
  <c r="H87" i="235"/>
  <c r="AA77" i="237"/>
  <c r="H38" i="227"/>
  <c r="AF78" i="237"/>
  <c r="AE79" i="237"/>
  <c r="X53" i="237"/>
  <c r="Y53" i="237" s="1"/>
  <c r="AC53" i="237"/>
  <c r="AD53" i="237"/>
  <c r="H40" i="224" l="1"/>
  <c r="B88" i="235"/>
  <c r="D88" i="235"/>
  <c r="E88" i="235" s="1"/>
  <c r="F88" i="235" s="1"/>
  <c r="H78" i="237"/>
  <c r="AL78" i="237"/>
  <c r="J87" i="235"/>
  <c r="A116" i="228"/>
  <c r="M49" i="237"/>
  <c r="H40" i="226"/>
  <c r="AK79" i="237"/>
  <c r="AE80" i="237"/>
  <c r="AF79" i="237"/>
  <c r="AM79" i="237"/>
  <c r="C89" i="235"/>
  <c r="I88" i="235"/>
  <c r="J88" i="235"/>
  <c r="H88" i="235"/>
  <c r="B73" i="232"/>
  <c r="G73" i="232"/>
  <c r="A74" i="232"/>
  <c r="AB78" i="237"/>
  <c r="A117" i="235"/>
  <c r="D41" i="224"/>
  <c r="F41" i="224"/>
  <c r="G41" i="224" s="1"/>
  <c r="B86" i="228"/>
  <c r="D86" i="228"/>
  <c r="F63" i="231"/>
  <c r="E63" i="231" s="1"/>
  <c r="D63" i="231"/>
  <c r="H63" i="231" s="1"/>
  <c r="F45" i="234"/>
  <c r="G45" i="234" s="1"/>
  <c r="D45" i="234"/>
  <c r="H45" i="234" s="1"/>
  <c r="C43" i="232"/>
  <c r="W54" i="237"/>
  <c r="D39" i="227"/>
  <c r="F39" i="227"/>
  <c r="G39" i="227" s="1"/>
  <c r="E89" i="234"/>
  <c r="H72" i="232"/>
  <c r="U80" i="237"/>
  <c r="AC79" i="237"/>
  <c r="V79" i="237"/>
  <c r="AA79" i="237"/>
  <c r="AG49" i="237"/>
  <c r="I48" i="237"/>
  <c r="D48" i="237"/>
  <c r="E48" i="237" s="1"/>
  <c r="J48" i="237"/>
  <c r="L79" i="237"/>
  <c r="Q79" i="237" s="1"/>
  <c r="K80" i="237"/>
  <c r="R78" i="237"/>
  <c r="A80" i="237"/>
  <c r="B79" i="237"/>
  <c r="G79" i="237"/>
  <c r="G78" i="237"/>
  <c r="B89" i="235" l="1"/>
  <c r="D89" i="235"/>
  <c r="K81" i="237"/>
  <c r="L80" i="237"/>
  <c r="Q80" i="237"/>
  <c r="AM49" i="237"/>
  <c r="AN49" i="237"/>
  <c r="AH49" i="237"/>
  <c r="AI49" i="237" s="1"/>
  <c r="AB79" i="237"/>
  <c r="U81" i="237"/>
  <c r="AA80" i="237"/>
  <c r="AC80" i="237"/>
  <c r="V80" i="237"/>
  <c r="F64" i="231"/>
  <c r="E64" i="231" s="1"/>
  <c r="D64" i="231"/>
  <c r="H64" i="231" s="1"/>
  <c r="A75" i="232"/>
  <c r="B74" i="232"/>
  <c r="AE81" i="237"/>
  <c r="AK80" i="237"/>
  <c r="AF80" i="237"/>
  <c r="AM80" i="237"/>
  <c r="A117" i="228"/>
  <c r="H79" i="237"/>
  <c r="H39" i="227"/>
  <c r="J43" i="232"/>
  <c r="I43" i="232"/>
  <c r="D43" i="232"/>
  <c r="E43" i="232" s="1"/>
  <c r="C49" i="237"/>
  <c r="F46" i="234"/>
  <c r="G46" i="234" s="1"/>
  <c r="D46" i="234"/>
  <c r="H46" i="234" s="1"/>
  <c r="H41" i="224"/>
  <c r="A118" i="235"/>
  <c r="H73" i="232"/>
  <c r="K88" i="235"/>
  <c r="AL79" i="237"/>
  <c r="S49" i="237"/>
  <c r="T49" i="237"/>
  <c r="N49" i="237"/>
  <c r="O49" i="237" s="1"/>
  <c r="A81" i="237"/>
  <c r="B80" i="237"/>
  <c r="G80" i="237" s="1"/>
  <c r="R79" i="237"/>
  <c r="E90" i="234"/>
  <c r="X54" i="237"/>
  <c r="Y54" i="237" s="1"/>
  <c r="AC54" i="237"/>
  <c r="AD54" i="237"/>
  <c r="E86" i="228"/>
  <c r="F86" i="228" s="1"/>
  <c r="K86" i="228"/>
  <c r="J86" i="228"/>
  <c r="K89" i="235"/>
  <c r="I89" i="235"/>
  <c r="H89" i="235"/>
  <c r="J89" i="235"/>
  <c r="E89" i="235"/>
  <c r="F89" i="235" s="1"/>
  <c r="D41" i="226"/>
  <c r="F41" i="226"/>
  <c r="G41" i="226" s="1"/>
  <c r="H41" i="226" l="1"/>
  <c r="B90" i="235"/>
  <c r="D90" i="235"/>
  <c r="C90" i="235"/>
  <c r="W55" i="237"/>
  <c r="AK81" i="237"/>
  <c r="AE82" i="237"/>
  <c r="AF81" i="237"/>
  <c r="AM81" i="237"/>
  <c r="F65" i="231"/>
  <c r="E65" i="231" s="1"/>
  <c r="D65" i="231"/>
  <c r="H65" i="231" s="1"/>
  <c r="U82" i="237"/>
  <c r="V81" i="237"/>
  <c r="AA81" i="237"/>
  <c r="AC81" i="237"/>
  <c r="B87" i="228"/>
  <c r="D87" i="228"/>
  <c r="D40" i="227"/>
  <c r="F40" i="227"/>
  <c r="G40" i="227" s="1"/>
  <c r="AL80" i="237"/>
  <c r="B75" i="232"/>
  <c r="G75" i="232" s="1"/>
  <c r="A76" i="232"/>
  <c r="K82" i="237"/>
  <c r="L81" i="237"/>
  <c r="Q81" i="237" s="1"/>
  <c r="D42" i="226"/>
  <c r="F42" i="226"/>
  <c r="G42" i="226" s="1"/>
  <c r="F47" i="234"/>
  <c r="G47" i="234" s="1"/>
  <c r="D47" i="234"/>
  <c r="H80" i="237"/>
  <c r="M50" i="237"/>
  <c r="A119" i="235"/>
  <c r="A118" i="228"/>
  <c r="E91" i="234"/>
  <c r="C44" i="232"/>
  <c r="H74" i="232"/>
  <c r="AB80" i="237"/>
  <c r="A82" i="237"/>
  <c r="B81" i="237"/>
  <c r="D42" i="224"/>
  <c r="F42" i="224"/>
  <c r="G42" i="224" s="1"/>
  <c r="I49" i="237"/>
  <c r="D49" i="237"/>
  <c r="E49" i="237" s="1"/>
  <c r="J49" i="237"/>
  <c r="G74" i="232"/>
  <c r="AG50" i="237"/>
  <c r="R80" i="237"/>
  <c r="H40" i="227" l="1"/>
  <c r="H42" i="226"/>
  <c r="H81" i="237"/>
  <c r="A120" i="235"/>
  <c r="D43" i="226"/>
  <c r="F43" i="226"/>
  <c r="G43" i="226" s="1"/>
  <c r="AA82" i="237"/>
  <c r="V82" i="237"/>
  <c r="U83" i="237"/>
  <c r="AC82" i="237"/>
  <c r="C91" i="235"/>
  <c r="K90" i="235"/>
  <c r="I90" i="235"/>
  <c r="J90" i="235"/>
  <c r="E90" i="235"/>
  <c r="F90" i="235" s="1"/>
  <c r="H90" i="235"/>
  <c r="H42" i="224"/>
  <c r="B82" i="237"/>
  <c r="G82" i="237" s="1"/>
  <c r="A83" i="237"/>
  <c r="D44" i="232"/>
  <c r="E44" i="232" s="1"/>
  <c r="I44" i="232"/>
  <c r="J44" i="232"/>
  <c r="A119" i="228"/>
  <c r="H47" i="234"/>
  <c r="A77" i="232"/>
  <c r="B76" i="232"/>
  <c r="H75" i="232"/>
  <c r="D66" i="231"/>
  <c r="H66" i="231" s="1"/>
  <c r="F66" i="231"/>
  <c r="E66" i="231" s="1"/>
  <c r="AM50" i="237"/>
  <c r="AN50" i="237"/>
  <c r="AH50" i="237"/>
  <c r="AI50" i="237" s="1"/>
  <c r="C50" i="237"/>
  <c r="G81" i="237"/>
  <c r="N50" i="237"/>
  <c r="O50" i="237" s="1"/>
  <c r="S50" i="237"/>
  <c r="T50" i="237"/>
  <c r="R81" i="237"/>
  <c r="D41" i="227"/>
  <c r="F41" i="227"/>
  <c r="G41" i="227" s="1"/>
  <c r="AB81" i="237"/>
  <c r="AL81" i="237"/>
  <c r="E92" i="234"/>
  <c r="K83" i="237"/>
  <c r="L82" i="237"/>
  <c r="E87" i="228"/>
  <c r="F87" i="228" s="1"/>
  <c r="K87" i="228"/>
  <c r="J87" i="228"/>
  <c r="AK82" i="237"/>
  <c r="AE83" i="237"/>
  <c r="AF82" i="237"/>
  <c r="AM82" i="237"/>
  <c r="X55" i="237"/>
  <c r="Y55" i="237" s="1"/>
  <c r="AD55" i="237"/>
  <c r="AC55" i="237"/>
  <c r="H41" i="227" l="1"/>
  <c r="AK83" i="237"/>
  <c r="AE84" i="237"/>
  <c r="AF83" i="237"/>
  <c r="AM83" i="237"/>
  <c r="L83" i="237"/>
  <c r="K84" i="237"/>
  <c r="E93" i="234"/>
  <c r="F42" i="227"/>
  <c r="G42" i="227" s="1"/>
  <c r="D42" i="227"/>
  <c r="H42" i="227" s="1"/>
  <c r="H76" i="232"/>
  <c r="A120" i="228"/>
  <c r="C45" i="232"/>
  <c r="F43" i="224"/>
  <c r="G43" i="224" s="1"/>
  <c r="D43" i="224"/>
  <c r="H43" i="224" s="1"/>
  <c r="AL82" i="237"/>
  <c r="B88" i="228"/>
  <c r="D88" i="228"/>
  <c r="R82" i="237"/>
  <c r="M51" i="237"/>
  <c r="AG51" i="237"/>
  <c r="F67" i="231"/>
  <c r="E67" i="231" s="1"/>
  <c r="D67" i="231"/>
  <c r="H67" i="231" s="1"/>
  <c r="U84" i="237"/>
  <c r="AA83" i="237"/>
  <c r="AC83" i="237"/>
  <c r="V83" i="237"/>
  <c r="Q82" i="237"/>
  <c r="G76" i="232"/>
  <c r="A78" i="232"/>
  <c r="B77" i="232"/>
  <c r="A84" i="237"/>
  <c r="B83" i="237"/>
  <c r="G83" i="237"/>
  <c r="B91" i="235"/>
  <c r="D91" i="235"/>
  <c r="K91" i="235" s="1"/>
  <c r="C92" i="235"/>
  <c r="I91" i="235"/>
  <c r="H91" i="235"/>
  <c r="AB82" i="237"/>
  <c r="W56" i="237"/>
  <c r="I50" i="237"/>
  <c r="D50" i="237"/>
  <c r="E50" i="237" s="1"/>
  <c r="J50" i="237"/>
  <c r="F48" i="234"/>
  <c r="G48" i="234" s="1"/>
  <c r="D48" i="234"/>
  <c r="H48" i="234" s="1"/>
  <c r="H82" i="237"/>
  <c r="H43" i="226"/>
  <c r="A121" i="235"/>
  <c r="A122" i="235" l="1"/>
  <c r="H77" i="232"/>
  <c r="AB83" i="237"/>
  <c r="F44" i="224"/>
  <c r="G44" i="224" s="1"/>
  <c r="D44" i="224"/>
  <c r="H44" i="224" s="1"/>
  <c r="D43" i="227"/>
  <c r="F43" i="227"/>
  <c r="G43" i="227" s="1"/>
  <c r="AL83" i="237"/>
  <c r="AE85" i="237"/>
  <c r="AM84" i="237"/>
  <c r="AF84" i="237"/>
  <c r="AK84" i="237"/>
  <c r="F49" i="234"/>
  <c r="G49" i="234" s="1"/>
  <c r="D49" i="234"/>
  <c r="H49" i="234" s="1"/>
  <c r="C51" i="237"/>
  <c r="A85" i="237"/>
  <c r="B84" i="237"/>
  <c r="AA84" i="237"/>
  <c r="U85" i="237"/>
  <c r="AC84" i="237"/>
  <c r="V84" i="237"/>
  <c r="AH51" i="237"/>
  <c r="AI51" i="237" s="1"/>
  <c r="AM51" i="237"/>
  <c r="AN51" i="237"/>
  <c r="A121" i="228"/>
  <c r="L84" i="237"/>
  <c r="Q84" i="237"/>
  <c r="K85" i="237"/>
  <c r="R83" i="237"/>
  <c r="F44" i="226"/>
  <c r="G44" i="226" s="1"/>
  <c r="D44" i="226"/>
  <c r="X56" i="237"/>
  <c r="Y56" i="237" s="1"/>
  <c r="AC56" i="237"/>
  <c r="AD56" i="237"/>
  <c r="J91" i="235"/>
  <c r="C93" i="235"/>
  <c r="I92" i="235"/>
  <c r="H92" i="235"/>
  <c r="E94" i="234"/>
  <c r="Q83" i="237"/>
  <c r="E91" i="235"/>
  <c r="F91" i="235" s="1"/>
  <c r="H83" i="237"/>
  <c r="G77" i="232"/>
  <c r="A79" i="232"/>
  <c r="B78" i="232"/>
  <c r="G78" i="232" s="1"/>
  <c r="F68" i="231"/>
  <c r="E68" i="231" s="1"/>
  <c r="D68" i="231"/>
  <c r="H68" i="231" s="1"/>
  <c r="N51" i="237"/>
  <c r="O51" i="237" s="1"/>
  <c r="T51" i="237"/>
  <c r="S51" i="237"/>
  <c r="E88" i="228"/>
  <c r="F88" i="228" s="1"/>
  <c r="K88" i="228"/>
  <c r="J88" i="228"/>
  <c r="J45" i="232"/>
  <c r="I45" i="232"/>
  <c r="D45" i="232"/>
  <c r="E45" i="232" s="1"/>
  <c r="AB84" i="237" l="1"/>
  <c r="H84" i="237"/>
  <c r="D51" i="237"/>
  <c r="E51" i="237" s="1"/>
  <c r="J51" i="237"/>
  <c r="I51" i="237"/>
  <c r="AK85" i="237"/>
  <c r="AE86" i="237"/>
  <c r="AF85" i="237"/>
  <c r="AM85" i="237"/>
  <c r="A123" i="235"/>
  <c r="K86" i="237"/>
  <c r="L85" i="237"/>
  <c r="A86" i="237"/>
  <c r="B85" i="237"/>
  <c r="F50" i="234"/>
  <c r="G50" i="234" s="1"/>
  <c r="D50" i="234"/>
  <c r="H50" i="234" s="1"/>
  <c r="AL84" i="237"/>
  <c r="H43" i="227"/>
  <c r="C46" i="232"/>
  <c r="M52" i="237"/>
  <c r="H78" i="232"/>
  <c r="E95" i="234"/>
  <c r="C94" i="235"/>
  <c r="I93" i="235"/>
  <c r="H93" i="235"/>
  <c r="W57" i="237"/>
  <c r="D45" i="224"/>
  <c r="F45" i="224"/>
  <c r="G45" i="224" s="1"/>
  <c r="B89" i="228"/>
  <c r="D89" i="228"/>
  <c r="F69" i="231"/>
  <c r="E69" i="231" s="1"/>
  <c r="D69" i="231"/>
  <c r="H69" i="231" s="1"/>
  <c r="B79" i="232"/>
  <c r="A80" i="232"/>
  <c r="G79" i="232"/>
  <c r="B92" i="235"/>
  <c r="D92" i="235"/>
  <c r="H44" i="226"/>
  <c r="R84" i="237"/>
  <c r="A122" i="228"/>
  <c r="AG52" i="237"/>
  <c r="U86" i="237"/>
  <c r="V85" i="237"/>
  <c r="AA85" i="237"/>
  <c r="AC85" i="237"/>
  <c r="G84" i="237"/>
  <c r="A123" i="228" l="1"/>
  <c r="D45" i="226"/>
  <c r="F45" i="226"/>
  <c r="G45" i="226" s="1"/>
  <c r="AK86" i="237"/>
  <c r="AE87" i="237"/>
  <c r="AF86" i="237"/>
  <c r="AM86" i="237"/>
  <c r="AA86" i="237"/>
  <c r="V86" i="237"/>
  <c r="U87" i="237"/>
  <c r="AC86" i="237"/>
  <c r="H79" i="232"/>
  <c r="J89" i="228"/>
  <c r="K89" i="228"/>
  <c r="E89" i="228"/>
  <c r="F89" i="228" s="1"/>
  <c r="H45" i="224"/>
  <c r="X57" i="237"/>
  <c r="Y57" i="237" s="1"/>
  <c r="AC57" i="237"/>
  <c r="AD57" i="237"/>
  <c r="D46" i="232"/>
  <c r="E46" i="232" s="1"/>
  <c r="J46" i="232"/>
  <c r="I46" i="232"/>
  <c r="F51" i="234"/>
  <c r="G51" i="234" s="1"/>
  <c r="D51" i="234"/>
  <c r="H85" i="237"/>
  <c r="B86" i="237"/>
  <c r="G86" i="237" s="1"/>
  <c r="A87" i="237"/>
  <c r="R85" i="237"/>
  <c r="K87" i="237"/>
  <c r="L86" i="237"/>
  <c r="C52" i="237"/>
  <c r="AM52" i="237"/>
  <c r="AN52" i="237"/>
  <c r="AH52" i="237"/>
  <c r="AI52" i="237" s="1"/>
  <c r="J92" i="235"/>
  <c r="K92" i="235"/>
  <c r="E92" i="235"/>
  <c r="F92" i="235" s="1"/>
  <c r="E96" i="234"/>
  <c r="T52" i="237"/>
  <c r="S52" i="237"/>
  <c r="N52" i="237"/>
  <c r="O52" i="237" s="1"/>
  <c r="D44" i="227"/>
  <c r="F44" i="227"/>
  <c r="G44" i="227" s="1"/>
  <c r="G85" i="237"/>
  <c r="A124" i="235"/>
  <c r="AB85" i="237"/>
  <c r="A81" i="232"/>
  <c r="B80" i="232"/>
  <c r="D70" i="231"/>
  <c r="H70" i="231" s="1"/>
  <c r="F70" i="231"/>
  <c r="E70" i="231" s="1"/>
  <c r="C95" i="235"/>
  <c r="I94" i="235"/>
  <c r="H94" i="235"/>
  <c r="Q85" i="237"/>
  <c r="AL85" i="237"/>
  <c r="H51" i="234" l="1"/>
  <c r="C96" i="235"/>
  <c r="I95" i="235"/>
  <c r="H95" i="235"/>
  <c r="H80" i="232"/>
  <c r="A125" i="235"/>
  <c r="B93" i="235"/>
  <c r="D93" i="235"/>
  <c r="R86" i="237"/>
  <c r="G80" i="232"/>
  <c r="B81" i="232"/>
  <c r="G81" i="232" s="1"/>
  <c r="A82" i="232"/>
  <c r="H44" i="227"/>
  <c r="K88" i="237"/>
  <c r="L87" i="237"/>
  <c r="Q87" i="237" s="1"/>
  <c r="A88" i="237"/>
  <c r="B87" i="237"/>
  <c r="G87" i="237" s="1"/>
  <c r="W58" i="237"/>
  <c r="U88" i="237"/>
  <c r="AA87" i="237"/>
  <c r="AC87" i="237"/>
  <c r="V87" i="237"/>
  <c r="AL86" i="237"/>
  <c r="F71" i="231"/>
  <c r="E71" i="231" s="1"/>
  <c r="D71" i="231"/>
  <c r="H71" i="231" s="1"/>
  <c r="M53" i="237"/>
  <c r="E97" i="234"/>
  <c r="I52" i="237"/>
  <c r="D52" i="237"/>
  <c r="E52" i="237" s="1"/>
  <c r="J52" i="237"/>
  <c r="F52" i="234"/>
  <c r="G52" i="234" s="1"/>
  <c r="D52" i="234"/>
  <c r="C47" i="232"/>
  <c r="D46" i="224"/>
  <c r="H46" i="224" s="1"/>
  <c r="F46" i="224"/>
  <c r="G46" i="224" s="1"/>
  <c r="AK87" i="237"/>
  <c r="AE88" i="237"/>
  <c r="AF87" i="237"/>
  <c r="AM87" i="237"/>
  <c r="A124" i="228"/>
  <c r="AG53" i="237"/>
  <c r="Q86" i="237"/>
  <c r="H86" i="237"/>
  <c r="B90" i="228"/>
  <c r="D90" i="228"/>
  <c r="C90" i="228"/>
  <c r="AB86" i="237"/>
  <c r="H45" i="226"/>
  <c r="D46" i="226" l="1"/>
  <c r="F46" i="226"/>
  <c r="G46" i="226" s="1"/>
  <c r="AH53" i="237"/>
  <c r="AI53" i="237" s="1"/>
  <c r="AM53" i="237"/>
  <c r="AN53" i="237"/>
  <c r="F47" i="224"/>
  <c r="G47" i="224" s="1"/>
  <c r="D47" i="224"/>
  <c r="N53" i="237"/>
  <c r="O53" i="237" s="1"/>
  <c r="T53" i="237"/>
  <c r="S53" i="237"/>
  <c r="U89" i="237"/>
  <c r="AA88" i="237"/>
  <c r="AC88" i="237"/>
  <c r="V88" i="237"/>
  <c r="K89" i="237"/>
  <c r="L88" i="237"/>
  <c r="Q88" i="237"/>
  <c r="A83" i="232"/>
  <c r="B82" i="232"/>
  <c r="C97" i="235"/>
  <c r="I96" i="235"/>
  <c r="H96" i="235"/>
  <c r="K90" i="228"/>
  <c r="I90" i="228"/>
  <c r="C91" i="228"/>
  <c r="H90" i="228"/>
  <c r="J90" i="228"/>
  <c r="E90" i="228"/>
  <c r="F90" i="228" s="1"/>
  <c r="AE89" i="237"/>
  <c r="AK88" i="237"/>
  <c r="AF88" i="237"/>
  <c r="AM88" i="237"/>
  <c r="I47" i="232"/>
  <c r="D47" i="232"/>
  <c r="E47" i="232" s="1"/>
  <c r="J47" i="232"/>
  <c r="X58" i="237"/>
  <c r="Y58" i="237" s="1"/>
  <c r="AC58" i="237"/>
  <c r="AD58" i="237"/>
  <c r="A89" i="237"/>
  <c r="B88" i="237"/>
  <c r="E93" i="235"/>
  <c r="F93" i="235" s="1"/>
  <c r="K93" i="235"/>
  <c r="J93" i="235"/>
  <c r="AL87" i="237"/>
  <c r="E98" i="234"/>
  <c r="D72" i="231"/>
  <c r="H72" i="231" s="1"/>
  <c r="F72" i="231"/>
  <c r="E72" i="231" s="1"/>
  <c r="D45" i="227"/>
  <c r="F45" i="227"/>
  <c r="G45" i="227" s="1"/>
  <c r="H81" i="232"/>
  <c r="A125" i="228"/>
  <c r="H52" i="234"/>
  <c r="C53" i="237"/>
  <c r="AB87" i="237"/>
  <c r="H87" i="237"/>
  <c r="R87" i="237"/>
  <c r="A126" i="235"/>
  <c r="I53" i="237" l="1"/>
  <c r="D53" i="237"/>
  <c r="E53" i="237" s="1"/>
  <c r="J53" i="237"/>
  <c r="W59" i="237"/>
  <c r="H82" i="232"/>
  <c r="B83" i="232"/>
  <c r="A84" i="232"/>
  <c r="A127" i="235"/>
  <c r="A126" i="228"/>
  <c r="H45" i="227"/>
  <c r="E99" i="234"/>
  <c r="G82" i="232"/>
  <c r="K90" i="237"/>
  <c r="L89" i="237"/>
  <c r="Q89" i="237"/>
  <c r="AB88" i="237"/>
  <c r="H46" i="226"/>
  <c r="F53" i="234"/>
  <c r="G53" i="234" s="1"/>
  <c r="D53" i="234"/>
  <c r="B94" i="235"/>
  <c r="D94" i="235"/>
  <c r="B89" i="237"/>
  <c r="A90" i="237"/>
  <c r="C48" i="232"/>
  <c r="AK89" i="237"/>
  <c r="AE90" i="237"/>
  <c r="AM89" i="237"/>
  <c r="AF89" i="237"/>
  <c r="C92" i="228"/>
  <c r="I91" i="228"/>
  <c r="H91" i="228"/>
  <c r="C98" i="235"/>
  <c r="I97" i="235"/>
  <c r="H97" i="235"/>
  <c r="M54" i="237"/>
  <c r="F73" i="231"/>
  <c r="E73" i="231" s="1"/>
  <c r="D73" i="231"/>
  <c r="H73" i="231" s="1"/>
  <c r="H88" i="237"/>
  <c r="G88" i="237"/>
  <c r="AL88" i="237"/>
  <c r="B91" i="228"/>
  <c r="D91" i="228"/>
  <c r="K91" i="228" s="1"/>
  <c r="R88" i="237"/>
  <c r="U90" i="237"/>
  <c r="V89" i="237"/>
  <c r="AA89" i="237"/>
  <c r="AC89" i="237"/>
  <c r="H47" i="224"/>
  <c r="AG54" i="237"/>
  <c r="E91" i="228" l="1"/>
  <c r="F91" i="228" s="1"/>
  <c r="AH54" i="237"/>
  <c r="AI54" i="237" s="1"/>
  <c r="AM54" i="237"/>
  <c r="AN54" i="237"/>
  <c r="B92" i="228"/>
  <c r="D92" i="228"/>
  <c r="K92" i="228" s="1"/>
  <c r="D74" i="231"/>
  <c r="H74" i="231" s="1"/>
  <c r="F74" i="231"/>
  <c r="E74" i="231" s="1"/>
  <c r="C99" i="235"/>
  <c r="I98" i="235"/>
  <c r="H98" i="235"/>
  <c r="AL89" i="237"/>
  <c r="H89" i="237"/>
  <c r="E100" i="234"/>
  <c r="A128" i="235"/>
  <c r="A85" i="232"/>
  <c r="B84" i="232"/>
  <c r="C54" i="237"/>
  <c r="U91" i="237"/>
  <c r="V90" i="237"/>
  <c r="AC90" i="237"/>
  <c r="AA90" i="237"/>
  <c r="G89" i="237"/>
  <c r="K94" i="235"/>
  <c r="J94" i="235"/>
  <c r="E94" i="235"/>
  <c r="F94" i="235" s="1"/>
  <c r="D47" i="226"/>
  <c r="F47" i="226"/>
  <c r="G47" i="226" s="1"/>
  <c r="H83" i="232"/>
  <c r="X59" i="237"/>
  <c r="Y59" i="237" s="1"/>
  <c r="AC59" i="237"/>
  <c r="AD59" i="237"/>
  <c r="F48" i="224"/>
  <c r="G48" i="224" s="1"/>
  <c r="D48" i="224"/>
  <c r="N54" i="237"/>
  <c r="O54" i="237" s="1"/>
  <c r="S54" i="237"/>
  <c r="T54" i="237"/>
  <c r="J91" i="228"/>
  <c r="A91" i="237"/>
  <c r="B90" i="237"/>
  <c r="R89" i="237"/>
  <c r="K91" i="237"/>
  <c r="L90" i="237"/>
  <c r="Q90" i="237" s="1"/>
  <c r="F46" i="227"/>
  <c r="G46" i="227" s="1"/>
  <c r="D46" i="227"/>
  <c r="G83" i="232"/>
  <c r="AB89" i="237"/>
  <c r="C93" i="228"/>
  <c r="I92" i="228"/>
  <c r="H92" i="228"/>
  <c r="AK90" i="237"/>
  <c r="AE91" i="237"/>
  <c r="AF90" i="237"/>
  <c r="AM90" i="237"/>
  <c r="D48" i="232"/>
  <c r="E48" i="232" s="1"/>
  <c r="I48" i="232"/>
  <c r="J48" i="232"/>
  <c r="H53" i="234"/>
  <c r="A127" i="228"/>
  <c r="H48" i="224" l="1"/>
  <c r="AK91" i="237"/>
  <c r="AE92" i="237"/>
  <c r="AF91" i="237"/>
  <c r="AM91" i="237"/>
  <c r="H90" i="237"/>
  <c r="U92" i="237"/>
  <c r="AA91" i="237"/>
  <c r="AC91" i="237"/>
  <c r="V91" i="237"/>
  <c r="H84" i="232"/>
  <c r="AL90" i="237"/>
  <c r="A92" i="237"/>
  <c r="B91" i="237"/>
  <c r="G91" i="237" s="1"/>
  <c r="M55" i="237"/>
  <c r="C100" i="235"/>
  <c r="I99" i="235"/>
  <c r="H99" i="235"/>
  <c r="AG55" i="237"/>
  <c r="F54" i="234"/>
  <c r="G54" i="234" s="1"/>
  <c r="D54" i="234"/>
  <c r="C49" i="232"/>
  <c r="E92" i="228"/>
  <c r="F92" i="228" s="1"/>
  <c r="C94" i="228"/>
  <c r="I93" i="228"/>
  <c r="H93" i="228"/>
  <c r="R90" i="237"/>
  <c r="D49" i="224"/>
  <c r="F49" i="224"/>
  <c r="G49" i="224" s="1"/>
  <c r="W60" i="237"/>
  <c r="H47" i="226"/>
  <c r="AB90" i="237"/>
  <c r="G84" i="232"/>
  <c r="A86" i="232"/>
  <c r="B85" i="232"/>
  <c r="E101" i="234"/>
  <c r="A128" i="228"/>
  <c r="J92" i="228"/>
  <c r="H46" i="227"/>
  <c r="L91" i="237"/>
  <c r="K92" i="237"/>
  <c r="G90" i="237"/>
  <c r="B95" i="235"/>
  <c r="D95" i="235"/>
  <c r="J54" i="237"/>
  <c r="I54" i="237"/>
  <c r="D54" i="237"/>
  <c r="E54" i="237" s="1"/>
  <c r="A129" i="235"/>
  <c r="F75" i="231"/>
  <c r="E75" i="231" s="1"/>
  <c r="D75" i="231"/>
  <c r="H75" i="231" s="1"/>
  <c r="H49" i="224" l="1"/>
  <c r="H54" i="234"/>
  <c r="D76" i="231"/>
  <c r="H76" i="231" s="1"/>
  <c r="F76" i="231"/>
  <c r="E76" i="231" s="1"/>
  <c r="E95" i="235"/>
  <c r="F95" i="235" s="1"/>
  <c r="K95" i="235"/>
  <c r="J95" i="235"/>
  <c r="D47" i="227"/>
  <c r="F47" i="227"/>
  <c r="G47" i="227" s="1"/>
  <c r="H85" i="232"/>
  <c r="F48" i="226"/>
  <c r="G48" i="226" s="1"/>
  <c r="D48" i="226"/>
  <c r="D50" i="224"/>
  <c r="F50" i="224"/>
  <c r="G50" i="224" s="1"/>
  <c r="C95" i="228"/>
  <c r="I94" i="228"/>
  <c r="H94" i="228"/>
  <c r="AM55" i="237"/>
  <c r="AH55" i="237"/>
  <c r="AI55" i="237" s="1"/>
  <c r="AN55" i="237"/>
  <c r="N55" i="237"/>
  <c r="O55" i="237" s="1"/>
  <c r="S55" i="237"/>
  <c r="T55" i="237"/>
  <c r="A93" i="237"/>
  <c r="B92" i="237"/>
  <c r="G92" i="237" s="1"/>
  <c r="U93" i="237"/>
  <c r="AA92" i="237"/>
  <c r="V92" i="237"/>
  <c r="AC92" i="237"/>
  <c r="AE93" i="237"/>
  <c r="AK92" i="237"/>
  <c r="AF92" i="237"/>
  <c r="AM92" i="237"/>
  <c r="C55" i="237"/>
  <c r="E102" i="234"/>
  <c r="A87" i="232"/>
  <c r="B86" i="232"/>
  <c r="G86" i="232" s="1"/>
  <c r="F55" i="234"/>
  <c r="G55" i="234" s="1"/>
  <c r="D55" i="234"/>
  <c r="C101" i="235"/>
  <c r="I100" i="235"/>
  <c r="H100" i="235"/>
  <c r="AL91" i="237"/>
  <c r="A130" i="235"/>
  <c r="K93" i="237"/>
  <c r="L92" i="237"/>
  <c r="R91" i="237"/>
  <c r="AD60" i="237"/>
  <c r="AC60" i="237"/>
  <c r="X60" i="237"/>
  <c r="Y60" i="237" s="1"/>
  <c r="B93" i="228"/>
  <c r="D93" i="228"/>
  <c r="H91" i="237"/>
  <c r="Q91" i="237"/>
  <c r="A129" i="228"/>
  <c r="G85" i="232"/>
  <c r="J49" i="232"/>
  <c r="I49" i="232"/>
  <c r="D49" i="232"/>
  <c r="E49" i="232" s="1"/>
  <c r="AB91" i="237"/>
  <c r="H47" i="227" l="1"/>
  <c r="A130" i="228"/>
  <c r="W61" i="237"/>
  <c r="R92" i="237"/>
  <c r="AB92" i="237"/>
  <c r="U94" i="237"/>
  <c r="V93" i="237"/>
  <c r="AA93" i="237"/>
  <c r="AC93" i="237"/>
  <c r="D48" i="227"/>
  <c r="F48" i="227"/>
  <c r="G48" i="227" s="1"/>
  <c r="E93" i="228"/>
  <c r="F93" i="228" s="1"/>
  <c r="K93" i="228"/>
  <c r="J93" i="228"/>
  <c r="A131" i="235"/>
  <c r="E103" i="234"/>
  <c r="AG56" i="237"/>
  <c r="F77" i="231"/>
  <c r="E77" i="231" s="1"/>
  <c r="D77" i="231"/>
  <c r="H77" i="231" s="1"/>
  <c r="C50" i="232"/>
  <c r="Q92" i="237"/>
  <c r="I101" i="235"/>
  <c r="H101" i="235"/>
  <c r="H86" i="232"/>
  <c r="AK93" i="237"/>
  <c r="AE94" i="237"/>
  <c r="AM93" i="237"/>
  <c r="AF93" i="237"/>
  <c r="H92" i="237"/>
  <c r="H50" i="224"/>
  <c r="K94" i="237"/>
  <c r="L93" i="237"/>
  <c r="Q93" i="237" s="1"/>
  <c r="H55" i="234"/>
  <c r="A88" i="232"/>
  <c r="B87" i="232"/>
  <c r="G87" i="232" s="1"/>
  <c r="I55" i="237"/>
  <c r="D55" i="237"/>
  <c r="E55" i="237" s="1"/>
  <c r="J55" i="237"/>
  <c r="AL92" i="237"/>
  <c r="B93" i="237"/>
  <c r="A94" i="237"/>
  <c r="M56" i="237"/>
  <c r="C96" i="228"/>
  <c r="I95" i="228"/>
  <c r="H95" i="228"/>
  <c r="H48" i="226"/>
  <c r="B96" i="235"/>
  <c r="D96" i="235"/>
  <c r="A89" i="232" l="1"/>
  <c r="B88" i="232"/>
  <c r="D78" i="231"/>
  <c r="H78" i="231" s="1"/>
  <c r="F78" i="231"/>
  <c r="E78" i="231" s="1"/>
  <c r="B94" i="228"/>
  <c r="D94" i="228"/>
  <c r="A131" i="228"/>
  <c r="D49" i="226"/>
  <c r="F49" i="226"/>
  <c r="G49" i="226" s="1"/>
  <c r="T56" i="237"/>
  <c r="N56" i="237"/>
  <c r="O56" i="237" s="1"/>
  <c r="S56" i="237"/>
  <c r="H93" i="237"/>
  <c r="C56" i="237"/>
  <c r="L94" i="237"/>
  <c r="Q94" i="237"/>
  <c r="K95" i="237"/>
  <c r="AL93" i="237"/>
  <c r="E104" i="234"/>
  <c r="AA94" i="237"/>
  <c r="U95" i="237"/>
  <c r="V94" i="237"/>
  <c r="AC94" i="237"/>
  <c r="G93" i="237"/>
  <c r="F56" i="234"/>
  <c r="G56" i="234" s="1"/>
  <c r="D56" i="234"/>
  <c r="H56" i="234" s="1"/>
  <c r="D51" i="224"/>
  <c r="F51" i="224"/>
  <c r="G51" i="224" s="1"/>
  <c r="AK94" i="237"/>
  <c r="AE95" i="237"/>
  <c r="AF94" i="237"/>
  <c r="AM94" i="237"/>
  <c r="D50" i="232"/>
  <c r="E50" i="232" s="1"/>
  <c r="I50" i="232"/>
  <c r="J50" i="232"/>
  <c r="H48" i="227"/>
  <c r="E96" i="235"/>
  <c r="F96" i="235" s="1"/>
  <c r="K96" i="235"/>
  <c r="J96" i="235"/>
  <c r="C97" i="228"/>
  <c r="I96" i="228"/>
  <c r="H96" i="228"/>
  <c r="A95" i="237"/>
  <c r="B94" i="237"/>
  <c r="H87" i="232"/>
  <c r="R93" i="237"/>
  <c r="AM56" i="237"/>
  <c r="AH56" i="237"/>
  <c r="AI56" i="237" s="1"/>
  <c r="AN56" i="237"/>
  <c r="A132" i="235"/>
  <c r="AB93" i="237"/>
  <c r="X61" i="237"/>
  <c r="Y61" i="237" s="1"/>
  <c r="AC61" i="237"/>
  <c r="AD61" i="237"/>
  <c r="AG57" i="237" l="1"/>
  <c r="H94" i="237"/>
  <c r="G94" i="237"/>
  <c r="AK95" i="237"/>
  <c r="AE96" i="237"/>
  <c r="AF95" i="237"/>
  <c r="AM95" i="237"/>
  <c r="F57" i="234"/>
  <c r="G57" i="234" s="1"/>
  <c r="D57" i="234"/>
  <c r="H57" i="234" s="1"/>
  <c r="L95" i="237"/>
  <c r="K96" i="237"/>
  <c r="Q95" i="237"/>
  <c r="F79" i="231"/>
  <c r="E79" i="231" s="1"/>
  <c r="D79" i="231"/>
  <c r="H79" i="231" s="1"/>
  <c r="A133" i="235"/>
  <c r="AL94" i="237"/>
  <c r="AB94" i="237"/>
  <c r="H49" i="226"/>
  <c r="A132" i="228"/>
  <c r="E94" i="228"/>
  <c r="F94" i="228" s="1"/>
  <c r="K94" i="228"/>
  <c r="J94" i="228"/>
  <c r="W62" i="237"/>
  <c r="I97" i="228"/>
  <c r="C98" i="228"/>
  <c r="H97" i="228"/>
  <c r="B97" i="235"/>
  <c r="D97" i="235"/>
  <c r="C51" i="232"/>
  <c r="R94" i="237"/>
  <c r="I56" i="237"/>
  <c r="D56" i="237"/>
  <c r="E56" i="237" s="1"/>
  <c r="J56" i="237"/>
  <c r="M57" i="237"/>
  <c r="H88" i="232"/>
  <c r="A96" i="237"/>
  <c r="B95" i="237"/>
  <c r="D49" i="227"/>
  <c r="F49" i="227"/>
  <c r="G49" i="227" s="1"/>
  <c r="H51" i="224"/>
  <c r="U96" i="237"/>
  <c r="AC95" i="237"/>
  <c r="V95" i="237"/>
  <c r="AA95" i="237"/>
  <c r="E105" i="234"/>
  <c r="G88" i="232"/>
  <c r="B89" i="232"/>
  <c r="A90" i="232"/>
  <c r="H89" i="232" l="1"/>
  <c r="F52" i="224"/>
  <c r="G52" i="224" s="1"/>
  <c r="D52" i="224"/>
  <c r="H52" i="224" s="1"/>
  <c r="H95" i="237"/>
  <c r="AC62" i="237"/>
  <c r="X62" i="237"/>
  <c r="Y62" i="237" s="1"/>
  <c r="AD62" i="237"/>
  <c r="B95" i="228"/>
  <c r="D95" i="228"/>
  <c r="L96" i="237"/>
  <c r="Q96" i="237"/>
  <c r="K97" i="237"/>
  <c r="F58" i="234"/>
  <c r="G58" i="234" s="1"/>
  <c r="D58" i="234"/>
  <c r="H58" i="234" s="1"/>
  <c r="AL95" i="237"/>
  <c r="AH57" i="237"/>
  <c r="AI57" i="237" s="1"/>
  <c r="AN57" i="237"/>
  <c r="AM57" i="237"/>
  <c r="C57" i="237"/>
  <c r="D51" i="232"/>
  <c r="E51" i="232" s="1"/>
  <c r="I51" i="232"/>
  <c r="J51" i="232"/>
  <c r="I98" i="228"/>
  <c r="C99" i="228"/>
  <c r="H98" i="228"/>
  <c r="A134" i="235"/>
  <c r="A91" i="232"/>
  <c r="B90" i="232"/>
  <c r="AB95" i="237"/>
  <c r="U97" i="237"/>
  <c r="AA96" i="237"/>
  <c r="V96" i="237"/>
  <c r="AC96" i="237"/>
  <c r="A97" i="237"/>
  <c r="B96" i="237"/>
  <c r="G96" i="237" s="1"/>
  <c r="A133" i="228"/>
  <c r="R95" i="237"/>
  <c r="G89" i="232"/>
  <c r="E106" i="234"/>
  <c r="H49" i="227"/>
  <c r="G95" i="237"/>
  <c r="N57" i="237"/>
  <c r="O57" i="237" s="1"/>
  <c r="S57" i="237"/>
  <c r="T57" i="237"/>
  <c r="K97" i="235"/>
  <c r="J97" i="235"/>
  <c r="E97" i="235"/>
  <c r="F97" i="235" s="1"/>
  <c r="D50" i="226"/>
  <c r="F50" i="226"/>
  <c r="G50" i="226" s="1"/>
  <c r="F80" i="231"/>
  <c r="E80" i="231" s="1"/>
  <c r="D80" i="231"/>
  <c r="H80" i="231" s="1"/>
  <c r="AE97" i="237"/>
  <c r="AK96" i="237"/>
  <c r="AF96" i="237"/>
  <c r="AM96" i="237"/>
  <c r="AL96" i="237" l="1"/>
  <c r="F81" i="231"/>
  <c r="E81" i="231" s="1"/>
  <c r="D81" i="231"/>
  <c r="H81" i="231" s="1"/>
  <c r="B98" i="235"/>
  <c r="D98" i="235"/>
  <c r="AB96" i="237"/>
  <c r="I57" i="237"/>
  <c r="D57" i="237"/>
  <c r="E57" i="237" s="1"/>
  <c r="J57" i="237"/>
  <c r="M58" i="237"/>
  <c r="E107" i="234"/>
  <c r="A134" i="228"/>
  <c r="B97" i="237"/>
  <c r="A98" i="237"/>
  <c r="U98" i="237"/>
  <c r="V97" i="237"/>
  <c r="AC97" i="237"/>
  <c r="AA97" i="237"/>
  <c r="B91" i="232"/>
  <c r="A92" i="232"/>
  <c r="A135" i="235"/>
  <c r="F59" i="234"/>
  <c r="G59" i="234" s="1"/>
  <c r="D59" i="234"/>
  <c r="H90" i="232"/>
  <c r="C100" i="228"/>
  <c r="I99" i="228"/>
  <c r="H99" i="228"/>
  <c r="AG58" i="237"/>
  <c r="R96" i="237"/>
  <c r="W63" i="237"/>
  <c r="F53" i="224"/>
  <c r="G53" i="224" s="1"/>
  <c r="D53" i="224"/>
  <c r="AK97" i="237"/>
  <c r="AE98" i="237"/>
  <c r="AF97" i="237"/>
  <c r="AM97" i="237"/>
  <c r="H50" i="226"/>
  <c r="F50" i="227"/>
  <c r="G50" i="227" s="1"/>
  <c r="D50" i="227"/>
  <c r="H50" i="227" s="1"/>
  <c r="H96" i="237"/>
  <c r="G90" i="232"/>
  <c r="C52" i="232"/>
  <c r="K98" i="237"/>
  <c r="L97" i="237"/>
  <c r="Q97" i="237" s="1"/>
  <c r="K95" i="228"/>
  <c r="E95" i="228"/>
  <c r="F95" i="228" s="1"/>
  <c r="J95" i="228"/>
  <c r="H53" i="224" l="1"/>
  <c r="AL97" i="237"/>
  <c r="A136" i="235"/>
  <c r="A93" i="232"/>
  <c r="B92" i="232"/>
  <c r="G92" i="232" s="1"/>
  <c r="AA98" i="237"/>
  <c r="U99" i="237"/>
  <c r="V98" i="237"/>
  <c r="AC98" i="237"/>
  <c r="R97" i="237"/>
  <c r="X63" i="237"/>
  <c r="Y63" i="237" s="1"/>
  <c r="AC63" i="237"/>
  <c r="AD63" i="237"/>
  <c r="H97" i="237"/>
  <c r="A135" i="228"/>
  <c r="T58" i="237"/>
  <c r="S58" i="237"/>
  <c r="N58" i="237"/>
  <c r="O58" i="237" s="1"/>
  <c r="C58" i="237"/>
  <c r="E98" i="235"/>
  <c r="F98" i="235" s="1"/>
  <c r="J98" i="235"/>
  <c r="K98" i="235"/>
  <c r="AB97" i="237"/>
  <c r="G97" i="237"/>
  <c r="D51" i="227"/>
  <c r="F51" i="227"/>
  <c r="G51" i="227" s="1"/>
  <c r="AE99" i="237"/>
  <c r="AF98" i="237"/>
  <c r="AK98" i="237"/>
  <c r="AM98" i="237"/>
  <c r="H91" i="232"/>
  <c r="D82" i="231"/>
  <c r="H82" i="231" s="1"/>
  <c r="F82" i="231"/>
  <c r="E82" i="231" s="1"/>
  <c r="B96" i="228"/>
  <c r="D96" i="228"/>
  <c r="AH58" i="237"/>
  <c r="AI58" i="237" s="1"/>
  <c r="AM58" i="237"/>
  <c r="AN58" i="237"/>
  <c r="G91" i="232"/>
  <c r="K99" i="237"/>
  <c r="L98" i="237"/>
  <c r="D51" i="226"/>
  <c r="F51" i="226"/>
  <c r="G51" i="226" s="1"/>
  <c r="D54" i="224"/>
  <c r="F54" i="224"/>
  <c r="G54" i="224" s="1"/>
  <c r="D52" i="232"/>
  <c r="E52" i="232" s="1"/>
  <c r="I52" i="232"/>
  <c r="J52" i="232"/>
  <c r="C101" i="228"/>
  <c r="I100" i="228"/>
  <c r="H100" i="228"/>
  <c r="H59" i="234"/>
  <c r="A99" i="237"/>
  <c r="B98" i="237"/>
  <c r="E108" i="234"/>
  <c r="H51" i="227" l="1"/>
  <c r="H98" i="237"/>
  <c r="I101" i="228"/>
  <c r="H101" i="228"/>
  <c r="R98" i="237"/>
  <c r="AK99" i="237"/>
  <c r="AE100" i="237"/>
  <c r="AF99" i="237"/>
  <c r="AM99" i="237"/>
  <c r="I58" i="237"/>
  <c r="D58" i="237"/>
  <c r="E58" i="237" s="1"/>
  <c r="J58" i="237"/>
  <c r="A136" i="228"/>
  <c r="U100" i="237"/>
  <c r="AA99" i="237"/>
  <c r="AC99" i="237"/>
  <c r="V99" i="237"/>
  <c r="H92" i="232"/>
  <c r="G98" i="237"/>
  <c r="F60" i="234"/>
  <c r="G60" i="234" s="1"/>
  <c r="D60" i="234"/>
  <c r="H54" i="224"/>
  <c r="L99" i="237"/>
  <c r="K100" i="237"/>
  <c r="AL98" i="237"/>
  <c r="M59" i="237"/>
  <c r="A100" i="237"/>
  <c r="B99" i="237"/>
  <c r="G99" i="237"/>
  <c r="C53" i="232"/>
  <c r="AG59" i="237"/>
  <c r="D52" i="227"/>
  <c r="F52" i="227"/>
  <c r="G52" i="227" s="1"/>
  <c r="B99" i="235"/>
  <c r="D99" i="235"/>
  <c r="W64" i="237"/>
  <c r="A94" i="232"/>
  <c r="B93" i="232"/>
  <c r="G93" i="232" s="1"/>
  <c r="E109" i="234"/>
  <c r="H51" i="226"/>
  <c r="Q98" i="237"/>
  <c r="K96" i="228"/>
  <c r="E96" i="228"/>
  <c r="F96" i="228" s="1"/>
  <c r="J96" i="228"/>
  <c r="F83" i="231"/>
  <c r="E83" i="231" s="1"/>
  <c r="D83" i="231"/>
  <c r="H83" i="231" s="1"/>
  <c r="AB98" i="237"/>
  <c r="A137" i="235"/>
  <c r="H52" i="227" l="1"/>
  <c r="B97" i="228"/>
  <c r="D97" i="228"/>
  <c r="B94" i="232"/>
  <c r="G94" i="232" s="1"/>
  <c r="A95" i="232"/>
  <c r="D53" i="227"/>
  <c r="F53" i="227"/>
  <c r="G53" i="227" s="1"/>
  <c r="D55" i="224"/>
  <c r="F55" i="224"/>
  <c r="G55" i="224" s="1"/>
  <c r="AB99" i="237"/>
  <c r="AE101" i="237"/>
  <c r="AK100" i="237"/>
  <c r="AF100" i="237"/>
  <c r="AM100" i="237"/>
  <c r="F84" i="231"/>
  <c r="E84" i="231" s="1"/>
  <c r="D84" i="231"/>
  <c r="H84" i="231" s="1"/>
  <c r="E110" i="234"/>
  <c r="H93" i="232"/>
  <c r="J99" i="235"/>
  <c r="K99" i="235"/>
  <c r="E99" i="235"/>
  <c r="F99" i="235" s="1"/>
  <c r="AM59" i="237"/>
  <c r="AN59" i="237"/>
  <c r="AH59" i="237"/>
  <c r="AI59" i="237" s="1"/>
  <c r="H99" i="237"/>
  <c r="N59" i="237"/>
  <c r="O59" i="237" s="1"/>
  <c r="S59" i="237"/>
  <c r="T59" i="237"/>
  <c r="Q99" i="237"/>
  <c r="H60" i="234"/>
  <c r="AA100" i="237"/>
  <c r="V100" i="237"/>
  <c r="AC100" i="237"/>
  <c r="U101" i="237"/>
  <c r="C59" i="237"/>
  <c r="AL99" i="237"/>
  <c r="A138" i="235"/>
  <c r="R99" i="237"/>
  <c r="F52" i="226"/>
  <c r="G52" i="226" s="1"/>
  <c r="D52" i="226"/>
  <c r="X64" i="237"/>
  <c r="Y64" i="237" s="1"/>
  <c r="AC64" i="237"/>
  <c r="AD64" i="237"/>
  <c r="D53" i="232"/>
  <c r="E53" i="232" s="1"/>
  <c r="I53" i="232"/>
  <c r="J53" i="232"/>
  <c r="A101" i="237"/>
  <c r="B100" i="237"/>
  <c r="K101" i="237"/>
  <c r="L100" i="237"/>
  <c r="Q100" i="237" s="1"/>
  <c r="A137" i="228"/>
  <c r="H53" i="227" l="1"/>
  <c r="A102" i="237"/>
  <c r="B101" i="237"/>
  <c r="F61" i="234"/>
  <c r="G61" i="234" s="1"/>
  <c r="D61" i="234"/>
  <c r="H61" i="234" s="1"/>
  <c r="U102" i="237"/>
  <c r="AA101" i="237"/>
  <c r="V101" i="237"/>
  <c r="AC101" i="237"/>
  <c r="AK101" i="237"/>
  <c r="AE102" i="237"/>
  <c r="AM101" i="237"/>
  <c r="AF101" i="237"/>
  <c r="H55" i="224"/>
  <c r="A138" i="228"/>
  <c r="H52" i="226"/>
  <c r="B100" i="235"/>
  <c r="D100" i="235"/>
  <c r="AL100" i="237"/>
  <c r="R100" i="237"/>
  <c r="W65" i="237"/>
  <c r="A139" i="235"/>
  <c r="D59" i="237"/>
  <c r="E59" i="237" s="1"/>
  <c r="I59" i="237"/>
  <c r="J59" i="237"/>
  <c r="M60" i="237"/>
  <c r="E111" i="234"/>
  <c r="F54" i="227"/>
  <c r="G54" i="227" s="1"/>
  <c r="D54" i="227"/>
  <c r="K97" i="228"/>
  <c r="E97" i="228"/>
  <c r="F97" i="228" s="1"/>
  <c r="J97" i="228"/>
  <c r="K102" i="237"/>
  <c r="L101" i="237"/>
  <c r="Q101" i="237" s="1"/>
  <c r="C54" i="232"/>
  <c r="F85" i="231"/>
  <c r="E85" i="231" s="1"/>
  <c r="D85" i="231"/>
  <c r="H85" i="231" s="1"/>
  <c r="B95" i="232"/>
  <c r="A96" i="232"/>
  <c r="G95" i="232"/>
  <c r="H100" i="237"/>
  <c r="G100" i="237"/>
  <c r="AB100" i="237"/>
  <c r="AG60" i="237"/>
  <c r="H94" i="232"/>
  <c r="D54" i="232" l="1"/>
  <c r="E54" i="232" s="1"/>
  <c r="J54" i="232"/>
  <c r="I54" i="232"/>
  <c r="N60" i="237"/>
  <c r="O60" i="237" s="1"/>
  <c r="T60" i="237"/>
  <c r="S60" i="237"/>
  <c r="A140" i="235"/>
  <c r="F56" i="224"/>
  <c r="G56" i="224" s="1"/>
  <c r="D56" i="224"/>
  <c r="AK102" i="237"/>
  <c r="AE103" i="237"/>
  <c r="AF102" i="237"/>
  <c r="AM102" i="237"/>
  <c r="F62" i="234"/>
  <c r="G62" i="234" s="1"/>
  <c r="D62" i="234"/>
  <c r="A103" i="237"/>
  <c r="B102" i="237"/>
  <c r="D86" i="231"/>
  <c r="H86" i="231" s="1"/>
  <c r="F86" i="231"/>
  <c r="E86" i="231" s="1"/>
  <c r="B98" i="228"/>
  <c r="D98" i="228"/>
  <c r="D53" i="226"/>
  <c r="F53" i="226"/>
  <c r="G53" i="226" s="1"/>
  <c r="G101" i="237"/>
  <c r="E112" i="234"/>
  <c r="E100" i="235"/>
  <c r="F100" i="235" s="1"/>
  <c r="K100" i="235"/>
  <c r="J100" i="235"/>
  <c r="A139" i="228"/>
  <c r="AA102" i="237"/>
  <c r="U103" i="237"/>
  <c r="V102" i="237"/>
  <c r="AC102" i="237"/>
  <c r="H101" i="237"/>
  <c r="A97" i="232"/>
  <c r="G96" i="232"/>
  <c r="B96" i="232"/>
  <c r="AL101" i="237"/>
  <c r="AM60" i="237"/>
  <c r="AN60" i="237"/>
  <c r="AH60" i="237"/>
  <c r="AI60" i="237" s="1"/>
  <c r="H95" i="232"/>
  <c r="R101" i="237"/>
  <c r="K103" i="237"/>
  <c r="L102" i="237"/>
  <c r="Q102" i="237" s="1"/>
  <c r="H54" i="227"/>
  <c r="C60" i="237"/>
  <c r="AC65" i="237"/>
  <c r="AD65" i="237"/>
  <c r="X65" i="237"/>
  <c r="Y65" i="237" s="1"/>
  <c r="AB101" i="237"/>
  <c r="H53" i="226" l="1"/>
  <c r="H56" i="224"/>
  <c r="K104" i="237"/>
  <c r="L103" i="237"/>
  <c r="W66" i="237"/>
  <c r="B97" i="232"/>
  <c r="G97" i="232" s="1"/>
  <c r="A98" i="232"/>
  <c r="D54" i="226"/>
  <c r="F54" i="226"/>
  <c r="G54" i="226" s="1"/>
  <c r="AK103" i="237"/>
  <c r="AE104" i="237"/>
  <c r="AF103" i="237"/>
  <c r="AM103" i="237"/>
  <c r="A141" i="235"/>
  <c r="M61" i="237"/>
  <c r="D55" i="227"/>
  <c r="F55" i="227"/>
  <c r="G55" i="227" s="1"/>
  <c r="AG61" i="237"/>
  <c r="AB102" i="237"/>
  <c r="A140" i="228"/>
  <c r="E113" i="234"/>
  <c r="E98" i="228"/>
  <c r="F98" i="228" s="1"/>
  <c r="K98" i="228"/>
  <c r="J98" i="228"/>
  <c r="F87" i="231"/>
  <c r="E87" i="231" s="1"/>
  <c r="D87" i="231"/>
  <c r="H87" i="231" s="1"/>
  <c r="H62" i="234"/>
  <c r="AL102" i="237"/>
  <c r="U104" i="237"/>
  <c r="AC103" i="237"/>
  <c r="AA103" i="237"/>
  <c r="V103" i="237"/>
  <c r="A104" i="237"/>
  <c r="B103" i="237"/>
  <c r="G103" i="237"/>
  <c r="D57" i="224"/>
  <c r="F57" i="224"/>
  <c r="G57" i="224" s="1"/>
  <c r="I60" i="237"/>
  <c r="D60" i="237"/>
  <c r="E60" i="237" s="1"/>
  <c r="J60" i="237"/>
  <c r="R102" i="237"/>
  <c r="H96" i="232"/>
  <c r="B101" i="235"/>
  <c r="D101" i="235"/>
  <c r="H102" i="237"/>
  <c r="G102" i="237"/>
  <c r="C55" i="232"/>
  <c r="J55" i="232" l="1"/>
  <c r="D55" i="232"/>
  <c r="E55" i="232" s="1"/>
  <c r="I55" i="232"/>
  <c r="A105" i="237"/>
  <c r="B104" i="237"/>
  <c r="AL103" i="237"/>
  <c r="Q103" i="237"/>
  <c r="H57" i="224"/>
  <c r="E114" i="234"/>
  <c r="H55" i="227"/>
  <c r="C61" i="237"/>
  <c r="AB103" i="237"/>
  <c r="F63" i="234"/>
  <c r="G63" i="234" s="1"/>
  <c r="D63" i="234"/>
  <c r="H54" i="226"/>
  <c r="H97" i="232"/>
  <c r="A142" i="235"/>
  <c r="A99" i="232"/>
  <c r="B98" i="232"/>
  <c r="R103" i="237"/>
  <c r="K105" i="237"/>
  <c r="L104" i="237"/>
  <c r="K101" i="235"/>
  <c r="J101" i="235"/>
  <c r="E101" i="235"/>
  <c r="F101" i="235" s="1"/>
  <c r="H103" i="237"/>
  <c r="U105" i="237"/>
  <c r="AC104" i="237"/>
  <c r="AA104" i="237"/>
  <c r="V104" i="237"/>
  <c r="D88" i="231"/>
  <c r="H88" i="231" s="1"/>
  <c r="F88" i="231"/>
  <c r="E88" i="231" s="1"/>
  <c r="B99" i="228"/>
  <c r="D99" i="228"/>
  <c r="A141" i="228"/>
  <c r="AH61" i="237"/>
  <c r="AI61" i="237" s="1"/>
  <c r="AN61" i="237"/>
  <c r="AM61" i="237"/>
  <c r="T61" i="237"/>
  <c r="S61" i="237"/>
  <c r="N61" i="237"/>
  <c r="O61" i="237" s="1"/>
  <c r="AE105" i="237"/>
  <c r="AK104" i="237"/>
  <c r="AF104" i="237"/>
  <c r="AM104" i="237"/>
  <c r="AC66" i="237"/>
  <c r="X66" i="237"/>
  <c r="Y66" i="237" s="1"/>
  <c r="AD66" i="237"/>
  <c r="M62" i="237" l="1"/>
  <c r="F89" i="231"/>
  <c r="E89" i="231" s="1"/>
  <c r="D89" i="231"/>
  <c r="H89" i="231" s="1"/>
  <c r="H98" i="232"/>
  <c r="B99" i="232"/>
  <c r="A100" i="232"/>
  <c r="E115" i="234"/>
  <c r="AG62" i="237"/>
  <c r="AB104" i="237"/>
  <c r="G98" i="232"/>
  <c r="D58" i="224"/>
  <c r="F58" i="224"/>
  <c r="G58" i="224" s="1"/>
  <c r="H104" i="237"/>
  <c r="G104" i="237"/>
  <c r="C56" i="232"/>
  <c r="W67" i="237"/>
  <c r="Q104" i="237"/>
  <c r="A143" i="235"/>
  <c r="D55" i="226"/>
  <c r="F55" i="226"/>
  <c r="G55" i="226" s="1"/>
  <c r="D56" i="227"/>
  <c r="F56" i="227"/>
  <c r="G56" i="227" s="1"/>
  <c r="AL104" i="237"/>
  <c r="K99" i="228"/>
  <c r="E99" i="228"/>
  <c r="F99" i="228" s="1"/>
  <c r="J99" i="228"/>
  <c r="K106" i="237"/>
  <c r="L105" i="237"/>
  <c r="Q105" i="237" s="1"/>
  <c r="I61" i="237"/>
  <c r="D61" i="237"/>
  <c r="E61" i="237" s="1"/>
  <c r="J61" i="237"/>
  <c r="AK105" i="237"/>
  <c r="AE106" i="237"/>
  <c r="AF105" i="237"/>
  <c r="AM105" i="237"/>
  <c r="A142" i="228"/>
  <c r="U106" i="237"/>
  <c r="AA105" i="237"/>
  <c r="V105" i="237"/>
  <c r="AC105" i="237"/>
  <c r="B102" i="235"/>
  <c r="C102" i="235"/>
  <c r="D102" i="235"/>
  <c r="R104" i="237"/>
  <c r="H63" i="234"/>
  <c r="A106" i="237"/>
  <c r="G105" i="237"/>
  <c r="B105" i="237"/>
  <c r="A107" i="237" l="1"/>
  <c r="B106" i="237"/>
  <c r="F64" i="234"/>
  <c r="G64" i="234" s="1"/>
  <c r="D64" i="234"/>
  <c r="C103" i="235"/>
  <c r="K102" i="235"/>
  <c r="I102" i="235"/>
  <c r="E102" i="235"/>
  <c r="F102" i="235" s="1"/>
  <c r="H102" i="235"/>
  <c r="J102" i="235"/>
  <c r="U107" i="237"/>
  <c r="AA106" i="237"/>
  <c r="V106" i="237"/>
  <c r="AC106" i="237"/>
  <c r="AL105" i="237"/>
  <c r="N62" i="237"/>
  <c r="O62" i="237" s="1"/>
  <c r="S62" i="237"/>
  <c r="T62" i="237"/>
  <c r="AB105" i="237"/>
  <c r="A143" i="228"/>
  <c r="AK106" i="237"/>
  <c r="AE107" i="237"/>
  <c r="AF106" i="237"/>
  <c r="AM106" i="237"/>
  <c r="R105" i="237"/>
  <c r="B100" i="228"/>
  <c r="D100" i="228"/>
  <c r="H55" i="226"/>
  <c r="H58" i="224"/>
  <c r="A144" i="235"/>
  <c r="X67" i="237"/>
  <c r="Y67" i="237" s="1"/>
  <c r="AD67" i="237"/>
  <c r="AC67" i="237"/>
  <c r="AH62" i="237"/>
  <c r="AI62" i="237" s="1"/>
  <c r="AM62" i="237"/>
  <c r="AN62" i="237"/>
  <c r="A101" i="232"/>
  <c r="B100" i="232"/>
  <c r="H99" i="232"/>
  <c r="D90" i="231"/>
  <c r="H90" i="231" s="1"/>
  <c r="F90" i="231"/>
  <c r="E90" i="231" s="1"/>
  <c r="H105" i="237"/>
  <c r="C62" i="237"/>
  <c r="L106" i="237"/>
  <c r="K107" i="237"/>
  <c r="H56" i="227"/>
  <c r="D56" i="232"/>
  <c r="E56" i="232" s="1"/>
  <c r="J56" i="232"/>
  <c r="I56" i="232"/>
  <c r="E116" i="234"/>
  <c r="G99" i="232"/>
  <c r="L107" i="237" l="1"/>
  <c r="K108" i="237"/>
  <c r="Q107" i="237"/>
  <c r="F59" i="224"/>
  <c r="G59" i="224" s="1"/>
  <c r="D59" i="224"/>
  <c r="AK107" i="237"/>
  <c r="AE108" i="237"/>
  <c r="AF107" i="237"/>
  <c r="AM107" i="237"/>
  <c r="M63" i="237"/>
  <c r="U108" i="237"/>
  <c r="AA107" i="237"/>
  <c r="AC107" i="237"/>
  <c r="V107" i="237"/>
  <c r="C104" i="235"/>
  <c r="I103" i="235"/>
  <c r="H103" i="235"/>
  <c r="H106" i="237"/>
  <c r="R106" i="237"/>
  <c r="I62" i="237"/>
  <c r="D62" i="237"/>
  <c r="E62" i="237" s="1"/>
  <c r="J62" i="237"/>
  <c r="H100" i="232"/>
  <c r="W68" i="237"/>
  <c r="F56" i="226"/>
  <c r="G56" i="226" s="1"/>
  <c r="D56" i="226"/>
  <c r="AL106" i="237"/>
  <c r="B103" i="235"/>
  <c r="D103" i="235"/>
  <c r="E103" i="235" s="1"/>
  <c r="F103" i="235" s="1"/>
  <c r="H64" i="234"/>
  <c r="A108" i="237"/>
  <c r="B107" i="237"/>
  <c r="G107" i="237" s="1"/>
  <c r="C57" i="232"/>
  <c r="F91" i="231"/>
  <c r="E91" i="231" s="1"/>
  <c r="D91" i="231"/>
  <c r="H91" i="231" s="1"/>
  <c r="AG63" i="237"/>
  <c r="A145" i="235"/>
  <c r="A144" i="228"/>
  <c r="AB106" i="237"/>
  <c r="E117" i="234"/>
  <c r="D57" i="227"/>
  <c r="F57" i="227"/>
  <c r="G57" i="227" s="1"/>
  <c r="Q106" i="237"/>
  <c r="G100" i="232"/>
  <c r="A102" i="232"/>
  <c r="B101" i="232"/>
  <c r="K100" i="228"/>
  <c r="J100" i="228"/>
  <c r="E100" i="228"/>
  <c r="F100" i="228" s="1"/>
  <c r="G106" i="237"/>
  <c r="H57" i="227" l="1"/>
  <c r="B104" i="235"/>
  <c r="D104" i="235"/>
  <c r="J104" i="235" s="1"/>
  <c r="H101" i="232"/>
  <c r="F58" i="227"/>
  <c r="G58" i="227" s="1"/>
  <c r="D58" i="227"/>
  <c r="A145" i="228"/>
  <c r="A146" i="235"/>
  <c r="AM63" i="237"/>
  <c r="AH63" i="237"/>
  <c r="AI63" i="237" s="1"/>
  <c r="AN63" i="237"/>
  <c r="AB107" i="237"/>
  <c r="K109" i="237"/>
  <c r="L108" i="237"/>
  <c r="Q108" i="237"/>
  <c r="B101" i="228"/>
  <c r="D101" i="228"/>
  <c r="G101" i="232"/>
  <c r="D92" i="231"/>
  <c r="H92" i="231" s="1"/>
  <c r="F92" i="231"/>
  <c r="E92" i="231" s="1"/>
  <c r="H107" i="237"/>
  <c r="F65" i="234"/>
  <c r="G65" i="234" s="1"/>
  <c r="D65" i="234"/>
  <c r="H65" i="234" s="1"/>
  <c r="C105" i="235"/>
  <c r="I104" i="235"/>
  <c r="E104" i="235"/>
  <c r="F104" i="235" s="1"/>
  <c r="H104" i="235"/>
  <c r="U109" i="237"/>
  <c r="V108" i="237"/>
  <c r="AC108" i="237"/>
  <c r="AA108" i="237"/>
  <c r="AK108" i="237"/>
  <c r="AE109" i="237"/>
  <c r="AF108" i="237"/>
  <c r="AM108" i="237"/>
  <c r="AC68" i="237"/>
  <c r="X68" i="237"/>
  <c r="Y68" i="237" s="1"/>
  <c r="AD68" i="237"/>
  <c r="C63" i="237"/>
  <c r="J103" i="235"/>
  <c r="K103" i="235"/>
  <c r="N63" i="237"/>
  <c r="O63" i="237" s="1"/>
  <c r="S63" i="237"/>
  <c r="T63" i="237"/>
  <c r="AL107" i="237"/>
  <c r="R107" i="237"/>
  <c r="G102" i="232"/>
  <c r="A103" i="232"/>
  <c r="B102" i="232"/>
  <c r="E118" i="234"/>
  <c r="I57" i="232"/>
  <c r="D57" i="232"/>
  <c r="E57" i="232" s="1"/>
  <c r="J57" i="232"/>
  <c r="B108" i="237"/>
  <c r="G108" i="237" s="1"/>
  <c r="A109" i="237"/>
  <c r="H56" i="226"/>
  <c r="H59" i="224"/>
  <c r="H58" i="227" l="1"/>
  <c r="B105" i="235"/>
  <c r="D105" i="235"/>
  <c r="AK109" i="237"/>
  <c r="AE110" i="237"/>
  <c r="AM109" i="237"/>
  <c r="AF109" i="237"/>
  <c r="U110" i="237"/>
  <c r="V109" i="237"/>
  <c r="AA109" i="237"/>
  <c r="AC109" i="237"/>
  <c r="D59" i="227"/>
  <c r="H59" i="227" s="1"/>
  <c r="F59" i="227"/>
  <c r="G59" i="227" s="1"/>
  <c r="F93" i="231"/>
  <c r="E93" i="231" s="1"/>
  <c r="D93" i="231"/>
  <c r="H93" i="231" s="1"/>
  <c r="E101" i="228"/>
  <c r="F101" i="228" s="1"/>
  <c r="K101" i="228"/>
  <c r="J101" i="228"/>
  <c r="R108" i="237"/>
  <c r="AG64" i="237"/>
  <c r="A110" i="237"/>
  <c r="B109" i="237"/>
  <c r="G109" i="237" s="1"/>
  <c r="C58" i="232"/>
  <c r="I63" i="237"/>
  <c r="D63" i="237"/>
  <c r="E63" i="237" s="1"/>
  <c r="J63" i="237"/>
  <c r="K104" i="235"/>
  <c r="A146" i="228"/>
  <c r="A104" i="232"/>
  <c r="B103" i="232"/>
  <c r="G103" i="232" s="1"/>
  <c r="F66" i="234"/>
  <c r="G66" i="234" s="1"/>
  <c r="D66" i="234"/>
  <c r="K110" i="237"/>
  <c r="Q109" i="237"/>
  <c r="L109" i="237"/>
  <c r="D57" i="226"/>
  <c r="F57" i="226"/>
  <c r="G57" i="226" s="1"/>
  <c r="E119" i="234"/>
  <c r="W69" i="237"/>
  <c r="AB108" i="237"/>
  <c r="F60" i="224"/>
  <c r="G60" i="224" s="1"/>
  <c r="D60" i="224"/>
  <c r="H108" i="237"/>
  <c r="H102" i="232"/>
  <c r="M64" i="237"/>
  <c r="AL108" i="237"/>
  <c r="K105" i="235"/>
  <c r="C106" i="235"/>
  <c r="I105" i="235"/>
  <c r="E105" i="235"/>
  <c r="F105" i="235" s="1"/>
  <c r="H105" i="235"/>
  <c r="J105" i="235"/>
  <c r="A147" i="235"/>
  <c r="H60" i="224" l="1"/>
  <c r="B106" i="235"/>
  <c r="D106" i="235"/>
  <c r="J106" i="235" s="1"/>
  <c r="E120" i="234"/>
  <c r="A148" i="235"/>
  <c r="D61" i="224"/>
  <c r="F61" i="224"/>
  <c r="G61" i="224" s="1"/>
  <c r="K111" i="237"/>
  <c r="L110" i="237"/>
  <c r="Q110" i="237"/>
  <c r="A105" i="232"/>
  <c r="B104" i="232"/>
  <c r="B102" i="228"/>
  <c r="D102" i="228"/>
  <c r="C102" i="228"/>
  <c r="D60" i="227"/>
  <c r="F60" i="227"/>
  <c r="G60" i="227" s="1"/>
  <c r="AL109" i="237"/>
  <c r="C107" i="235"/>
  <c r="I106" i="235"/>
  <c r="H106" i="235"/>
  <c r="AD69" i="237"/>
  <c r="X69" i="237"/>
  <c r="Y69" i="237" s="1"/>
  <c r="AC69" i="237"/>
  <c r="H57" i="226"/>
  <c r="H66" i="234"/>
  <c r="I58" i="232"/>
  <c r="D58" i="232"/>
  <c r="E58" i="232" s="1"/>
  <c r="J58" i="232"/>
  <c r="H109" i="237"/>
  <c r="D94" i="231"/>
  <c r="H94" i="231" s="1"/>
  <c r="F94" i="231"/>
  <c r="E94" i="231" s="1"/>
  <c r="AB109" i="237"/>
  <c r="AK110" i="237"/>
  <c r="AF110" i="237"/>
  <c r="AM110" i="237"/>
  <c r="AE111" i="237"/>
  <c r="N64" i="237"/>
  <c r="O64" i="237" s="1"/>
  <c r="S64" i="237"/>
  <c r="T64" i="237"/>
  <c r="A147" i="228"/>
  <c r="A111" i="237"/>
  <c r="B110" i="237"/>
  <c r="R109" i="237"/>
  <c r="H103" i="232"/>
  <c r="C64" i="237"/>
  <c r="AH64" i="237"/>
  <c r="AI64" i="237" s="1"/>
  <c r="AM64" i="237"/>
  <c r="AN64" i="237"/>
  <c r="AA110" i="237"/>
  <c r="U111" i="237"/>
  <c r="V110" i="237"/>
  <c r="AC110" i="237"/>
  <c r="H61" i="224" l="1"/>
  <c r="H60" i="227"/>
  <c r="AB110" i="237"/>
  <c r="AK111" i="237"/>
  <c r="AE112" i="237"/>
  <c r="AF111" i="237"/>
  <c r="AM111" i="237"/>
  <c r="F67" i="234"/>
  <c r="G67" i="234" s="1"/>
  <c r="D67" i="234"/>
  <c r="H67" i="234" s="1"/>
  <c r="K102" i="228"/>
  <c r="C103" i="228"/>
  <c r="I102" i="228"/>
  <c r="J102" i="228"/>
  <c r="H102" i="228"/>
  <c r="E102" i="228"/>
  <c r="F102" i="228" s="1"/>
  <c r="H104" i="232"/>
  <c r="AG65" i="237"/>
  <c r="H110" i="237"/>
  <c r="G110" i="237"/>
  <c r="D58" i="226"/>
  <c r="F58" i="226"/>
  <c r="G58" i="226" s="1"/>
  <c r="E106" i="235"/>
  <c r="F106" i="235" s="1"/>
  <c r="K106" i="235"/>
  <c r="G104" i="232"/>
  <c r="B105" i="232"/>
  <c r="G105" i="232"/>
  <c r="A106" i="232"/>
  <c r="R110" i="237"/>
  <c r="A112" i="237"/>
  <c r="B111" i="237"/>
  <c r="G111" i="237"/>
  <c r="A148" i="228"/>
  <c r="F95" i="231"/>
  <c r="E95" i="231" s="1"/>
  <c r="D95" i="231"/>
  <c r="H95" i="231" s="1"/>
  <c r="C59" i="232"/>
  <c r="C108" i="235"/>
  <c r="I107" i="235"/>
  <c r="H107" i="235"/>
  <c r="D61" i="227"/>
  <c r="F61" i="227"/>
  <c r="G61" i="227" s="1"/>
  <c r="L111" i="237"/>
  <c r="K112" i="237"/>
  <c r="Q111" i="237"/>
  <c r="D62" i="224"/>
  <c r="F62" i="224"/>
  <c r="G62" i="224" s="1"/>
  <c r="E121" i="234"/>
  <c r="U112" i="237"/>
  <c r="AC111" i="237"/>
  <c r="V111" i="237"/>
  <c r="AA111" i="237"/>
  <c r="D64" i="237"/>
  <c r="E64" i="237" s="1"/>
  <c r="I64" i="237"/>
  <c r="J64" i="237"/>
  <c r="M65" i="237"/>
  <c r="AL110" i="237"/>
  <c r="W70" i="237"/>
  <c r="A149" i="235"/>
  <c r="H61" i="227" l="1"/>
  <c r="H62" i="224"/>
  <c r="I59" i="232"/>
  <c r="D59" i="232"/>
  <c r="E59" i="232" s="1"/>
  <c r="J59" i="232"/>
  <c r="A149" i="228"/>
  <c r="F68" i="234"/>
  <c r="G68" i="234" s="1"/>
  <c r="D68" i="234"/>
  <c r="E122" i="234"/>
  <c r="K113" i="237"/>
  <c r="L112" i="237"/>
  <c r="F96" i="231"/>
  <c r="E96" i="231" s="1"/>
  <c r="D96" i="231"/>
  <c r="H96" i="231" s="1"/>
  <c r="H111" i="237"/>
  <c r="H105" i="232"/>
  <c r="H58" i="226"/>
  <c r="A107" i="232"/>
  <c r="B106" i="232"/>
  <c r="AM65" i="237"/>
  <c r="AN65" i="237"/>
  <c r="AH65" i="237"/>
  <c r="AI65" i="237" s="1"/>
  <c r="B103" i="228"/>
  <c r="D103" i="228"/>
  <c r="K103" i="228" s="1"/>
  <c r="C104" i="228"/>
  <c r="I103" i="228"/>
  <c r="H103" i="228"/>
  <c r="X70" i="237"/>
  <c r="Y70" i="237" s="1"/>
  <c r="AC70" i="237"/>
  <c r="AD70" i="237"/>
  <c r="C65" i="237"/>
  <c r="F62" i="227"/>
  <c r="G62" i="227" s="1"/>
  <c r="D62" i="227"/>
  <c r="AL111" i="237"/>
  <c r="A150" i="235"/>
  <c r="S65" i="237"/>
  <c r="N65" i="237"/>
  <c r="O65" i="237" s="1"/>
  <c r="T65" i="237"/>
  <c r="R111" i="237"/>
  <c r="C109" i="235"/>
  <c r="I108" i="235"/>
  <c r="H108" i="235"/>
  <c r="AB111" i="237"/>
  <c r="U113" i="237"/>
  <c r="AA112" i="237"/>
  <c r="AC112" i="237"/>
  <c r="V112" i="237"/>
  <c r="F63" i="224"/>
  <c r="G63" i="224" s="1"/>
  <c r="D63" i="224"/>
  <c r="A113" i="237"/>
  <c r="B112" i="237"/>
  <c r="G112" i="237" s="1"/>
  <c r="B107" i="235"/>
  <c r="D107" i="235"/>
  <c r="AE113" i="237"/>
  <c r="AK112" i="237"/>
  <c r="AF112" i="237"/>
  <c r="AM112" i="237"/>
  <c r="J103" i="228" l="1"/>
  <c r="E103" i="228"/>
  <c r="F103" i="228" s="1"/>
  <c r="B104" i="228"/>
  <c r="D104" i="228"/>
  <c r="K104" i="228" s="1"/>
  <c r="AK113" i="237"/>
  <c r="AE114" i="237"/>
  <c r="AM113" i="237"/>
  <c r="AF113" i="237"/>
  <c r="H106" i="232"/>
  <c r="F97" i="231"/>
  <c r="E97" i="231" s="1"/>
  <c r="D97" i="231"/>
  <c r="H97" i="231" s="1"/>
  <c r="K114" i="237"/>
  <c r="L113" i="237"/>
  <c r="Q113" i="237" s="1"/>
  <c r="C60" i="232"/>
  <c r="AL112" i="237"/>
  <c r="K107" i="235"/>
  <c r="E107" i="235"/>
  <c r="F107" i="235" s="1"/>
  <c r="J107" i="235"/>
  <c r="H112" i="237"/>
  <c r="H63" i="224"/>
  <c r="U114" i="237"/>
  <c r="V113" i="237"/>
  <c r="AA113" i="237"/>
  <c r="AC113" i="237"/>
  <c r="C110" i="235"/>
  <c r="I109" i="235"/>
  <c r="H109" i="235"/>
  <c r="M66" i="237"/>
  <c r="W71" i="237"/>
  <c r="G106" i="232"/>
  <c r="I65" i="237"/>
  <c r="J65" i="237"/>
  <c r="D65" i="237"/>
  <c r="E65" i="237" s="1"/>
  <c r="R112" i="237"/>
  <c r="E123" i="234"/>
  <c r="A150" i="228"/>
  <c r="A114" i="237"/>
  <c r="B113" i="237"/>
  <c r="AB112" i="237"/>
  <c r="A151" i="235"/>
  <c r="H62" i="227"/>
  <c r="C105" i="228"/>
  <c r="I104" i="228"/>
  <c r="E104" i="228"/>
  <c r="F104" i="228" s="1"/>
  <c r="H104" i="228"/>
  <c r="J104" i="228"/>
  <c r="AG66" i="237"/>
  <c r="B107" i="232"/>
  <c r="A108" i="232"/>
  <c r="D59" i="226"/>
  <c r="F59" i="226"/>
  <c r="G59" i="226" s="1"/>
  <c r="Q112" i="237"/>
  <c r="H68" i="234"/>
  <c r="B105" i="228" l="1"/>
  <c r="D105" i="228"/>
  <c r="J105" i="228" s="1"/>
  <c r="K105" i="228"/>
  <c r="I105" i="228"/>
  <c r="C106" i="228"/>
  <c r="E105" i="228"/>
  <c r="F105" i="228" s="1"/>
  <c r="H105" i="228"/>
  <c r="AB113" i="237"/>
  <c r="I60" i="232"/>
  <c r="D60" i="232"/>
  <c r="E60" i="232" s="1"/>
  <c r="J60" i="232"/>
  <c r="D98" i="231"/>
  <c r="H98" i="231" s="1"/>
  <c r="F98" i="231"/>
  <c r="E98" i="231" s="1"/>
  <c r="F69" i="234"/>
  <c r="G69" i="234" s="1"/>
  <c r="D69" i="234"/>
  <c r="H69" i="234" s="1"/>
  <c r="H59" i="226"/>
  <c r="B114" i="237"/>
  <c r="A115" i="237"/>
  <c r="E124" i="234"/>
  <c r="S66" i="237"/>
  <c r="N66" i="237"/>
  <c r="O66" i="237" s="1"/>
  <c r="T66" i="237"/>
  <c r="AL113" i="237"/>
  <c r="D63" i="227"/>
  <c r="H63" i="227" s="1"/>
  <c r="F63" i="227"/>
  <c r="G63" i="227" s="1"/>
  <c r="H113" i="237"/>
  <c r="C66" i="237"/>
  <c r="X71" i="237"/>
  <c r="Y71" i="237" s="1"/>
  <c r="AC71" i="237"/>
  <c r="AD71" i="237"/>
  <c r="C111" i="235"/>
  <c r="I110" i="235"/>
  <c r="H110" i="235"/>
  <c r="AA114" i="237"/>
  <c r="V114" i="237"/>
  <c r="AC114" i="237"/>
  <c r="U115" i="237"/>
  <c r="R113" i="237"/>
  <c r="AE115" i="237"/>
  <c r="AK114" i="237"/>
  <c r="AF114" i="237"/>
  <c r="AM114" i="237"/>
  <c r="A109" i="232"/>
  <c r="I108" i="232"/>
  <c r="G108" i="232"/>
  <c r="B108" i="232"/>
  <c r="H107" i="232"/>
  <c r="AH66" i="237"/>
  <c r="AI66" i="237" s="1"/>
  <c r="AM66" i="237"/>
  <c r="AN66" i="237"/>
  <c r="A152" i="235"/>
  <c r="G113" i="237"/>
  <c r="A151" i="228"/>
  <c r="F64" i="224"/>
  <c r="G64" i="224" s="1"/>
  <c r="D64" i="224"/>
  <c r="B108" i="235"/>
  <c r="D108" i="235"/>
  <c r="K115" i="237"/>
  <c r="L114" i="237"/>
  <c r="Q114" i="237" s="1"/>
  <c r="B106" i="228" l="1"/>
  <c r="D106" i="228"/>
  <c r="J106" i="228" s="1"/>
  <c r="A153" i="235"/>
  <c r="E108" i="235"/>
  <c r="F108" i="235" s="1"/>
  <c r="K108" i="235"/>
  <c r="J108" i="235"/>
  <c r="AB114" i="237"/>
  <c r="W72" i="237"/>
  <c r="E125" i="234"/>
  <c r="H114" i="237"/>
  <c r="C61" i="232"/>
  <c r="I106" i="228"/>
  <c r="C107" i="228"/>
  <c r="H106" i="228"/>
  <c r="R114" i="237"/>
  <c r="L115" i="237"/>
  <c r="Q115" i="237"/>
  <c r="K116" i="237"/>
  <c r="H108" i="232"/>
  <c r="I111" i="235"/>
  <c r="C112" i="235"/>
  <c r="H111" i="235"/>
  <c r="D66" i="237"/>
  <c r="E66" i="237" s="1"/>
  <c r="I66" i="237"/>
  <c r="J66" i="237"/>
  <c r="F60" i="226"/>
  <c r="G60" i="226" s="1"/>
  <c r="D60" i="226"/>
  <c r="F99" i="231"/>
  <c r="E99" i="231" s="1"/>
  <c r="D99" i="231"/>
  <c r="H99" i="231" s="1"/>
  <c r="AG67" i="237"/>
  <c r="AL114" i="237"/>
  <c r="AK115" i="237"/>
  <c r="AE116" i="237"/>
  <c r="AF115" i="237"/>
  <c r="AM115" i="237"/>
  <c r="U116" i="237"/>
  <c r="AA115" i="237"/>
  <c r="AC115" i="237"/>
  <c r="V115" i="237"/>
  <c r="D64" i="227"/>
  <c r="F64" i="227"/>
  <c r="G64" i="227" s="1"/>
  <c r="M67" i="237"/>
  <c r="A116" i="237"/>
  <c r="B115" i="237"/>
  <c r="F70" i="234"/>
  <c r="G70" i="234" s="1"/>
  <c r="D70" i="234"/>
  <c r="H64" i="224"/>
  <c r="A152" i="228"/>
  <c r="A110" i="232"/>
  <c r="I109" i="232"/>
  <c r="B109" i="232"/>
  <c r="G109" i="232"/>
  <c r="G114" i="237"/>
  <c r="H64" i="227" l="1"/>
  <c r="H70" i="234"/>
  <c r="H109" i="232"/>
  <c r="A153" i="228"/>
  <c r="H115" i="237"/>
  <c r="AB115" i="237"/>
  <c r="AL115" i="237"/>
  <c r="AM67" i="237"/>
  <c r="AN67" i="237"/>
  <c r="AH67" i="237"/>
  <c r="AI67" i="237" s="1"/>
  <c r="C67" i="237"/>
  <c r="C113" i="235"/>
  <c r="I112" i="235"/>
  <c r="H112" i="235"/>
  <c r="E106" i="228"/>
  <c r="F106" i="228" s="1"/>
  <c r="K106" i="228"/>
  <c r="AC72" i="237"/>
  <c r="X72" i="237"/>
  <c r="Y72" i="237" s="1"/>
  <c r="AD72" i="237"/>
  <c r="I110" i="232"/>
  <c r="G110" i="232"/>
  <c r="A111" i="232"/>
  <c r="B110" i="232"/>
  <c r="D65" i="224"/>
  <c r="H65" i="224" s="1"/>
  <c r="F65" i="224"/>
  <c r="G65" i="224" s="1"/>
  <c r="AA116" i="237"/>
  <c r="U117" i="237"/>
  <c r="V116" i="237"/>
  <c r="AC116" i="237"/>
  <c r="F100" i="231"/>
  <c r="E100" i="231" s="1"/>
  <c r="D100" i="231"/>
  <c r="H100" i="231" s="1"/>
  <c r="D61" i="232"/>
  <c r="E61" i="232" s="1"/>
  <c r="I61" i="232"/>
  <c r="J61" i="232"/>
  <c r="B109" i="235"/>
  <c r="D109" i="235"/>
  <c r="F71" i="234"/>
  <c r="G71" i="234" s="1"/>
  <c r="D71" i="234"/>
  <c r="H71" i="234" s="1"/>
  <c r="A117" i="237"/>
  <c r="B116" i="237"/>
  <c r="D65" i="227"/>
  <c r="F65" i="227"/>
  <c r="G65" i="227" s="1"/>
  <c r="K117" i="237"/>
  <c r="L116" i="237"/>
  <c r="Q116" i="237" s="1"/>
  <c r="C108" i="228"/>
  <c r="I107" i="228"/>
  <c r="H107" i="228"/>
  <c r="E126" i="234"/>
  <c r="A154" i="235"/>
  <c r="G115" i="237"/>
  <c r="S67" i="237"/>
  <c r="N67" i="237"/>
  <c r="O67" i="237" s="1"/>
  <c r="T67" i="237"/>
  <c r="AE117" i="237"/>
  <c r="AF116" i="237"/>
  <c r="AM116" i="237"/>
  <c r="AK116" i="237"/>
  <c r="H60" i="226"/>
  <c r="R115" i="237"/>
  <c r="H65" i="227" l="1"/>
  <c r="D61" i="226"/>
  <c r="F61" i="226"/>
  <c r="G61" i="226" s="1"/>
  <c r="F66" i="227"/>
  <c r="G66" i="227" s="1"/>
  <c r="D66" i="227"/>
  <c r="A118" i="237"/>
  <c r="B117" i="237"/>
  <c r="G117" i="237" s="1"/>
  <c r="F72" i="234"/>
  <c r="G72" i="234" s="1"/>
  <c r="D72" i="234"/>
  <c r="F101" i="231"/>
  <c r="E101" i="231" s="1"/>
  <c r="D101" i="231"/>
  <c r="H101" i="231" s="1"/>
  <c r="AB116" i="237"/>
  <c r="D66" i="224"/>
  <c r="F66" i="224"/>
  <c r="G66" i="224" s="1"/>
  <c r="B107" i="228"/>
  <c r="D107" i="228"/>
  <c r="AK117" i="237"/>
  <c r="AE118" i="237"/>
  <c r="AF117" i="237"/>
  <c r="AM117" i="237"/>
  <c r="E127" i="234"/>
  <c r="R116" i="237"/>
  <c r="H116" i="237"/>
  <c r="G116" i="237"/>
  <c r="W73" i="237"/>
  <c r="AG68" i="237"/>
  <c r="A155" i="235"/>
  <c r="U118" i="237"/>
  <c r="V117" i="237"/>
  <c r="AA117" i="237"/>
  <c r="AC117" i="237"/>
  <c r="H110" i="232"/>
  <c r="I113" i="235"/>
  <c r="H113" i="235"/>
  <c r="A154" i="228"/>
  <c r="AL116" i="237"/>
  <c r="M68" i="237"/>
  <c r="C109" i="228"/>
  <c r="I108" i="228"/>
  <c r="H108" i="228"/>
  <c r="K118" i="237"/>
  <c r="L117" i="237"/>
  <c r="Q117" i="237" s="1"/>
  <c r="K109" i="235"/>
  <c r="E109" i="235"/>
  <c r="F109" i="235" s="1"/>
  <c r="J109" i="235"/>
  <c r="C62" i="232"/>
  <c r="B111" i="232"/>
  <c r="I111" i="232"/>
  <c r="A112" i="232"/>
  <c r="G111" i="232"/>
  <c r="D67" i="237"/>
  <c r="E67" i="237" s="1"/>
  <c r="I67" i="237"/>
  <c r="J67" i="237"/>
  <c r="A113" i="232" l="1"/>
  <c r="I112" i="232"/>
  <c r="G112" i="232"/>
  <c r="B112" i="232"/>
  <c r="I62" i="232"/>
  <c r="D62" i="232"/>
  <c r="E62" i="232" s="1"/>
  <c r="J62" i="232"/>
  <c r="K119" i="237"/>
  <c r="L118" i="237"/>
  <c r="Q118" i="237" s="1"/>
  <c r="AB117" i="237"/>
  <c r="D102" i="231"/>
  <c r="H102" i="231" s="1"/>
  <c r="F102" i="231"/>
  <c r="E102" i="231" s="1"/>
  <c r="AK118" i="237"/>
  <c r="AE119" i="237"/>
  <c r="AF118" i="237"/>
  <c r="AM118" i="237"/>
  <c r="H66" i="224"/>
  <c r="H111" i="232"/>
  <c r="AA118" i="237"/>
  <c r="V118" i="237"/>
  <c r="U119" i="237"/>
  <c r="AC118" i="237"/>
  <c r="A156" i="235"/>
  <c r="AH68" i="237"/>
  <c r="AI68" i="237" s="1"/>
  <c r="AM68" i="237"/>
  <c r="AN68" i="237"/>
  <c r="J107" i="228"/>
  <c r="K107" i="228"/>
  <c r="E107" i="228"/>
  <c r="F107" i="228" s="1"/>
  <c r="H72" i="234"/>
  <c r="H117" i="237"/>
  <c r="A119" i="237"/>
  <c r="B118" i="237"/>
  <c r="H61" i="226"/>
  <c r="C68" i="237"/>
  <c r="R117" i="237"/>
  <c r="S68" i="237"/>
  <c r="N68" i="237"/>
  <c r="O68" i="237" s="1"/>
  <c r="T68" i="237"/>
  <c r="C110" i="228"/>
  <c r="I109" i="228"/>
  <c r="H109" i="228"/>
  <c r="E128" i="234"/>
  <c r="B110" i="235"/>
  <c r="D110" i="235"/>
  <c r="A155" i="228"/>
  <c r="AC73" i="237"/>
  <c r="X73" i="237"/>
  <c r="Y73" i="237" s="1"/>
  <c r="AD73" i="237"/>
  <c r="AL117" i="237"/>
  <c r="H66" i="227"/>
  <c r="W74" i="237" l="1"/>
  <c r="AG69" i="237"/>
  <c r="AL118" i="237"/>
  <c r="H112" i="232"/>
  <c r="J110" i="235"/>
  <c r="K110" i="235"/>
  <c r="E110" i="235"/>
  <c r="F110" i="235" s="1"/>
  <c r="E129" i="234"/>
  <c r="A157" i="235"/>
  <c r="U120" i="237"/>
  <c r="AA119" i="237"/>
  <c r="AC119" i="237"/>
  <c r="V119" i="237"/>
  <c r="D67" i="224"/>
  <c r="F67" i="224"/>
  <c r="G67" i="224" s="1"/>
  <c r="R118" i="237"/>
  <c r="C63" i="232"/>
  <c r="I113" i="232"/>
  <c r="B113" i="232"/>
  <c r="G113" i="232"/>
  <c r="A114" i="232"/>
  <c r="A120" i="237"/>
  <c r="B119" i="237"/>
  <c r="G119" i="237" s="1"/>
  <c r="B108" i="228"/>
  <c r="D108" i="228"/>
  <c r="AK119" i="237"/>
  <c r="AE120" i="237"/>
  <c r="AF119" i="237"/>
  <c r="AM119" i="237"/>
  <c r="K120" i="237"/>
  <c r="L119" i="237"/>
  <c r="Q119" i="237" s="1"/>
  <c r="D67" i="227"/>
  <c r="F67" i="227"/>
  <c r="G67" i="227" s="1"/>
  <c r="A156" i="228"/>
  <c r="D62" i="226"/>
  <c r="H62" i="226" s="1"/>
  <c r="F62" i="226"/>
  <c r="G62" i="226" s="1"/>
  <c r="C111" i="228"/>
  <c r="I110" i="228"/>
  <c r="H110" i="228"/>
  <c r="M69" i="237"/>
  <c r="I68" i="237"/>
  <c r="D68" i="237"/>
  <c r="E68" i="237" s="1"/>
  <c r="J68" i="237"/>
  <c r="H118" i="237"/>
  <c r="G118" i="237"/>
  <c r="F73" i="234"/>
  <c r="G73" i="234" s="1"/>
  <c r="D73" i="234"/>
  <c r="AB118" i="237"/>
  <c r="F103" i="231"/>
  <c r="E103" i="231" s="1"/>
  <c r="D103" i="231"/>
  <c r="H103" i="231" s="1"/>
  <c r="H67" i="227" l="1"/>
  <c r="H67" i="224"/>
  <c r="C69" i="237"/>
  <c r="I63" i="232"/>
  <c r="D63" i="232"/>
  <c r="E63" i="232" s="1"/>
  <c r="J63" i="232"/>
  <c r="D104" i="231"/>
  <c r="H104" i="231" s="1"/>
  <c r="F104" i="231"/>
  <c r="E104" i="231" s="1"/>
  <c r="A157" i="228"/>
  <c r="K121" i="237"/>
  <c r="L120" i="237"/>
  <c r="H119" i="237"/>
  <c r="A115" i="232"/>
  <c r="I114" i="232"/>
  <c r="G114" i="232"/>
  <c r="B114" i="232"/>
  <c r="A158" i="235"/>
  <c r="AD74" i="237"/>
  <c r="AC74" i="237"/>
  <c r="X74" i="237"/>
  <c r="Y74" i="237" s="1"/>
  <c r="H73" i="234"/>
  <c r="N69" i="237"/>
  <c r="O69" i="237" s="1"/>
  <c r="T69" i="237"/>
  <c r="S69" i="237"/>
  <c r="AB119" i="237"/>
  <c r="E130" i="234"/>
  <c r="C112" i="228"/>
  <c r="I111" i="228"/>
  <c r="H111" i="228"/>
  <c r="R119" i="237"/>
  <c r="F68" i="224"/>
  <c r="G68" i="224" s="1"/>
  <c r="D68" i="224"/>
  <c r="B111" i="235"/>
  <c r="D111" i="235"/>
  <c r="AH69" i="237"/>
  <c r="AI69" i="237" s="1"/>
  <c r="AM69" i="237"/>
  <c r="AN69" i="237"/>
  <c r="AL119" i="237"/>
  <c r="D63" i="226"/>
  <c r="F63" i="226"/>
  <c r="G63" i="226" s="1"/>
  <c r="D68" i="227"/>
  <c r="F68" i="227"/>
  <c r="G68" i="227" s="1"/>
  <c r="AE121" i="237"/>
  <c r="AK120" i="237"/>
  <c r="AF120" i="237"/>
  <c r="AM120" i="237"/>
  <c r="K108" i="228"/>
  <c r="E108" i="228"/>
  <c r="F108" i="228" s="1"/>
  <c r="J108" i="228"/>
  <c r="A121" i="237"/>
  <c r="B120" i="237"/>
  <c r="G120" i="237" s="1"/>
  <c r="H113" i="232"/>
  <c r="U121" i="237"/>
  <c r="AA120" i="237"/>
  <c r="AC120" i="237"/>
  <c r="V120" i="237"/>
  <c r="H68" i="224" l="1"/>
  <c r="H63" i="226"/>
  <c r="F64" i="226"/>
  <c r="G64" i="226" s="1"/>
  <c r="D64" i="226"/>
  <c r="H64" i="226" s="1"/>
  <c r="F105" i="231"/>
  <c r="E105" i="231" s="1"/>
  <c r="D105" i="231"/>
  <c r="H105" i="231" s="1"/>
  <c r="AG70" i="237"/>
  <c r="I69" i="237"/>
  <c r="D69" i="237"/>
  <c r="E69" i="237" s="1"/>
  <c r="J69" i="237"/>
  <c r="AB120" i="237"/>
  <c r="H120" i="237"/>
  <c r="H68" i="227"/>
  <c r="C113" i="228"/>
  <c r="I112" i="228"/>
  <c r="H112" i="228"/>
  <c r="M70" i="237"/>
  <c r="H114" i="232"/>
  <c r="B115" i="232"/>
  <c r="I115" i="232"/>
  <c r="G115" i="232"/>
  <c r="A116" i="232"/>
  <c r="Q120" i="237"/>
  <c r="A158" i="228"/>
  <c r="C64" i="232"/>
  <c r="AL120" i="237"/>
  <c r="E131" i="234"/>
  <c r="W75" i="237"/>
  <c r="K122" i="237"/>
  <c r="L121" i="237"/>
  <c r="Q121" i="237" s="1"/>
  <c r="F69" i="224"/>
  <c r="G69" i="224" s="1"/>
  <c r="D69" i="224"/>
  <c r="U122" i="237"/>
  <c r="V121" i="237"/>
  <c r="AA121" i="237"/>
  <c r="AC121" i="237"/>
  <c r="B121" i="237"/>
  <c r="A122" i="237"/>
  <c r="B109" i="228"/>
  <c r="D109" i="228"/>
  <c r="AK121" i="237"/>
  <c r="AE122" i="237"/>
  <c r="AM121" i="237"/>
  <c r="AF121" i="237"/>
  <c r="K111" i="235"/>
  <c r="J111" i="235"/>
  <c r="E111" i="235"/>
  <c r="F111" i="235" s="1"/>
  <c r="F74" i="234"/>
  <c r="G74" i="234" s="1"/>
  <c r="D74" i="234"/>
  <c r="A159" i="235"/>
  <c r="R120" i="237"/>
  <c r="A160" i="235" l="1"/>
  <c r="AK122" i="237"/>
  <c r="AE123" i="237"/>
  <c r="AF122" i="237"/>
  <c r="AM122" i="237"/>
  <c r="AB121" i="237"/>
  <c r="A159" i="228"/>
  <c r="N70" i="237"/>
  <c r="O70" i="237" s="1"/>
  <c r="T70" i="237"/>
  <c r="S70" i="237"/>
  <c r="D69" i="227"/>
  <c r="F69" i="227"/>
  <c r="G69" i="227" s="1"/>
  <c r="X75" i="237"/>
  <c r="Y75" i="237" s="1"/>
  <c r="AC75" i="237"/>
  <c r="AD75" i="237"/>
  <c r="AN70" i="237"/>
  <c r="AM70" i="237"/>
  <c r="AH70" i="237"/>
  <c r="AI70" i="237" s="1"/>
  <c r="H74" i="234"/>
  <c r="A123" i="237"/>
  <c r="B122" i="237"/>
  <c r="G122" i="237" s="1"/>
  <c r="U123" i="237"/>
  <c r="V122" i="237"/>
  <c r="AC122" i="237"/>
  <c r="AA122" i="237"/>
  <c r="E132" i="234"/>
  <c r="D64" i="232"/>
  <c r="E64" i="232" s="1"/>
  <c r="I64" i="232"/>
  <c r="J64" i="232"/>
  <c r="I113" i="228"/>
  <c r="H113" i="228"/>
  <c r="C70" i="237"/>
  <c r="D106" i="231"/>
  <c r="H106" i="231" s="1"/>
  <c r="F106" i="231"/>
  <c r="E106" i="231" s="1"/>
  <c r="B112" i="235"/>
  <c r="D112" i="235"/>
  <c r="H121" i="237"/>
  <c r="H115" i="232"/>
  <c r="D65" i="226"/>
  <c r="F65" i="226"/>
  <c r="G65" i="226" s="1"/>
  <c r="G121" i="237"/>
  <c r="AL121" i="237"/>
  <c r="J109" i="228"/>
  <c r="K109" i="228"/>
  <c r="E109" i="228"/>
  <c r="F109" i="228" s="1"/>
  <c r="H69" i="224"/>
  <c r="R121" i="237"/>
  <c r="Q122" i="237"/>
  <c r="L122" i="237"/>
  <c r="K123" i="237"/>
  <c r="A117" i="232"/>
  <c r="I116" i="232"/>
  <c r="G116" i="232"/>
  <c r="B116" i="232"/>
  <c r="H69" i="227" l="1"/>
  <c r="L123" i="237"/>
  <c r="K124" i="237"/>
  <c r="D70" i="224"/>
  <c r="F70" i="224"/>
  <c r="G70" i="224" s="1"/>
  <c r="D70" i="237"/>
  <c r="E70" i="237" s="1"/>
  <c r="I70" i="237"/>
  <c r="J70" i="237"/>
  <c r="C65" i="232"/>
  <c r="U124" i="237"/>
  <c r="AA123" i="237"/>
  <c r="AC123" i="237"/>
  <c r="V123" i="237"/>
  <c r="I117" i="232"/>
  <c r="A118" i="232"/>
  <c r="B117" i="232"/>
  <c r="G117" i="232"/>
  <c r="B110" i="228"/>
  <c r="D110" i="228"/>
  <c r="E112" i="235"/>
  <c r="F112" i="235" s="1"/>
  <c r="J112" i="235"/>
  <c r="K112" i="235"/>
  <c r="F107" i="231"/>
  <c r="E107" i="231" s="1"/>
  <c r="D107" i="231"/>
  <c r="H107" i="231" s="1"/>
  <c r="E133" i="234"/>
  <c r="AB122" i="237"/>
  <c r="F75" i="234"/>
  <c r="G75" i="234" s="1"/>
  <c r="D75" i="234"/>
  <c r="H75" i="234" s="1"/>
  <c r="F70" i="227"/>
  <c r="G70" i="227" s="1"/>
  <c r="D70" i="227"/>
  <c r="H70" i="227" s="1"/>
  <c r="A160" i="228"/>
  <c r="AG71" i="237"/>
  <c r="AK123" i="237"/>
  <c r="AE124" i="237"/>
  <c r="AF123" i="237"/>
  <c r="AM123" i="237"/>
  <c r="H116" i="232"/>
  <c r="H122" i="237"/>
  <c r="W76" i="237"/>
  <c r="AL122" i="237"/>
  <c r="R122" i="237"/>
  <c r="H65" i="226"/>
  <c r="A124" i="237"/>
  <c r="B123" i="237"/>
  <c r="G123" i="237" s="1"/>
  <c r="M71" i="237"/>
  <c r="A161" i="235"/>
  <c r="F76" i="234" l="1"/>
  <c r="G76" i="234" s="1"/>
  <c r="D76" i="234"/>
  <c r="H117" i="232"/>
  <c r="R123" i="237"/>
  <c r="H123" i="237"/>
  <c r="E134" i="234"/>
  <c r="D65" i="232"/>
  <c r="E65" i="232" s="1"/>
  <c r="J65" i="232"/>
  <c r="I65" i="232"/>
  <c r="AK124" i="237"/>
  <c r="AF124" i="237"/>
  <c r="AM124" i="237"/>
  <c r="AE125" i="237"/>
  <c r="D71" i="227"/>
  <c r="F71" i="227"/>
  <c r="G71" i="227" s="1"/>
  <c r="D108" i="231"/>
  <c r="H108" i="231" s="1"/>
  <c r="F108" i="231"/>
  <c r="E108" i="231" s="1"/>
  <c r="B113" i="235"/>
  <c r="D113" i="235"/>
  <c r="AB123" i="237"/>
  <c r="H70" i="224"/>
  <c r="K125" i="237"/>
  <c r="L124" i="237"/>
  <c r="AM71" i="237"/>
  <c r="AH71" i="237"/>
  <c r="AI71" i="237" s="1"/>
  <c r="AN71" i="237"/>
  <c r="C71" i="237"/>
  <c r="A162" i="235"/>
  <c r="D66" i="226"/>
  <c r="F66" i="226"/>
  <c r="G66" i="226" s="1"/>
  <c r="A161" i="228"/>
  <c r="I118" i="232"/>
  <c r="G118" i="232"/>
  <c r="A119" i="232"/>
  <c r="B118" i="232"/>
  <c r="Q123" i="237"/>
  <c r="S71" i="237"/>
  <c r="N71" i="237"/>
  <c r="O71" i="237" s="1"/>
  <c r="T71" i="237"/>
  <c r="A125" i="237"/>
  <c r="B124" i="237"/>
  <c r="AC76" i="237"/>
  <c r="X76" i="237"/>
  <c r="Y76" i="237" s="1"/>
  <c r="AD76" i="237"/>
  <c r="AL123" i="237"/>
  <c r="E110" i="228"/>
  <c r="F110" i="228" s="1"/>
  <c r="J110" i="228"/>
  <c r="K110" i="228"/>
  <c r="U125" i="237"/>
  <c r="AA124" i="237"/>
  <c r="AC124" i="237"/>
  <c r="V124" i="237"/>
  <c r="M72" i="237" l="1"/>
  <c r="AG72" i="237"/>
  <c r="B111" i="228"/>
  <c r="D111" i="228"/>
  <c r="A120" i="232"/>
  <c r="B119" i="232"/>
  <c r="I119" i="232"/>
  <c r="G119" i="232"/>
  <c r="D71" i="224"/>
  <c r="F71" i="224"/>
  <c r="G71" i="224" s="1"/>
  <c r="C66" i="232"/>
  <c r="B125" i="237"/>
  <c r="A126" i="237"/>
  <c r="A163" i="235"/>
  <c r="Q124" i="237"/>
  <c r="H71" i="227"/>
  <c r="H76" i="234"/>
  <c r="U126" i="237"/>
  <c r="V125" i="237"/>
  <c r="AA125" i="237"/>
  <c r="AC125" i="237"/>
  <c r="H118" i="232"/>
  <c r="R124" i="237"/>
  <c r="F109" i="231"/>
  <c r="E109" i="231" s="1"/>
  <c r="D109" i="231"/>
  <c r="H109" i="231" s="1"/>
  <c r="W77" i="237"/>
  <c r="H66" i="226"/>
  <c r="D71" i="237"/>
  <c r="E71" i="237" s="1"/>
  <c r="J71" i="237"/>
  <c r="I71" i="237"/>
  <c r="E113" i="235"/>
  <c r="F113" i="235" s="1"/>
  <c r="K113" i="235"/>
  <c r="J113" i="235"/>
  <c r="AB124" i="237"/>
  <c r="H124" i="237"/>
  <c r="G124" i="237"/>
  <c r="A162" i="228"/>
  <c r="K126" i="237"/>
  <c r="L125" i="237"/>
  <c r="Q125" i="237" s="1"/>
  <c r="AK125" i="237"/>
  <c r="AE126" i="237"/>
  <c r="AM125" i="237"/>
  <c r="AF125" i="237"/>
  <c r="AL124" i="237"/>
  <c r="E135" i="234"/>
  <c r="H71" i="224" l="1"/>
  <c r="AK126" i="237"/>
  <c r="AE127" i="237"/>
  <c r="AF126" i="237"/>
  <c r="AM126" i="237"/>
  <c r="L126" i="237"/>
  <c r="Q126" i="237" s="1"/>
  <c r="K127" i="237"/>
  <c r="D67" i="226"/>
  <c r="F67" i="226"/>
  <c r="G67" i="226" s="1"/>
  <c r="F72" i="224"/>
  <c r="G72" i="224" s="1"/>
  <c r="D72" i="224"/>
  <c r="AC77" i="237"/>
  <c r="X77" i="237"/>
  <c r="Y77" i="237" s="1"/>
  <c r="AD77" i="237"/>
  <c r="AB125" i="237"/>
  <c r="H125" i="237"/>
  <c r="H119" i="232"/>
  <c r="J111" i="228"/>
  <c r="K111" i="228"/>
  <c r="E111" i="228"/>
  <c r="F111" i="228" s="1"/>
  <c r="S72" i="237"/>
  <c r="N72" i="237"/>
  <c r="O72" i="237" s="1"/>
  <c r="T72" i="237"/>
  <c r="R125" i="237"/>
  <c r="G125" i="237"/>
  <c r="I66" i="232"/>
  <c r="D66" i="232"/>
  <c r="E66" i="232" s="1"/>
  <c r="J66" i="232"/>
  <c r="A121" i="232"/>
  <c r="I120" i="232"/>
  <c r="G120" i="232"/>
  <c r="B120" i="232"/>
  <c r="F77" i="234"/>
  <c r="G77" i="234" s="1"/>
  <c r="D77" i="234"/>
  <c r="AM72" i="237"/>
  <c r="AH72" i="237"/>
  <c r="AI72" i="237" s="1"/>
  <c r="AN72" i="237"/>
  <c r="A163" i="228"/>
  <c r="D72" i="227"/>
  <c r="F72" i="227"/>
  <c r="G72" i="227" s="1"/>
  <c r="E136" i="234"/>
  <c r="AL125" i="237"/>
  <c r="B114" i="235"/>
  <c r="D114" i="235"/>
  <c r="C114" i="235"/>
  <c r="C72" i="237"/>
  <c r="D110" i="231"/>
  <c r="H110" i="231" s="1"/>
  <c r="F110" i="231"/>
  <c r="E110" i="231" s="1"/>
  <c r="AA126" i="237"/>
  <c r="U127" i="237"/>
  <c r="AC126" i="237"/>
  <c r="V126" i="237"/>
  <c r="A164" i="235"/>
  <c r="A127" i="237"/>
  <c r="B126" i="237"/>
  <c r="H67" i="226" l="1"/>
  <c r="H72" i="227"/>
  <c r="A165" i="235"/>
  <c r="H126" i="237"/>
  <c r="A128" i="237"/>
  <c r="B127" i="237"/>
  <c r="G127" i="237"/>
  <c r="AB126" i="237"/>
  <c r="U128" i="237"/>
  <c r="AC127" i="237"/>
  <c r="V127" i="237"/>
  <c r="AA127" i="237"/>
  <c r="F111" i="231"/>
  <c r="E111" i="231" s="1"/>
  <c r="D111" i="231"/>
  <c r="H111" i="231" s="1"/>
  <c r="C115" i="235"/>
  <c r="K114" i="235"/>
  <c r="I114" i="235"/>
  <c r="H114" i="235"/>
  <c r="J114" i="235"/>
  <c r="E114" i="235"/>
  <c r="F114" i="235" s="1"/>
  <c r="D73" i="227"/>
  <c r="F73" i="227"/>
  <c r="G73" i="227" s="1"/>
  <c r="A164" i="228"/>
  <c r="F68" i="226"/>
  <c r="G68" i="226" s="1"/>
  <c r="D68" i="226"/>
  <c r="I72" i="237"/>
  <c r="D72" i="237"/>
  <c r="E72" i="237" s="1"/>
  <c r="J72" i="237"/>
  <c r="E137" i="234"/>
  <c r="AG73" i="237"/>
  <c r="C67" i="232"/>
  <c r="B112" i="228"/>
  <c r="D112" i="228"/>
  <c r="H72" i="224"/>
  <c r="L127" i="237"/>
  <c r="K128" i="237"/>
  <c r="R126" i="237"/>
  <c r="H120" i="232"/>
  <c r="AL126" i="237"/>
  <c r="G126" i="237"/>
  <c r="H77" i="234"/>
  <c r="I121" i="232"/>
  <c r="B121" i="232"/>
  <c r="G121" i="232"/>
  <c r="A122" i="232"/>
  <c r="M73" i="237"/>
  <c r="W78" i="237"/>
  <c r="AK127" i="237"/>
  <c r="AE128" i="237"/>
  <c r="AF127" i="237"/>
  <c r="AM127" i="237"/>
  <c r="H68" i="226" l="1"/>
  <c r="I122" i="232"/>
  <c r="A123" i="232"/>
  <c r="G122" i="232"/>
  <c r="B122" i="232"/>
  <c r="R127" i="237"/>
  <c r="AH73" i="237"/>
  <c r="AI73" i="237" s="1"/>
  <c r="AN73" i="237"/>
  <c r="AM73" i="237"/>
  <c r="D69" i="226"/>
  <c r="F69" i="226"/>
  <c r="G69" i="226" s="1"/>
  <c r="F112" i="231"/>
  <c r="E112" i="231" s="1"/>
  <c r="D112" i="231"/>
  <c r="H112" i="231" s="1"/>
  <c r="AB127" i="237"/>
  <c r="U129" i="237"/>
  <c r="AA128" i="237"/>
  <c r="AC128" i="237"/>
  <c r="V128" i="237"/>
  <c r="AE129" i="237"/>
  <c r="AK128" i="237"/>
  <c r="AF128" i="237"/>
  <c r="AM128" i="237"/>
  <c r="N73" i="237"/>
  <c r="O73" i="237" s="1"/>
  <c r="S73" i="237"/>
  <c r="T73" i="237"/>
  <c r="L128" i="237"/>
  <c r="K129" i="237"/>
  <c r="Q128" i="237"/>
  <c r="C73" i="237"/>
  <c r="H73" i="227"/>
  <c r="A129" i="237"/>
  <c r="B128" i="237"/>
  <c r="G128" i="237" s="1"/>
  <c r="AL127" i="237"/>
  <c r="H121" i="232"/>
  <c r="F78" i="234"/>
  <c r="G78" i="234" s="1"/>
  <c r="D78" i="234"/>
  <c r="D73" i="224"/>
  <c r="F73" i="224"/>
  <c r="G73" i="224" s="1"/>
  <c r="B115" i="235"/>
  <c r="D115" i="235"/>
  <c r="AD78" i="237"/>
  <c r="X78" i="237"/>
  <c r="Y78" i="237" s="1"/>
  <c r="AC78" i="237" s="1"/>
  <c r="Q127" i="237"/>
  <c r="K112" i="228"/>
  <c r="J112" i="228"/>
  <c r="E112" i="228"/>
  <c r="F112" i="228" s="1"/>
  <c r="J67" i="232"/>
  <c r="I67" i="232"/>
  <c r="D67" i="232"/>
  <c r="E67" i="232" s="1"/>
  <c r="E138" i="234"/>
  <c r="A165" i="228"/>
  <c r="K115" i="235"/>
  <c r="C116" i="235"/>
  <c r="I115" i="235"/>
  <c r="H115" i="235"/>
  <c r="J115" i="235"/>
  <c r="E115" i="235"/>
  <c r="F115" i="235" s="1"/>
  <c r="H127" i="237"/>
  <c r="A166" i="235"/>
  <c r="H69" i="226" l="1"/>
  <c r="H73" i="224"/>
  <c r="E139" i="234"/>
  <c r="B116" i="235"/>
  <c r="D116" i="235"/>
  <c r="D74" i="224"/>
  <c r="F74" i="224"/>
  <c r="G74" i="224" s="1"/>
  <c r="R128" i="237"/>
  <c r="U130" i="237"/>
  <c r="V129" i="237"/>
  <c r="AC129" i="237"/>
  <c r="AA129" i="237"/>
  <c r="B123" i="232"/>
  <c r="I123" i="232"/>
  <c r="G123" i="232"/>
  <c r="A124" i="232"/>
  <c r="A167" i="235"/>
  <c r="C117" i="235"/>
  <c r="K116" i="235"/>
  <c r="I116" i="235"/>
  <c r="E116" i="235"/>
  <c r="F116" i="235" s="1"/>
  <c r="H116" i="235"/>
  <c r="J116" i="235"/>
  <c r="H78" i="234"/>
  <c r="B129" i="237"/>
  <c r="G129" i="237" s="1"/>
  <c r="A130" i="237"/>
  <c r="AK129" i="237"/>
  <c r="AE130" i="237"/>
  <c r="AM129" i="237"/>
  <c r="AF129" i="237"/>
  <c r="AG74" i="237"/>
  <c r="H122" i="232"/>
  <c r="B113" i="228"/>
  <c r="D113" i="228"/>
  <c r="F74" i="227"/>
  <c r="G74" i="227" s="1"/>
  <c r="D74" i="227"/>
  <c r="M74" i="237"/>
  <c r="AL128" i="237"/>
  <c r="D70" i="226"/>
  <c r="F70" i="226"/>
  <c r="G70" i="226" s="1"/>
  <c r="A166" i="228"/>
  <c r="C68" i="232"/>
  <c r="W79" i="237"/>
  <c r="AA78" i="237"/>
  <c r="H128" i="237"/>
  <c r="J73" i="237"/>
  <c r="D73" i="237"/>
  <c r="E73" i="237" s="1"/>
  <c r="I73" i="237"/>
  <c r="K130" i="237"/>
  <c r="L129" i="237"/>
  <c r="Q129" i="237" s="1"/>
  <c r="AB128" i="237"/>
  <c r="F113" i="231"/>
  <c r="E113" i="231" s="1"/>
  <c r="D113" i="231"/>
  <c r="H113" i="231" s="1"/>
  <c r="B117" i="235" l="1"/>
  <c r="D117" i="235"/>
  <c r="K131" i="237"/>
  <c r="L130" i="237"/>
  <c r="AL129" i="237"/>
  <c r="D114" i="231"/>
  <c r="H114" i="231" s="1"/>
  <c r="F114" i="231"/>
  <c r="E114" i="231" s="1"/>
  <c r="H123" i="232"/>
  <c r="AA130" i="237"/>
  <c r="U131" i="237"/>
  <c r="V130" i="237"/>
  <c r="AC130" i="237"/>
  <c r="E140" i="234"/>
  <c r="C74" i="237"/>
  <c r="H70" i="226"/>
  <c r="S74" i="237"/>
  <c r="N74" i="237"/>
  <c r="O74" i="237" s="1"/>
  <c r="T74" i="237"/>
  <c r="A131" i="237"/>
  <c r="B130" i="237"/>
  <c r="I68" i="232"/>
  <c r="J68" i="232"/>
  <c r="D68" i="232"/>
  <c r="E68" i="232" s="1"/>
  <c r="K113" i="228"/>
  <c r="E113" i="228"/>
  <c r="F113" i="228" s="1"/>
  <c r="J113" i="228"/>
  <c r="AE131" i="237"/>
  <c r="AF130" i="237"/>
  <c r="AK130" i="237"/>
  <c r="AM130" i="237"/>
  <c r="K117" i="235"/>
  <c r="C118" i="235"/>
  <c r="I117" i="235"/>
  <c r="J117" i="235"/>
  <c r="E117" i="235"/>
  <c r="F117" i="235" s="1"/>
  <c r="H117" i="235"/>
  <c r="A125" i="232"/>
  <c r="I124" i="232"/>
  <c r="G124" i="232"/>
  <c r="B124" i="232"/>
  <c r="H74" i="224"/>
  <c r="R129" i="237"/>
  <c r="AD79" i="237"/>
  <c r="X79" i="237"/>
  <c r="Y79" i="237" s="1"/>
  <c r="A167" i="228"/>
  <c r="H74" i="227"/>
  <c r="AH74" i="237"/>
  <c r="AI74" i="237" s="1"/>
  <c r="AM74" i="237"/>
  <c r="AN74" i="237"/>
  <c r="H129" i="237"/>
  <c r="F79" i="234"/>
  <c r="G79" i="234" s="1"/>
  <c r="D79" i="234"/>
  <c r="H79" i="234" s="1"/>
  <c r="A168" i="235"/>
  <c r="AB129" i="237"/>
  <c r="B118" i="235" l="1"/>
  <c r="D118" i="235"/>
  <c r="A126" i="232"/>
  <c r="I125" i="232"/>
  <c r="B125" i="232"/>
  <c r="G125" i="232"/>
  <c r="A132" i="237"/>
  <c r="B131" i="237"/>
  <c r="G131" i="237"/>
  <c r="M75" i="237"/>
  <c r="D74" i="237"/>
  <c r="E74" i="237" s="1"/>
  <c r="J74" i="237"/>
  <c r="I74" i="237"/>
  <c r="AG75" i="237"/>
  <c r="W80" i="237"/>
  <c r="F75" i="224"/>
  <c r="G75" i="224" s="1"/>
  <c r="D75" i="224"/>
  <c r="H75" i="224" s="1"/>
  <c r="C119" i="235"/>
  <c r="K118" i="235"/>
  <c r="I118" i="235"/>
  <c r="J118" i="235"/>
  <c r="H118" i="235"/>
  <c r="E118" i="235"/>
  <c r="F118" i="235" s="1"/>
  <c r="AK131" i="237"/>
  <c r="AE132" i="237"/>
  <c r="AF131" i="237"/>
  <c r="AM131" i="237"/>
  <c r="C69" i="232"/>
  <c r="H130" i="237"/>
  <c r="G130" i="237"/>
  <c r="AB130" i="237"/>
  <c r="F115" i="231"/>
  <c r="E115" i="231" s="1"/>
  <c r="D115" i="231"/>
  <c r="H115" i="231" s="1"/>
  <c r="R130" i="237"/>
  <c r="L131" i="237"/>
  <c r="K132" i="237"/>
  <c r="A169" i="235"/>
  <c r="F80" i="234"/>
  <c r="G80" i="234" s="1"/>
  <c r="D80" i="234"/>
  <c r="D75" i="227"/>
  <c r="F75" i="227"/>
  <c r="G75" i="227" s="1"/>
  <c r="H124" i="232"/>
  <c r="AL130" i="237"/>
  <c r="D71" i="226"/>
  <c r="F71" i="226"/>
  <c r="G71" i="226" s="1"/>
  <c r="E141" i="234"/>
  <c r="U132" i="237"/>
  <c r="AA131" i="237"/>
  <c r="AC131" i="237"/>
  <c r="V131" i="237"/>
  <c r="A168" i="228"/>
  <c r="B114" i="228"/>
  <c r="C114" i="228"/>
  <c r="D114" i="228"/>
  <c r="Q130" i="237"/>
  <c r="H71" i="226" l="1"/>
  <c r="H75" i="227"/>
  <c r="B119" i="235"/>
  <c r="D119" i="235"/>
  <c r="D76" i="227"/>
  <c r="F76" i="227"/>
  <c r="G76" i="227" s="1"/>
  <c r="K133" i="237"/>
  <c r="L132" i="237"/>
  <c r="Q132" i="237" s="1"/>
  <c r="AE133" i="237"/>
  <c r="AK132" i="237"/>
  <c r="AF132" i="237"/>
  <c r="AM132" i="237"/>
  <c r="F76" i="224"/>
  <c r="G76" i="224" s="1"/>
  <c r="D76" i="224"/>
  <c r="AH75" i="237"/>
  <c r="AI75" i="237" s="1"/>
  <c r="AM75" i="237"/>
  <c r="AN75" i="237"/>
  <c r="C75" i="237"/>
  <c r="H125" i="232"/>
  <c r="AB131" i="237"/>
  <c r="H80" i="234"/>
  <c r="Q131" i="237"/>
  <c r="AL131" i="237"/>
  <c r="A133" i="237"/>
  <c r="B132" i="237"/>
  <c r="AA132" i="237"/>
  <c r="V132" i="237"/>
  <c r="U133" i="237"/>
  <c r="AC132" i="237"/>
  <c r="F72" i="226"/>
  <c r="G72" i="226" s="1"/>
  <c r="D72" i="226"/>
  <c r="H72" i="226" s="1"/>
  <c r="R131" i="237"/>
  <c r="F116" i="231"/>
  <c r="E116" i="231" s="1"/>
  <c r="D116" i="231"/>
  <c r="H116" i="231" s="1"/>
  <c r="J69" i="232"/>
  <c r="D69" i="232"/>
  <c r="E69" i="232" s="1"/>
  <c r="I69" i="232"/>
  <c r="X80" i="237"/>
  <c r="Y80" i="237" s="1"/>
  <c r="AD80" i="237"/>
  <c r="S75" i="237"/>
  <c r="N75" i="237"/>
  <c r="O75" i="237" s="1"/>
  <c r="T75" i="237"/>
  <c r="K114" i="228"/>
  <c r="C115" i="228"/>
  <c r="I114" i="228"/>
  <c r="H114" i="228"/>
  <c r="J114" i="228"/>
  <c r="E114" i="228"/>
  <c r="F114" i="228" s="1"/>
  <c r="A169" i="228"/>
  <c r="E142" i="234"/>
  <c r="A170" i="235"/>
  <c r="K119" i="235"/>
  <c r="C120" i="235"/>
  <c r="I119" i="235"/>
  <c r="J119" i="235"/>
  <c r="H119" i="235"/>
  <c r="E119" i="235"/>
  <c r="F119" i="235" s="1"/>
  <c r="H131" i="237"/>
  <c r="I126" i="232"/>
  <c r="G126" i="232"/>
  <c r="B126" i="232"/>
  <c r="A127" i="232"/>
  <c r="H76" i="227" l="1"/>
  <c r="B120" i="235"/>
  <c r="D120" i="235"/>
  <c r="K120" i="235" s="1"/>
  <c r="A171" i="235"/>
  <c r="H126" i="232"/>
  <c r="W81" i="237"/>
  <c r="F117" i="231"/>
  <c r="E117" i="231" s="1"/>
  <c r="D117" i="231"/>
  <c r="H117" i="231" s="1"/>
  <c r="D73" i="226"/>
  <c r="F73" i="226"/>
  <c r="G73" i="226" s="1"/>
  <c r="AB132" i="237"/>
  <c r="D75" i="237"/>
  <c r="E75" i="237" s="1"/>
  <c r="J75" i="237"/>
  <c r="I75" i="237"/>
  <c r="AG76" i="237"/>
  <c r="K134" i="237"/>
  <c r="L133" i="237"/>
  <c r="Q133" i="237" s="1"/>
  <c r="E143" i="234"/>
  <c r="B115" i="228"/>
  <c r="D115" i="228"/>
  <c r="E115" i="228" s="1"/>
  <c r="F115" i="228" s="1"/>
  <c r="C116" i="228"/>
  <c r="I115" i="228"/>
  <c r="H115" i="228"/>
  <c r="M76" i="237"/>
  <c r="H132" i="237"/>
  <c r="G132" i="237"/>
  <c r="H76" i="224"/>
  <c r="AK133" i="237"/>
  <c r="AE134" i="237"/>
  <c r="AM133" i="237"/>
  <c r="AF133" i="237"/>
  <c r="C70" i="232"/>
  <c r="AL132" i="237"/>
  <c r="R132" i="237"/>
  <c r="D77" i="227"/>
  <c r="F77" i="227"/>
  <c r="G77" i="227" s="1"/>
  <c r="B127" i="232"/>
  <c r="I127" i="232"/>
  <c r="A128" i="232"/>
  <c r="G127" i="232"/>
  <c r="C121" i="235"/>
  <c r="I120" i="235"/>
  <c r="E120" i="235"/>
  <c r="F120" i="235" s="1"/>
  <c r="J120" i="235"/>
  <c r="H120" i="235"/>
  <c r="A170" i="228"/>
  <c r="U134" i="237"/>
  <c r="AA133" i="237"/>
  <c r="V133" i="237"/>
  <c r="AC133" i="237"/>
  <c r="A134" i="237"/>
  <c r="B133" i="237"/>
  <c r="F81" i="234"/>
  <c r="G81" i="234" s="1"/>
  <c r="D81" i="234"/>
  <c r="H81" i="234" s="1"/>
  <c r="H73" i="226" l="1"/>
  <c r="H77" i="227"/>
  <c r="B116" i="228"/>
  <c r="D116" i="228"/>
  <c r="E116" i="228" s="1"/>
  <c r="F116" i="228" s="1"/>
  <c r="B121" i="235"/>
  <c r="D121" i="235"/>
  <c r="J121" i="235" s="1"/>
  <c r="H133" i="237"/>
  <c r="A135" i="237"/>
  <c r="B134" i="237"/>
  <c r="G134" i="237" s="1"/>
  <c r="AL133" i="237"/>
  <c r="AK134" i="237"/>
  <c r="AE135" i="237"/>
  <c r="AF134" i="237"/>
  <c r="AM134" i="237"/>
  <c r="T76" i="237"/>
  <c r="S76" i="237"/>
  <c r="N76" i="237"/>
  <c r="O76" i="237" s="1"/>
  <c r="E144" i="234"/>
  <c r="AM76" i="237"/>
  <c r="AN76" i="237"/>
  <c r="AH76" i="237"/>
  <c r="AI76" i="237" s="1"/>
  <c r="D74" i="226"/>
  <c r="F74" i="226"/>
  <c r="G74" i="226" s="1"/>
  <c r="G133" i="237"/>
  <c r="D118" i="231"/>
  <c r="H118" i="231" s="1"/>
  <c r="F118" i="231"/>
  <c r="E118" i="231" s="1"/>
  <c r="D70" i="232"/>
  <c r="E70" i="232" s="1"/>
  <c r="J70" i="232"/>
  <c r="I70" i="232"/>
  <c r="J115" i="228"/>
  <c r="K115" i="228"/>
  <c r="F82" i="234"/>
  <c r="G82" i="234" s="1"/>
  <c r="D82" i="234"/>
  <c r="AB133" i="237"/>
  <c r="A171" i="228"/>
  <c r="F78" i="227"/>
  <c r="G78" i="227" s="1"/>
  <c r="D78" i="227"/>
  <c r="H78" i="227" s="1"/>
  <c r="C76" i="237"/>
  <c r="H127" i="232"/>
  <c r="AA134" i="237"/>
  <c r="U135" i="237"/>
  <c r="V134" i="237"/>
  <c r="AC134" i="237"/>
  <c r="K121" i="235"/>
  <c r="C122" i="235"/>
  <c r="I121" i="235"/>
  <c r="E121" i="235"/>
  <c r="F121" i="235" s="1"/>
  <c r="H121" i="235"/>
  <c r="A129" i="232"/>
  <c r="I128" i="232"/>
  <c r="G128" i="232"/>
  <c r="B128" i="232"/>
  <c r="D77" i="224"/>
  <c r="F77" i="224"/>
  <c r="G77" i="224" s="1"/>
  <c r="K116" i="228"/>
  <c r="C117" i="228"/>
  <c r="I116" i="228"/>
  <c r="H116" i="228"/>
  <c r="J116" i="228"/>
  <c r="R133" i="237"/>
  <c r="L134" i="237"/>
  <c r="K135" i="237"/>
  <c r="X81" i="237"/>
  <c r="Y81" i="237" s="1"/>
  <c r="AD81" i="237"/>
  <c r="A172" i="235"/>
  <c r="H74" i="226" l="1"/>
  <c r="H77" i="224"/>
  <c r="D78" i="224" s="1"/>
  <c r="H78" i="224" s="1"/>
  <c r="H82" i="234"/>
  <c r="D83" i="234" s="1"/>
  <c r="H83" i="234" s="1"/>
  <c r="B122" i="235"/>
  <c r="D122" i="235"/>
  <c r="J122" i="235" s="1"/>
  <c r="B117" i="228"/>
  <c r="D117" i="228"/>
  <c r="J117" i="228" s="1"/>
  <c r="R134" i="237"/>
  <c r="A173" i="235"/>
  <c r="K136" i="237"/>
  <c r="L135" i="237"/>
  <c r="Q135" i="237" s="1"/>
  <c r="F78" i="224"/>
  <c r="G78" i="224" s="1"/>
  <c r="I129" i="232"/>
  <c r="B129" i="232"/>
  <c r="G129" i="232"/>
  <c r="A130" i="232"/>
  <c r="D79" i="227"/>
  <c r="F79" i="227"/>
  <c r="G79" i="227" s="1"/>
  <c r="A172" i="228"/>
  <c r="C71" i="232"/>
  <c r="M77" i="237"/>
  <c r="AK135" i="237"/>
  <c r="AE136" i="237"/>
  <c r="AF135" i="237"/>
  <c r="AM135" i="237"/>
  <c r="I117" i="228"/>
  <c r="C118" i="228"/>
  <c r="H117" i="228"/>
  <c r="E117" i="228"/>
  <c r="F117" i="228" s="1"/>
  <c r="C123" i="235"/>
  <c r="I122" i="235"/>
  <c r="H122" i="235"/>
  <c r="AB134" i="237"/>
  <c r="AL134" i="237"/>
  <c r="H134" i="237"/>
  <c r="A136" i="237"/>
  <c r="B135" i="237"/>
  <c r="U136" i="237"/>
  <c r="AC135" i="237"/>
  <c r="AA135" i="237"/>
  <c r="V135" i="237"/>
  <c r="I76" i="237"/>
  <c r="D76" i="237"/>
  <c r="E76" i="237" s="1"/>
  <c r="J76" i="237"/>
  <c r="F83" i="234"/>
  <c r="G83" i="234" s="1"/>
  <c r="D75" i="226"/>
  <c r="F75" i="226"/>
  <c r="G75" i="226" s="1"/>
  <c r="E145" i="234"/>
  <c r="W82" i="237"/>
  <c r="Q134" i="237"/>
  <c r="H128" i="232"/>
  <c r="F119" i="231"/>
  <c r="E119" i="231" s="1"/>
  <c r="D119" i="231"/>
  <c r="H119" i="231" s="1"/>
  <c r="AG77" i="237"/>
  <c r="K117" i="228" l="1"/>
  <c r="B118" i="228"/>
  <c r="D118" i="228"/>
  <c r="K118" i="228" s="1"/>
  <c r="AN77" i="237"/>
  <c r="AM77" i="237"/>
  <c r="AH77" i="237"/>
  <c r="AI77" i="237" s="1"/>
  <c r="E146" i="234"/>
  <c r="F84" i="234"/>
  <c r="G84" i="234" s="1"/>
  <c r="D84" i="234"/>
  <c r="H84" i="234" s="1"/>
  <c r="H135" i="237"/>
  <c r="AE137" i="237"/>
  <c r="AK136" i="237"/>
  <c r="AF136" i="237"/>
  <c r="AM136" i="237"/>
  <c r="K137" i="237"/>
  <c r="L136" i="237"/>
  <c r="Q136" i="237" s="1"/>
  <c r="D120" i="231"/>
  <c r="H120" i="231" s="1"/>
  <c r="F120" i="231"/>
  <c r="E120" i="231" s="1"/>
  <c r="E122" i="235"/>
  <c r="F122" i="235" s="1"/>
  <c r="K122" i="235"/>
  <c r="AL135" i="237"/>
  <c r="D71" i="232"/>
  <c r="E71" i="232" s="1"/>
  <c r="I71" i="232"/>
  <c r="J71" i="232"/>
  <c r="H79" i="227"/>
  <c r="H129" i="232"/>
  <c r="A174" i="235"/>
  <c r="AB135" i="237"/>
  <c r="B136" i="237"/>
  <c r="G136" i="237" s="1"/>
  <c r="A137" i="237"/>
  <c r="C124" i="235"/>
  <c r="I123" i="235"/>
  <c r="H123" i="235"/>
  <c r="C119" i="228"/>
  <c r="I118" i="228"/>
  <c r="H118" i="228"/>
  <c r="S77" i="237"/>
  <c r="T77" i="237"/>
  <c r="N77" i="237"/>
  <c r="O77" i="237" s="1"/>
  <c r="F79" i="224"/>
  <c r="G79" i="224" s="1"/>
  <c r="D79" i="224"/>
  <c r="X82" i="237"/>
  <c r="Y82" i="237" s="1"/>
  <c r="AD82" i="237"/>
  <c r="H75" i="226"/>
  <c r="C77" i="237"/>
  <c r="U137" i="237"/>
  <c r="AC136" i="237"/>
  <c r="V136" i="237"/>
  <c r="AA136" i="237"/>
  <c r="G135" i="237"/>
  <c r="A173" i="228"/>
  <c r="A131" i="232"/>
  <c r="I130" i="232"/>
  <c r="G130" i="232"/>
  <c r="B130" i="232"/>
  <c r="R135" i="237"/>
  <c r="E118" i="228" l="1"/>
  <c r="F118" i="228" s="1"/>
  <c r="B119" i="228"/>
  <c r="D119" i="228"/>
  <c r="J119" i="228" s="1"/>
  <c r="H130" i="232"/>
  <c r="AB136" i="237"/>
  <c r="F76" i="226"/>
  <c r="G76" i="226" s="1"/>
  <c r="D76" i="226"/>
  <c r="C120" i="228"/>
  <c r="I119" i="228"/>
  <c r="E119" i="228"/>
  <c r="F119" i="228" s="1"/>
  <c r="H119" i="228"/>
  <c r="G137" i="237"/>
  <c r="A138" i="237"/>
  <c r="B137" i="237"/>
  <c r="C72" i="232"/>
  <c r="B123" i="235"/>
  <c r="D123" i="235"/>
  <c r="F85" i="234"/>
  <c r="G85" i="234" s="1"/>
  <c r="D85" i="234"/>
  <c r="AG78" i="237"/>
  <c r="A174" i="228"/>
  <c r="U138" i="237"/>
  <c r="AA137" i="237"/>
  <c r="V137" i="237"/>
  <c r="AC137" i="237"/>
  <c r="M78" i="237"/>
  <c r="J118" i="228"/>
  <c r="H136" i="237"/>
  <c r="D80" i="227"/>
  <c r="F80" i="227"/>
  <c r="G80" i="227" s="1"/>
  <c r="R136" i="237"/>
  <c r="AK137" i="237"/>
  <c r="AM137" i="237"/>
  <c r="AF137" i="237"/>
  <c r="AE138" i="237"/>
  <c r="B131" i="232"/>
  <c r="I131" i="232"/>
  <c r="G131" i="232"/>
  <c r="A132" i="232"/>
  <c r="W83" i="237"/>
  <c r="C125" i="235"/>
  <c r="I124" i="235"/>
  <c r="H124" i="235"/>
  <c r="K138" i="237"/>
  <c r="L137" i="237"/>
  <c r="AL136" i="237"/>
  <c r="I77" i="237"/>
  <c r="J77" i="237"/>
  <c r="D77" i="237"/>
  <c r="E77" i="237" s="1"/>
  <c r="H79" i="224"/>
  <c r="A175" i="235"/>
  <c r="F121" i="231"/>
  <c r="E121" i="231" s="1"/>
  <c r="D121" i="231"/>
  <c r="H121" i="231" s="1"/>
  <c r="E147" i="234"/>
  <c r="H80" i="227" l="1"/>
  <c r="B120" i="228"/>
  <c r="D120" i="228"/>
  <c r="D122" i="231"/>
  <c r="H122" i="231" s="1"/>
  <c r="F122" i="231"/>
  <c r="E122" i="231" s="1"/>
  <c r="R137" i="237"/>
  <c r="X83" i="237"/>
  <c r="Y83" i="237" s="1"/>
  <c r="AD83" i="237"/>
  <c r="D81" i="227"/>
  <c r="F81" i="227"/>
  <c r="G81" i="227" s="1"/>
  <c r="S78" i="237"/>
  <c r="N78" i="237"/>
  <c r="O78" i="237" s="1"/>
  <c r="T78" i="237"/>
  <c r="U139" i="237"/>
  <c r="AA138" i="237"/>
  <c r="V138" i="237"/>
  <c r="AC138" i="237"/>
  <c r="D72" i="232"/>
  <c r="E72" i="232" s="1"/>
  <c r="I72" i="232"/>
  <c r="J72" i="232"/>
  <c r="H137" i="237"/>
  <c r="E148" i="234"/>
  <c r="A176" i="235"/>
  <c r="F80" i="224"/>
  <c r="G80" i="224" s="1"/>
  <c r="D80" i="224"/>
  <c r="K139" i="237"/>
  <c r="L138" i="237"/>
  <c r="Q138" i="237" s="1"/>
  <c r="AK138" i="237"/>
  <c r="AE139" i="237"/>
  <c r="AF138" i="237"/>
  <c r="AM138" i="237"/>
  <c r="AB137" i="237"/>
  <c r="A139" i="237"/>
  <c r="B138" i="237"/>
  <c r="G138" i="237" s="1"/>
  <c r="K119" i="228"/>
  <c r="C78" i="237"/>
  <c r="AL137" i="237"/>
  <c r="A175" i="228"/>
  <c r="AH78" i="237"/>
  <c r="AI78" i="237" s="1"/>
  <c r="AN78" i="237"/>
  <c r="K123" i="235"/>
  <c r="E123" i="235"/>
  <c r="F123" i="235" s="1"/>
  <c r="J123" i="235"/>
  <c r="K120" i="228"/>
  <c r="C121" i="228"/>
  <c r="I120" i="228"/>
  <c r="E120" i="228"/>
  <c r="F120" i="228" s="1"/>
  <c r="H120" i="228"/>
  <c r="J120" i="228"/>
  <c r="Q137" i="237"/>
  <c r="I125" i="235"/>
  <c r="H125" i="235"/>
  <c r="A133" i="232"/>
  <c r="I132" i="232"/>
  <c r="G132" i="232"/>
  <c r="B132" i="232"/>
  <c r="H131" i="232"/>
  <c r="H85" i="234"/>
  <c r="H76" i="226"/>
  <c r="H81" i="227" l="1"/>
  <c r="B121" i="228"/>
  <c r="D121" i="228"/>
  <c r="E121" i="228" s="1"/>
  <c r="F121" i="228" s="1"/>
  <c r="AK78" i="237"/>
  <c r="AG79" i="237"/>
  <c r="D78" i="237"/>
  <c r="E78" i="237" s="1"/>
  <c r="J78" i="237"/>
  <c r="I78" i="237"/>
  <c r="F82" i="227"/>
  <c r="G82" i="227" s="1"/>
  <c r="D82" i="227"/>
  <c r="H82" i="227" s="1"/>
  <c r="AM78" i="237"/>
  <c r="M79" i="237"/>
  <c r="F86" i="234"/>
  <c r="G86" i="234" s="1"/>
  <c r="D86" i="234"/>
  <c r="K121" i="228"/>
  <c r="I121" i="228"/>
  <c r="C122" i="228"/>
  <c r="J121" i="228"/>
  <c r="H121" i="228"/>
  <c r="AK139" i="237"/>
  <c r="AE140" i="237"/>
  <c r="AF139" i="237"/>
  <c r="AM139" i="237"/>
  <c r="R138" i="237"/>
  <c r="L139" i="237"/>
  <c r="Q139" i="237"/>
  <c r="K140" i="237"/>
  <c r="H80" i="224"/>
  <c r="W84" i="237"/>
  <c r="F123" i="231"/>
  <c r="E123" i="231" s="1"/>
  <c r="D123" i="231"/>
  <c r="H123" i="231" s="1"/>
  <c r="A140" i="237"/>
  <c r="B139" i="237"/>
  <c r="A177" i="235"/>
  <c r="C73" i="232"/>
  <c r="H132" i="232"/>
  <c r="B124" i="235"/>
  <c r="D124" i="235"/>
  <c r="AL138" i="237"/>
  <c r="U140" i="237"/>
  <c r="AA139" i="237"/>
  <c r="AC139" i="237"/>
  <c r="V139" i="237"/>
  <c r="D77" i="226"/>
  <c r="F77" i="226"/>
  <c r="G77" i="226" s="1"/>
  <c r="I133" i="232"/>
  <c r="A134" i="232"/>
  <c r="B133" i="232"/>
  <c r="G133" i="232"/>
  <c r="A176" i="228"/>
  <c r="H138" i="237"/>
  <c r="E149" i="234"/>
  <c r="AB138" i="237"/>
  <c r="B122" i="228" l="1"/>
  <c r="D122" i="228"/>
  <c r="K122" i="228" s="1"/>
  <c r="E150" i="234"/>
  <c r="A177" i="228"/>
  <c r="I134" i="232"/>
  <c r="G134" i="232"/>
  <c r="A135" i="232"/>
  <c r="B134" i="232"/>
  <c r="U141" i="237"/>
  <c r="AA140" i="237"/>
  <c r="AC140" i="237"/>
  <c r="V140" i="237"/>
  <c r="H139" i="237"/>
  <c r="I122" i="228"/>
  <c r="C123" i="228"/>
  <c r="J122" i="228"/>
  <c r="H122" i="228"/>
  <c r="D83" i="227"/>
  <c r="F83" i="227"/>
  <c r="G83" i="227" s="1"/>
  <c r="C79" i="237"/>
  <c r="H77" i="226"/>
  <c r="D73" i="232"/>
  <c r="E73" i="232" s="1"/>
  <c r="I73" i="232"/>
  <c r="J73" i="232"/>
  <c r="AD84" i="237"/>
  <c r="X84" i="237"/>
  <c r="Y84" i="237" s="1"/>
  <c r="K141" i="237"/>
  <c r="L140" i="237"/>
  <c r="Q140" i="237"/>
  <c r="R139" i="237"/>
  <c r="N79" i="237"/>
  <c r="O79" i="237" s="1"/>
  <c r="S79" i="237"/>
  <c r="T79" i="237"/>
  <c r="AH79" i="237"/>
  <c r="AI79" i="237" s="1"/>
  <c r="AN79" i="237"/>
  <c r="A178" i="235"/>
  <c r="A141" i="237"/>
  <c r="B140" i="237"/>
  <c r="AK140" i="237"/>
  <c r="AE141" i="237"/>
  <c r="AF140" i="237"/>
  <c r="AM140" i="237"/>
  <c r="H133" i="232"/>
  <c r="AB139" i="237"/>
  <c r="K124" i="235"/>
  <c r="E124" i="235"/>
  <c r="F124" i="235" s="1"/>
  <c r="J124" i="235"/>
  <c r="G139" i="237"/>
  <c r="D124" i="231"/>
  <c r="H124" i="231" s="1"/>
  <c r="F124" i="231"/>
  <c r="E124" i="231" s="1"/>
  <c r="D81" i="224"/>
  <c r="F81" i="224"/>
  <c r="G81" i="224" s="1"/>
  <c r="AL139" i="237"/>
  <c r="H86" i="234"/>
  <c r="F125" i="231" l="1"/>
  <c r="E125" i="231" s="1"/>
  <c r="D125" i="231"/>
  <c r="H125" i="231" s="1"/>
  <c r="H140" i="237"/>
  <c r="K142" i="237"/>
  <c r="L141" i="237"/>
  <c r="Q141" i="237" s="1"/>
  <c r="H83" i="227"/>
  <c r="A178" i="228"/>
  <c r="H81" i="224"/>
  <c r="AG80" i="237"/>
  <c r="R140" i="237"/>
  <c r="J79" i="237"/>
  <c r="I79" i="237"/>
  <c r="D79" i="237"/>
  <c r="E79" i="237" s="1"/>
  <c r="E122" i="228"/>
  <c r="F122" i="228" s="1"/>
  <c r="AB140" i="237"/>
  <c r="H134" i="232"/>
  <c r="AL140" i="237"/>
  <c r="G140" i="237"/>
  <c r="C74" i="232"/>
  <c r="A142" i="237"/>
  <c r="B141" i="237"/>
  <c r="M80" i="237"/>
  <c r="D78" i="226"/>
  <c r="F78" i="226"/>
  <c r="G78" i="226" s="1"/>
  <c r="C124" i="228"/>
  <c r="I123" i="228"/>
  <c r="H123" i="228"/>
  <c r="F87" i="234"/>
  <c r="G87" i="234" s="1"/>
  <c r="D87" i="234"/>
  <c r="AK141" i="237"/>
  <c r="AE142" i="237"/>
  <c r="AM141" i="237"/>
  <c r="AF141" i="237"/>
  <c r="B125" i="235"/>
  <c r="D125" i="235"/>
  <c r="A179" i="235"/>
  <c r="W85" i="237"/>
  <c r="U142" i="237"/>
  <c r="V141" i="237"/>
  <c r="AA141" i="237"/>
  <c r="AC141" i="237"/>
  <c r="A136" i="232"/>
  <c r="B135" i="232"/>
  <c r="I135" i="232"/>
  <c r="G135" i="232"/>
  <c r="E151" i="234"/>
  <c r="H78" i="226" l="1"/>
  <c r="AL141" i="237"/>
  <c r="B123" i="228"/>
  <c r="D123" i="228"/>
  <c r="D84" i="227"/>
  <c r="F84" i="227"/>
  <c r="G84" i="227" s="1"/>
  <c r="J125" i="235"/>
  <c r="K125" i="235"/>
  <c r="E125" i="235"/>
  <c r="F125" i="235" s="1"/>
  <c r="H141" i="237"/>
  <c r="C80" i="237"/>
  <c r="D82" i="224"/>
  <c r="F82" i="224"/>
  <c r="G82" i="224" s="1"/>
  <c r="A137" i="232"/>
  <c r="I136" i="232"/>
  <c r="G136" i="232"/>
  <c r="B136" i="232"/>
  <c r="AA142" i="237"/>
  <c r="U143" i="237"/>
  <c r="V142" i="237"/>
  <c r="AC142" i="237"/>
  <c r="A180" i="235"/>
  <c r="C125" i="228"/>
  <c r="I124" i="228"/>
  <c r="H124" i="228"/>
  <c r="G141" i="237"/>
  <c r="A179" i="228"/>
  <c r="D126" i="231"/>
  <c r="H126" i="231" s="1"/>
  <c r="F126" i="231"/>
  <c r="E126" i="231" s="1"/>
  <c r="AB141" i="237"/>
  <c r="D79" i="226"/>
  <c r="F79" i="226"/>
  <c r="G79" i="226" s="1"/>
  <c r="B142" i="237"/>
  <c r="A143" i="237"/>
  <c r="H135" i="232"/>
  <c r="AK142" i="237"/>
  <c r="AE143" i="237"/>
  <c r="AF142" i="237"/>
  <c r="AM142" i="237"/>
  <c r="S80" i="237"/>
  <c r="N80" i="237"/>
  <c r="O80" i="237" s="1"/>
  <c r="T80" i="237"/>
  <c r="E152" i="234"/>
  <c r="X85" i="237"/>
  <c r="Y85" i="237" s="1"/>
  <c r="AD85" i="237"/>
  <c r="H87" i="234"/>
  <c r="D74" i="232"/>
  <c r="E74" i="232" s="1"/>
  <c r="J74" i="232"/>
  <c r="I74" i="232"/>
  <c r="AN80" i="237"/>
  <c r="AH80" i="237"/>
  <c r="AI80" i="237" s="1"/>
  <c r="R141" i="237"/>
  <c r="L142" i="237"/>
  <c r="Q142" i="237"/>
  <c r="K143" i="237"/>
  <c r="H79" i="226" l="1"/>
  <c r="H84" i="227"/>
  <c r="AG81" i="237"/>
  <c r="C75" i="232"/>
  <c r="E153" i="234"/>
  <c r="H142" i="237"/>
  <c r="A181" i="235"/>
  <c r="AB142" i="237"/>
  <c r="L143" i="237"/>
  <c r="K144" i="237"/>
  <c r="W86" i="237"/>
  <c r="U144" i="237"/>
  <c r="AC143" i="237"/>
  <c r="V143" i="237"/>
  <c r="AA143" i="237"/>
  <c r="H82" i="224"/>
  <c r="F88" i="234"/>
  <c r="G88" i="234" s="1"/>
  <c r="D88" i="234"/>
  <c r="H88" i="234" s="1"/>
  <c r="AK143" i="237"/>
  <c r="AE144" i="237"/>
  <c r="AF143" i="237"/>
  <c r="AM143" i="237"/>
  <c r="A144" i="237"/>
  <c r="B143" i="237"/>
  <c r="F80" i="226"/>
  <c r="G80" i="226" s="1"/>
  <c r="D80" i="226"/>
  <c r="H80" i="226" s="1"/>
  <c r="F127" i="231"/>
  <c r="E127" i="231" s="1"/>
  <c r="D127" i="231"/>
  <c r="H127" i="231" s="1"/>
  <c r="A180" i="228"/>
  <c r="I125" i="228"/>
  <c r="H125" i="228"/>
  <c r="H136" i="232"/>
  <c r="D80" i="237"/>
  <c r="E80" i="237" s="1"/>
  <c r="I80" i="237"/>
  <c r="J80" i="237"/>
  <c r="B126" i="235"/>
  <c r="C126" i="235"/>
  <c r="D126" i="235"/>
  <c r="D85" i="227"/>
  <c r="F85" i="227"/>
  <c r="G85" i="227" s="1"/>
  <c r="R142" i="237"/>
  <c r="M81" i="237"/>
  <c r="AL142" i="237"/>
  <c r="G142" i="237"/>
  <c r="I137" i="232"/>
  <c r="B137" i="232"/>
  <c r="G137" i="232"/>
  <c r="A138" i="232"/>
  <c r="J123" i="228"/>
  <c r="K123" i="228"/>
  <c r="E123" i="228"/>
  <c r="F123" i="228" s="1"/>
  <c r="B124" i="228" l="1"/>
  <c r="D124" i="228"/>
  <c r="F128" i="231"/>
  <c r="E128" i="231" s="1"/>
  <c r="D128" i="231"/>
  <c r="H128" i="231" s="1"/>
  <c r="H143" i="237"/>
  <c r="AE145" i="237"/>
  <c r="AF144" i="237"/>
  <c r="AM144" i="237"/>
  <c r="AK144" i="237"/>
  <c r="D83" i="224"/>
  <c r="F83" i="224"/>
  <c r="G83" i="224" s="1"/>
  <c r="K145" i="237"/>
  <c r="L144" i="237"/>
  <c r="R143" i="237"/>
  <c r="A182" i="235"/>
  <c r="AH81" i="237"/>
  <c r="AI81" i="237" s="1"/>
  <c r="AN81" i="237"/>
  <c r="AL143" i="237"/>
  <c r="X86" i="237"/>
  <c r="Y86" i="237" s="1"/>
  <c r="AD86" i="237"/>
  <c r="E154" i="234"/>
  <c r="H137" i="232"/>
  <c r="C127" i="235"/>
  <c r="K126" i="235"/>
  <c r="I126" i="235"/>
  <c r="J126" i="235"/>
  <c r="H126" i="235"/>
  <c r="E126" i="235"/>
  <c r="F126" i="235" s="1"/>
  <c r="C81" i="237"/>
  <c r="D81" i="226"/>
  <c r="F81" i="226"/>
  <c r="G81" i="226" s="1"/>
  <c r="A145" i="237"/>
  <c r="B144" i="237"/>
  <c r="G144" i="237" s="1"/>
  <c r="F89" i="234"/>
  <c r="G89" i="234" s="1"/>
  <c r="D89" i="234"/>
  <c r="I75" i="232"/>
  <c r="J75" i="232"/>
  <c r="D75" i="232"/>
  <c r="E75" i="232" s="1"/>
  <c r="I138" i="232"/>
  <c r="A139" i="232"/>
  <c r="G138" i="232"/>
  <c r="B138" i="232"/>
  <c r="S81" i="237"/>
  <c r="N81" i="237"/>
  <c r="O81" i="237" s="1"/>
  <c r="T81" i="237"/>
  <c r="H85" i="227"/>
  <c r="A181" i="228"/>
  <c r="G143" i="237"/>
  <c r="AB143" i="237"/>
  <c r="U145" i="237"/>
  <c r="AA144" i="237"/>
  <c r="V144" i="237"/>
  <c r="AC144" i="237"/>
  <c r="Q143" i="237"/>
  <c r="C76" i="232" l="1"/>
  <c r="J81" i="237"/>
  <c r="I81" i="237"/>
  <c r="D81" i="237"/>
  <c r="E81" i="237" s="1"/>
  <c r="R144" i="237"/>
  <c r="AL144" i="237"/>
  <c r="F86" i="227"/>
  <c r="G86" i="227" s="1"/>
  <c r="D86" i="227"/>
  <c r="H86" i="227" s="1"/>
  <c r="B139" i="232"/>
  <c r="I139" i="232"/>
  <c r="G139" i="232"/>
  <c r="A140" i="232"/>
  <c r="B127" i="235"/>
  <c r="D127" i="235"/>
  <c r="W87" i="237"/>
  <c r="F129" i="231"/>
  <c r="E129" i="231" s="1"/>
  <c r="D129" i="231"/>
  <c r="H129" i="231" s="1"/>
  <c r="H138" i="232"/>
  <c r="H81" i="226"/>
  <c r="K127" i="235"/>
  <c r="C128" i="235"/>
  <c r="I127" i="235"/>
  <c r="J127" i="235"/>
  <c r="H127" i="235"/>
  <c r="E127" i="235"/>
  <c r="F127" i="235" s="1"/>
  <c r="E155" i="234"/>
  <c r="AG82" i="237"/>
  <c r="K146" i="237"/>
  <c r="L145" i="237"/>
  <c r="Q145" i="237" s="1"/>
  <c r="AK145" i="237"/>
  <c r="AE146" i="237"/>
  <c r="AM145" i="237"/>
  <c r="AF145" i="237"/>
  <c r="A182" i="228"/>
  <c r="K124" i="228"/>
  <c r="E124" i="228"/>
  <c r="F124" i="228" s="1"/>
  <c r="J124" i="228"/>
  <c r="H144" i="237"/>
  <c r="AB144" i="237"/>
  <c r="U146" i="237"/>
  <c r="V145" i="237"/>
  <c r="AA145" i="237"/>
  <c r="AC145" i="237"/>
  <c r="M82" i="237"/>
  <c r="H89" i="234"/>
  <c r="A146" i="237"/>
  <c r="B145" i="237"/>
  <c r="G145" i="237" s="1"/>
  <c r="A183" i="235"/>
  <c r="Q144" i="237"/>
  <c r="H83" i="224"/>
  <c r="B128" i="235" l="1"/>
  <c r="D128" i="235"/>
  <c r="F84" i="224"/>
  <c r="G84" i="224" s="1"/>
  <c r="D84" i="224"/>
  <c r="A147" i="237"/>
  <c r="B146" i="237"/>
  <c r="AB145" i="237"/>
  <c r="F90" i="234"/>
  <c r="G90" i="234" s="1"/>
  <c r="D90" i="234"/>
  <c r="C129" i="235"/>
  <c r="K128" i="235"/>
  <c r="I128" i="235"/>
  <c r="E128" i="235"/>
  <c r="F128" i="235" s="1"/>
  <c r="H128" i="235"/>
  <c r="J128" i="235"/>
  <c r="I76" i="232"/>
  <c r="J76" i="232"/>
  <c r="D76" i="232"/>
  <c r="E76" i="232" s="1"/>
  <c r="A184" i="235"/>
  <c r="AA146" i="237"/>
  <c r="V146" i="237"/>
  <c r="AC146" i="237"/>
  <c r="U147" i="237"/>
  <c r="AN82" i="237"/>
  <c r="AH82" i="237"/>
  <c r="AI82" i="237" s="1"/>
  <c r="D130" i="231"/>
  <c r="H130" i="231" s="1"/>
  <c r="F130" i="231"/>
  <c r="E130" i="231" s="1"/>
  <c r="A141" i="232"/>
  <c r="I140" i="232"/>
  <c r="G140" i="232"/>
  <c r="B140" i="232"/>
  <c r="H139" i="232"/>
  <c r="C82" i="237"/>
  <c r="AE147" i="237"/>
  <c r="AK146" i="237"/>
  <c r="AF146" i="237"/>
  <c r="AM146" i="237"/>
  <c r="K147" i="237"/>
  <c r="L146" i="237"/>
  <c r="X87" i="237"/>
  <c r="Y87" i="237" s="1"/>
  <c r="AD87" i="237"/>
  <c r="D87" i="227"/>
  <c r="F87" i="227"/>
  <c r="G87" i="227" s="1"/>
  <c r="B125" i="228"/>
  <c r="D125" i="228"/>
  <c r="A183" i="228"/>
  <c r="H145" i="237"/>
  <c r="S82" i="237"/>
  <c r="T82" i="237"/>
  <c r="N82" i="237"/>
  <c r="O82" i="237" s="1"/>
  <c r="AL145" i="237"/>
  <c r="R145" i="237"/>
  <c r="E156" i="234"/>
  <c r="D82" i="226"/>
  <c r="F82" i="226"/>
  <c r="G82" i="226" s="1"/>
  <c r="H90" i="234" l="1"/>
  <c r="H82" i="226"/>
  <c r="B129" i="235"/>
  <c r="D129" i="235"/>
  <c r="K129" i="235" s="1"/>
  <c r="E157" i="234"/>
  <c r="D83" i="226"/>
  <c r="F83" i="226"/>
  <c r="G83" i="226" s="1"/>
  <c r="M83" i="237"/>
  <c r="J125" i="228"/>
  <c r="E125" i="228"/>
  <c r="F125" i="228" s="1"/>
  <c r="K125" i="228"/>
  <c r="R146" i="237"/>
  <c r="D82" i="237"/>
  <c r="E82" i="237" s="1"/>
  <c r="I82" i="237"/>
  <c r="J82" i="237"/>
  <c r="H140" i="232"/>
  <c r="F131" i="231"/>
  <c r="E131" i="231" s="1"/>
  <c r="D131" i="231"/>
  <c r="H131" i="231" s="1"/>
  <c r="A148" i="237"/>
  <c r="B147" i="237"/>
  <c r="G147" i="237" s="1"/>
  <c r="A184" i="228"/>
  <c r="W88" i="237"/>
  <c r="Q146" i="237"/>
  <c r="AG83" i="237"/>
  <c r="C77" i="232"/>
  <c r="C130" i="235"/>
  <c r="I129" i="235"/>
  <c r="J129" i="235"/>
  <c r="E129" i="235"/>
  <c r="F129" i="235" s="1"/>
  <c r="H129" i="235"/>
  <c r="H84" i="224"/>
  <c r="A142" i="232"/>
  <c r="I141" i="232"/>
  <c r="B141" i="232"/>
  <c r="G141" i="232"/>
  <c r="AB146" i="237"/>
  <c r="F91" i="234"/>
  <c r="G91" i="234" s="1"/>
  <c r="D91" i="234"/>
  <c r="H91" i="234" s="1"/>
  <c r="H87" i="227"/>
  <c r="L147" i="237"/>
  <c r="K148" i="237"/>
  <c r="Q147" i="237"/>
  <c r="AL146" i="237"/>
  <c r="AK147" i="237"/>
  <c r="AE148" i="237"/>
  <c r="AF147" i="237"/>
  <c r="AM147" i="237"/>
  <c r="U148" i="237"/>
  <c r="AA147" i="237"/>
  <c r="AC147" i="237"/>
  <c r="V147" i="237"/>
  <c r="A185" i="235"/>
  <c r="H146" i="237"/>
  <c r="G146" i="237"/>
  <c r="H83" i="226" l="1"/>
  <c r="F92" i="234"/>
  <c r="G92" i="234" s="1"/>
  <c r="D92" i="234"/>
  <c r="H92" i="234" s="1"/>
  <c r="AA148" i="237"/>
  <c r="U149" i="237"/>
  <c r="V148" i="237"/>
  <c r="AC148" i="237"/>
  <c r="L148" i="237"/>
  <c r="Q148" i="237" s="1"/>
  <c r="K149" i="237"/>
  <c r="H141" i="232"/>
  <c r="A149" i="237"/>
  <c r="B148" i="237"/>
  <c r="F84" i="226"/>
  <c r="G84" i="226" s="1"/>
  <c r="D84" i="226"/>
  <c r="H84" i="226" s="1"/>
  <c r="B130" i="235"/>
  <c r="D130" i="235"/>
  <c r="J130" i="235" s="1"/>
  <c r="A186" i="235"/>
  <c r="D88" i="227"/>
  <c r="F88" i="227"/>
  <c r="G88" i="227" s="1"/>
  <c r="F85" i="224"/>
  <c r="G85" i="224" s="1"/>
  <c r="D85" i="224"/>
  <c r="J77" i="232"/>
  <c r="I77" i="232"/>
  <c r="D77" i="232"/>
  <c r="E77" i="232" s="1"/>
  <c r="A185" i="228"/>
  <c r="F132" i="231"/>
  <c r="E132" i="231" s="1"/>
  <c r="D132" i="231"/>
  <c r="H132" i="231" s="1"/>
  <c r="E158" i="234"/>
  <c r="AE149" i="237"/>
  <c r="AF148" i="237"/>
  <c r="AM148" i="237"/>
  <c r="AK148" i="237"/>
  <c r="C131" i="235"/>
  <c r="K130" i="235"/>
  <c r="I130" i="235"/>
  <c r="H130" i="235"/>
  <c r="AD88" i="237"/>
  <c r="X88" i="237"/>
  <c r="Y88" i="237" s="1"/>
  <c r="H147" i="237"/>
  <c r="S83" i="237"/>
  <c r="T83" i="237"/>
  <c r="N83" i="237"/>
  <c r="O83" i="237" s="1"/>
  <c r="AB147" i="237"/>
  <c r="AL147" i="237"/>
  <c r="R147" i="237"/>
  <c r="I142" i="232"/>
  <c r="G142" i="232"/>
  <c r="A143" i="232"/>
  <c r="B142" i="232"/>
  <c r="AN83" i="237"/>
  <c r="AH83" i="237"/>
  <c r="AI83" i="237" s="1"/>
  <c r="C83" i="237"/>
  <c r="B126" i="228"/>
  <c r="C126" i="228"/>
  <c r="D126" i="228"/>
  <c r="H88" i="227" l="1"/>
  <c r="E130" i="235"/>
  <c r="F130" i="235" s="1"/>
  <c r="B131" i="235" s="1"/>
  <c r="D131" i="235"/>
  <c r="E131" i="235" s="1"/>
  <c r="F131" i="235" s="1"/>
  <c r="K126" i="228"/>
  <c r="C127" i="228"/>
  <c r="I126" i="228"/>
  <c r="J126" i="228"/>
  <c r="E126" i="228"/>
  <c r="F126" i="228" s="1"/>
  <c r="H126" i="228"/>
  <c r="H142" i="232"/>
  <c r="M84" i="237"/>
  <c r="K131" i="235"/>
  <c r="C132" i="235"/>
  <c r="I131" i="235"/>
  <c r="J131" i="235"/>
  <c r="H131" i="235"/>
  <c r="A186" i="228"/>
  <c r="D89" i="227"/>
  <c r="F89" i="227"/>
  <c r="G89" i="227" s="1"/>
  <c r="H148" i="237"/>
  <c r="U150" i="237"/>
  <c r="V149" i="237"/>
  <c r="AA149" i="237"/>
  <c r="AC149" i="237"/>
  <c r="F93" i="234"/>
  <c r="G93" i="234" s="1"/>
  <c r="D93" i="234"/>
  <c r="AG84" i="237"/>
  <c r="B143" i="232"/>
  <c r="I143" i="232"/>
  <c r="A144" i="232"/>
  <c r="G143" i="232"/>
  <c r="W89" i="237"/>
  <c r="AL148" i="237"/>
  <c r="E159" i="234"/>
  <c r="H85" i="224"/>
  <c r="A150" i="237"/>
  <c r="B149" i="237"/>
  <c r="R148" i="237"/>
  <c r="F133" i="231"/>
  <c r="E133" i="231" s="1"/>
  <c r="D133" i="231"/>
  <c r="H133" i="231" s="1"/>
  <c r="C78" i="232"/>
  <c r="A187" i="235"/>
  <c r="D85" i="226"/>
  <c r="F85" i="226"/>
  <c r="G85" i="226" s="1"/>
  <c r="AB148" i="237"/>
  <c r="D83" i="237"/>
  <c r="E83" i="237" s="1"/>
  <c r="I83" i="237"/>
  <c r="J83" i="237"/>
  <c r="AK149" i="237"/>
  <c r="AE150" i="237"/>
  <c r="AM149" i="237"/>
  <c r="AF149" i="237"/>
  <c r="G148" i="237"/>
  <c r="K150" i="237"/>
  <c r="L149" i="237"/>
  <c r="Q149" i="237" s="1"/>
  <c r="H85" i="226" l="1"/>
  <c r="H93" i="234"/>
  <c r="H89" i="227"/>
  <c r="B132" i="235"/>
  <c r="D132" i="235"/>
  <c r="A188" i="235"/>
  <c r="D134" i="231"/>
  <c r="H134" i="231" s="1"/>
  <c r="F134" i="231"/>
  <c r="E134" i="231" s="1"/>
  <c r="R149" i="237"/>
  <c r="K151" i="237"/>
  <c r="L150" i="237"/>
  <c r="Q150" i="237" s="1"/>
  <c r="C84" i="237"/>
  <c r="D86" i="226"/>
  <c r="F86" i="226"/>
  <c r="G86" i="226" s="1"/>
  <c r="D78" i="232"/>
  <c r="E78" i="232" s="1"/>
  <c r="I78" i="232"/>
  <c r="J78" i="232"/>
  <c r="H149" i="237"/>
  <c r="B150" i="237"/>
  <c r="G150" i="237" s="1"/>
  <c r="A151" i="237"/>
  <c r="E160" i="234"/>
  <c r="X89" i="237"/>
  <c r="Y89" i="237" s="1"/>
  <c r="AD89" i="237"/>
  <c r="A145" i="232"/>
  <c r="I144" i="232"/>
  <c r="G144" i="232"/>
  <c r="B144" i="232"/>
  <c r="AB149" i="237"/>
  <c r="N84" i="237"/>
  <c r="O84" i="237" s="1"/>
  <c r="S84" i="237"/>
  <c r="T84" i="237"/>
  <c r="B127" i="228"/>
  <c r="D127" i="228"/>
  <c r="E127" i="228" s="1"/>
  <c r="F127" i="228" s="1"/>
  <c r="G149" i="237"/>
  <c r="AH84" i="237"/>
  <c r="AI84" i="237" s="1"/>
  <c r="AN84" i="237"/>
  <c r="C133" i="235"/>
  <c r="K132" i="235"/>
  <c r="I132" i="235"/>
  <c r="H132" i="235"/>
  <c r="J132" i="235"/>
  <c r="E132" i="235"/>
  <c r="F132" i="235" s="1"/>
  <c r="AL149" i="237"/>
  <c r="D86" i="224"/>
  <c r="F86" i="224"/>
  <c r="G86" i="224" s="1"/>
  <c r="H143" i="232"/>
  <c r="F94" i="234"/>
  <c r="G94" i="234" s="1"/>
  <c r="D94" i="234"/>
  <c r="AA150" i="237"/>
  <c r="U151" i="237"/>
  <c r="AC150" i="237"/>
  <c r="V150" i="237"/>
  <c r="F90" i="227"/>
  <c r="G90" i="227" s="1"/>
  <c r="D90" i="227"/>
  <c r="AK150" i="237"/>
  <c r="AE151" i="237"/>
  <c r="AF150" i="237"/>
  <c r="AM150" i="237"/>
  <c r="A187" i="228"/>
  <c r="C128" i="228"/>
  <c r="I127" i="228"/>
  <c r="H127" i="228"/>
  <c r="J127" i="228" l="1"/>
  <c r="K127" i="228"/>
  <c r="H94" i="234"/>
  <c r="H86" i="226"/>
  <c r="B133" i="235"/>
  <c r="D133" i="235"/>
  <c r="K133" i="235" s="1"/>
  <c r="AK151" i="237"/>
  <c r="AE152" i="237"/>
  <c r="AF151" i="237"/>
  <c r="AM151" i="237"/>
  <c r="B128" i="228"/>
  <c r="D128" i="228"/>
  <c r="J128" i="228" s="1"/>
  <c r="W90" i="237"/>
  <c r="A152" i="237"/>
  <c r="B151" i="237"/>
  <c r="D87" i="226"/>
  <c r="F87" i="226"/>
  <c r="G87" i="226" s="1"/>
  <c r="K152" i="237"/>
  <c r="L151" i="237"/>
  <c r="Q151" i="237"/>
  <c r="H90" i="227"/>
  <c r="U152" i="237"/>
  <c r="AA151" i="237"/>
  <c r="AC151" i="237"/>
  <c r="V151" i="237"/>
  <c r="AG85" i="237"/>
  <c r="M85" i="237"/>
  <c r="H144" i="232"/>
  <c r="H150" i="237"/>
  <c r="J84" i="237"/>
  <c r="I84" i="237"/>
  <c r="D84" i="237"/>
  <c r="E84" i="237" s="1"/>
  <c r="F135" i="231"/>
  <c r="E135" i="231" s="1"/>
  <c r="D135" i="231"/>
  <c r="H135" i="231" s="1"/>
  <c r="F95" i="234"/>
  <c r="G95" i="234" s="1"/>
  <c r="D95" i="234"/>
  <c r="H95" i="234" s="1"/>
  <c r="I145" i="232"/>
  <c r="B145" i="232"/>
  <c r="G145" i="232"/>
  <c r="A146" i="232"/>
  <c r="E161" i="234"/>
  <c r="C79" i="232"/>
  <c r="A189" i="235"/>
  <c r="C129" i="228"/>
  <c r="I128" i="228"/>
  <c r="H128" i="228"/>
  <c r="E128" i="228"/>
  <c r="F128" i="228" s="1"/>
  <c r="A188" i="228"/>
  <c r="AL150" i="237"/>
  <c r="AB150" i="237"/>
  <c r="H86" i="224"/>
  <c r="C134" i="235"/>
  <c r="I133" i="235"/>
  <c r="E133" i="235"/>
  <c r="F133" i="235" s="1"/>
  <c r="H133" i="235"/>
  <c r="J133" i="235"/>
  <c r="R150" i="237"/>
  <c r="K128" i="228" l="1"/>
  <c r="B129" i="228"/>
  <c r="D129" i="228"/>
  <c r="K129" i="228" s="1"/>
  <c r="B134" i="235"/>
  <c r="D134" i="235"/>
  <c r="E134" i="235" s="1"/>
  <c r="F134" i="235" s="1"/>
  <c r="D87" i="224"/>
  <c r="F87" i="224"/>
  <c r="G87" i="224" s="1"/>
  <c r="C135" i="235"/>
  <c r="K134" i="235"/>
  <c r="I134" i="235"/>
  <c r="H134" i="235"/>
  <c r="J134" i="235"/>
  <c r="A189" i="228"/>
  <c r="E162" i="234"/>
  <c r="H145" i="232"/>
  <c r="F96" i="234"/>
  <c r="G96" i="234" s="1"/>
  <c r="D96" i="234"/>
  <c r="H96" i="234" s="1"/>
  <c r="C85" i="237"/>
  <c r="AB151" i="237"/>
  <c r="K153" i="237"/>
  <c r="L152" i="237"/>
  <c r="Q152" i="237" s="1"/>
  <c r="H151" i="237"/>
  <c r="X90" i="237"/>
  <c r="Y90" i="237" s="1"/>
  <c r="AD90" i="237"/>
  <c r="I129" i="228"/>
  <c r="C130" i="228"/>
  <c r="J129" i="228"/>
  <c r="E129" i="228"/>
  <c r="F129" i="228" s="1"/>
  <c r="H129" i="228"/>
  <c r="I79" i="232"/>
  <c r="J79" i="232"/>
  <c r="D79" i="232"/>
  <c r="E79" i="232" s="1"/>
  <c r="U153" i="237"/>
  <c r="AA152" i="237"/>
  <c r="AC152" i="237"/>
  <c r="V152" i="237"/>
  <c r="AE153" i="237"/>
  <c r="AK152" i="237"/>
  <c r="AF152" i="237"/>
  <c r="AM152" i="237"/>
  <c r="A147" i="232"/>
  <c r="I146" i="232"/>
  <c r="G146" i="232"/>
  <c r="B146" i="232"/>
  <c r="D136" i="231"/>
  <c r="H136" i="231" s="1"/>
  <c r="F136" i="231"/>
  <c r="E136" i="231" s="1"/>
  <c r="AH85" i="237"/>
  <c r="AI85" i="237" s="1"/>
  <c r="AN85" i="237"/>
  <c r="D91" i="227"/>
  <c r="F91" i="227"/>
  <c r="G91" i="227" s="1"/>
  <c r="A153" i="237"/>
  <c r="B152" i="237"/>
  <c r="AL151" i="237"/>
  <c r="A190" i="235"/>
  <c r="N85" i="237"/>
  <c r="O85" i="237" s="1"/>
  <c r="S85" i="237"/>
  <c r="T85" i="237"/>
  <c r="R151" i="237"/>
  <c r="H87" i="226"/>
  <c r="G151" i="237"/>
  <c r="B135" i="235" l="1"/>
  <c r="D135" i="235"/>
  <c r="B130" i="228"/>
  <c r="D130" i="228"/>
  <c r="K130" i="228" s="1"/>
  <c r="B153" i="237"/>
  <c r="G153" i="237" s="1"/>
  <c r="A154" i="237"/>
  <c r="AB152" i="237"/>
  <c r="I130" i="228"/>
  <c r="C131" i="228"/>
  <c r="H130" i="228"/>
  <c r="E130" i="228"/>
  <c r="F130" i="228" s="1"/>
  <c r="W91" i="237"/>
  <c r="F88" i="226"/>
  <c r="G88" i="226" s="1"/>
  <c r="D88" i="226"/>
  <c r="H88" i="226" s="1"/>
  <c r="AG86" i="237"/>
  <c r="H146" i="232"/>
  <c r="B147" i="232"/>
  <c r="I147" i="232"/>
  <c r="G147" i="232"/>
  <c r="A148" i="232"/>
  <c r="AK153" i="237"/>
  <c r="AE154" i="237"/>
  <c r="AM153" i="237"/>
  <c r="AF153" i="237"/>
  <c r="U154" i="237"/>
  <c r="V153" i="237"/>
  <c r="AA153" i="237"/>
  <c r="AC153" i="237"/>
  <c r="I85" i="237"/>
  <c r="D85" i="237"/>
  <c r="E85" i="237" s="1"/>
  <c r="J85" i="237"/>
  <c r="A190" i="228"/>
  <c r="H87" i="224"/>
  <c r="M86" i="237"/>
  <c r="AL152" i="237"/>
  <c r="C80" i="232"/>
  <c r="K154" i="237"/>
  <c r="L153" i="237"/>
  <c r="F97" i="234"/>
  <c r="G97" i="234" s="1"/>
  <c r="D97" i="234"/>
  <c r="H97" i="234" s="1"/>
  <c r="A191" i="235"/>
  <c r="H152" i="237"/>
  <c r="G152" i="237"/>
  <c r="H91" i="227"/>
  <c r="F137" i="231"/>
  <c r="E137" i="231" s="1"/>
  <c r="D137" i="231"/>
  <c r="H137" i="231" s="1"/>
  <c r="R152" i="237"/>
  <c r="E163" i="234"/>
  <c r="K135" i="235"/>
  <c r="C136" i="235"/>
  <c r="I135" i="235"/>
  <c r="H135" i="235"/>
  <c r="E135" i="235"/>
  <c r="F135" i="235" s="1"/>
  <c r="J135" i="235"/>
  <c r="B131" i="228" l="1"/>
  <c r="D131" i="228"/>
  <c r="B136" i="235"/>
  <c r="D136" i="235"/>
  <c r="D138" i="231"/>
  <c r="H138" i="231" s="1"/>
  <c r="F138" i="231"/>
  <c r="E138" i="231" s="1"/>
  <c r="R153" i="237"/>
  <c r="L154" i="237"/>
  <c r="K155" i="237"/>
  <c r="A191" i="228"/>
  <c r="AL153" i="237"/>
  <c r="H147" i="232"/>
  <c r="AH86" i="237"/>
  <c r="AI86" i="237" s="1"/>
  <c r="AN86" i="237"/>
  <c r="X91" i="237"/>
  <c r="Y91" i="237" s="1"/>
  <c r="AD91" i="237"/>
  <c r="E164" i="234"/>
  <c r="AB153" i="237"/>
  <c r="C132" i="228"/>
  <c r="K131" i="228"/>
  <c r="I131" i="228"/>
  <c r="J131" i="228"/>
  <c r="E131" i="228"/>
  <c r="F131" i="228" s="1"/>
  <c r="H131" i="228"/>
  <c r="H153" i="237"/>
  <c r="F98" i="234"/>
  <c r="G98" i="234" s="1"/>
  <c r="D98" i="234"/>
  <c r="D92" i="227"/>
  <c r="F92" i="227"/>
  <c r="G92" i="227" s="1"/>
  <c r="A192" i="235"/>
  <c r="J80" i="232"/>
  <c r="I80" i="232"/>
  <c r="D80" i="232"/>
  <c r="E80" i="232" s="1"/>
  <c r="S86" i="237"/>
  <c r="N86" i="237"/>
  <c r="O86" i="237" s="1"/>
  <c r="T86" i="237"/>
  <c r="D89" i="226"/>
  <c r="F89" i="226"/>
  <c r="G89" i="226" s="1"/>
  <c r="C137" i="235"/>
  <c r="K136" i="235"/>
  <c r="I136" i="235"/>
  <c r="J136" i="235"/>
  <c r="E136" i="235"/>
  <c r="F136" i="235" s="1"/>
  <c r="H136" i="235"/>
  <c r="Q153" i="237"/>
  <c r="F88" i="224"/>
  <c r="G88" i="224" s="1"/>
  <c r="D88" i="224"/>
  <c r="C86" i="237"/>
  <c r="U155" i="237"/>
  <c r="V154" i="237"/>
  <c r="AC154" i="237"/>
  <c r="AA154" i="237"/>
  <c r="AK154" i="237"/>
  <c r="AF154" i="237"/>
  <c r="AE155" i="237"/>
  <c r="AM154" i="237"/>
  <c r="A149" i="232"/>
  <c r="I148" i="232"/>
  <c r="G148" i="232"/>
  <c r="B148" i="232"/>
  <c r="J130" i="228"/>
  <c r="A155" i="237"/>
  <c r="B154" i="237"/>
  <c r="G154" i="237" s="1"/>
  <c r="H98" i="234" l="1"/>
  <c r="H92" i="227"/>
  <c r="H89" i="226"/>
  <c r="D90" i="226" s="1"/>
  <c r="B137" i="235"/>
  <c r="D137" i="235"/>
  <c r="I149" i="232"/>
  <c r="A150" i="232"/>
  <c r="B149" i="232"/>
  <c r="G149" i="232"/>
  <c r="D86" i="237"/>
  <c r="E86" i="237" s="1"/>
  <c r="I86" i="237"/>
  <c r="J86" i="237"/>
  <c r="D93" i="227"/>
  <c r="F93" i="227"/>
  <c r="G93" i="227" s="1"/>
  <c r="F99" i="234"/>
  <c r="G99" i="234" s="1"/>
  <c r="D99" i="234"/>
  <c r="W92" i="237"/>
  <c r="A192" i="228"/>
  <c r="R154" i="237"/>
  <c r="F139" i="231"/>
  <c r="E139" i="231" s="1"/>
  <c r="D139" i="231"/>
  <c r="H139" i="231" s="1"/>
  <c r="B132" i="228"/>
  <c r="D132" i="228"/>
  <c r="H148" i="232"/>
  <c r="H88" i="224"/>
  <c r="K137" i="235"/>
  <c r="I137" i="235"/>
  <c r="H137" i="235"/>
  <c r="J137" i="235"/>
  <c r="E137" i="235"/>
  <c r="F137" i="235" s="1"/>
  <c r="K132" i="228"/>
  <c r="C133" i="228"/>
  <c r="I132" i="228"/>
  <c r="J132" i="228"/>
  <c r="E132" i="228"/>
  <c r="F132" i="228" s="1"/>
  <c r="H132" i="228"/>
  <c r="Q154" i="237"/>
  <c r="A156" i="237"/>
  <c r="B155" i="237"/>
  <c r="G155" i="237" s="1"/>
  <c r="AL154" i="237"/>
  <c r="U156" i="237"/>
  <c r="AA155" i="237"/>
  <c r="AC155" i="237"/>
  <c r="V155" i="237"/>
  <c r="C81" i="232"/>
  <c r="A193" i="235"/>
  <c r="H154" i="237"/>
  <c r="AK155" i="237"/>
  <c r="AE156" i="237"/>
  <c r="AF155" i="237"/>
  <c r="AM155" i="237"/>
  <c r="AB154" i="237"/>
  <c r="M87" i="237"/>
  <c r="E165" i="234"/>
  <c r="AG87" i="237"/>
  <c r="L155" i="237"/>
  <c r="K156" i="237"/>
  <c r="H99" i="234" l="1"/>
  <c r="F90" i="226"/>
  <c r="G90" i="226" s="1"/>
  <c r="B138" i="235"/>
  <c r="D138" i="235"/>
  <c r="C138" i="235"/>
  <c r="R155" i="237"/>
  <c r="K157" i="237"/>
  <c r="L156" i="237"/>
  <c r="AH87" i="237"/>
  <c r="AI87" i="237" s="1"/>
  <c r="AN87" i="237"/>
  <c r="A194" i="235"/>
  <c r="D81" i="232"/>
  <c r="E81" i="232" s="1"/>
  <c r="J81" i="232"/>
  <c r="I81" i="232"/>
  <c r="A157" i="237"/>
  <c r="B156" i="237"/>
  <c r="D140" i="231"/>
  <c r="H140" i="231" s="1"/>
  <c r="F140" i="231"/>
  <c r="E140" i="231" s="1"/>
  <c r="F100" i="234"/>
  <c r="G100" i="234" s="1"/>
  <c r="D100" i="234"/>
  <c r="H100" i="234" s="1"/>
  <c r="C87" i="237"/>
  <c r="I150" i="232"/>
  <c r="G150" i="232"/>
  <c r="A151" i="232"/>
  <c r="B150" i="232"/>
  <c r="S87" i="237"/>
  <c r="N87" i="237"/>
  <c r="O87" i="237" s="1"/>
  <c r="T87" i="237"/>
  <c r="AK156" i="237"/>
  <c r="AE157" i="237"/>
  <c r="AF156" i="237"/>
  <c r="AM156" i="237"/>
  <c r="D89" i="224"/>
  <c r="F89" i="224"/>
  <c r="G89" i="224" s="1"/>
  <c r="A193" i="228"/>
  <c r="H90" i="226"/>
  <c r="Q155" i="237"/>
  <c r="AL155" i="237"/>
  <c r="AB155" i="237"/>
  <c r="H155" i="237"/>
  <c r="I133" i="228"/>
  <c r="C134" i="228"/>
  <c r="H133" i="228"/>
  <c r="B133" i="228"/>
  <c r="D133" i="228"/>
  <c r="K133" i="228" s="1"/>
  <c r="E166" i="234"/>
  <c r="U157" i="237"/>
  <c r="AA156" i="237"/>
  <c r="V156" i="237"/>
  <c r="AC156" i="237"/>
  <c r="AD92" i="237"/>
  <c r="X92" i="237"/>
  <c r="Y92" i="237" s="1"/>
  <c r="H93" i="227"/>
  <c r="H149" i="232"/>
  <c r="H89" i="224" l="1"/>
  <c r="H150" i="232"/>
  <c r="H156" i="237"/>
  <c r="R156" i="237"/>
  <c r="W93" i="237"/>
  <c r="U158" i="237"/>
  <c r="V157" i="237"/>
  <c r="AC157" i="237"/>
  <c r="AA157" i="237"/>
  <c r="A194" i="228"/>
  <c r="AK157" i="237"/>
  <c r="AE158" i="237"/>
  <c r="AM157" i="237"/>
  <c r="AF157" i="237"/>
  <c r="A152" i="232"/>
  <c r="B151" i="232"/>
  <c r="I151" i="232"/>
  <c r="G151" i="232"/>
  <c r="B157" i="237"/>
  <c r="A158" i="237"/>
  <c r="C82" i="232"/>
  <c r="AG88" i="237"/>
  <c r="E133" i="228"/>
  <c r="F133" i="228" s="1"/>
  <c r="A195" i="235"/>
  <c r="Q156" i="237"/>
  <c r="F94" i="227"/>
  <c r="G94" i="227" s="1"/>
  <c r="D94" i="227"/>
  <c r="M88" i="237"/>
  <c r="F101" i="234"/>
  <c r="G101" i="234" s="1"/>
  <c r="D101" i="234"/>
  <c r="H101" i="234" s="1"/>
  <c r="AB156" i="237"/>
  <c r="E167" i="234"/>
  <c r="C135" i="228"/>
  <c r="I134" i="228"/>
  <c r="H134" i="228"/>
  <c r="J133" i="228"/>
  <c r="D91" i="226"/>
  <c r="F91" i="226"/>
  <c r="G91" i="226" s="1"/>
  <c r="D90" i="224"/>
  <c r="F90" i="224"/>
  <c r="G90" i="224" s="1"/>
  <c r="AL156" i="237"/>
  <c r="D87" i="237"/>
  <c r="E87" i="237" s="1"/>
  <c r="I87" i="237"/>
  <c r="J87" i="237"/>
  <c r="F141" i="231"/>
  <c r="E141" i="231" s="1"/>
  <c r="D141" i="231"/>
  <c r="H141" i="231" s="1"/>
  <c r="G156" i="237"/>
  <c r="K158" i="237"/>
  <c r="L157" i="237"/>
  <c r="C139" i="235"/>
  <c r="K138" i="235"/>
  <c r="I138" i="235"/>
  <c r="E138" i="235"/>
  <c r="F138" i="235" s="1"/>
  <c r="J138" i="235"/>
  <c r="H138" i="235"/>
  <c r="H94" i="227" l="1"/>
  <c r="R157" i="237"/>
  <c r="D142" i="231"/>
  <c r="H142" i="231" s="1"/>
  <c r="F142" i="231"/>
  <c r="E142" i="231" s="1"/>
  <c r="E168" i="234"/>
  <c r="D95" i="227"/>
  <c r="F95" i="227"/>
  <c r="G95" i="227" s="1"/>
  <c r="H157" i="237"/>
  <c r="AB157" i="237"/>
  <c r="X93" i="237"/>
  <c r="Y93" i="237" s="1"/>
  <c r="AD93" i="237"/>
  <c r="Q157" i="237"/>
  <c r="H90" i="224"/>
  <c r="A196" i="235"/>
  <c r="AH88" i="237"/>
  <c r="AI88" i="237" s="1"/>
  <c r="AN88" i="237"/>
  <c r="G157" i="237"/>
  <c r="A153" i="232"/>
  <c r="I152" i="232"/>
  <c r="G152" i="232"/>
  <c r="B152" i="232"/>
  <c r="B139" i="235"/>
  <c r="D139" i="235"/>
  <c r="E139" i="235" s="1"/>
  <c r="F139" i="235" s="1"/>
  <c r="C88" i="237"/>
  <c r="F102" i="234"/>
  <c r="G102" i="234" s="1"/>
  <c r="D102" i="234"/>
  <c r="H102" i="234" s="1"/>
  <c r="J82" i="232"/>
  <c r="D82" i="232"/>
  <c r="E82" i="232" s="1"/>
  <c r="I82" i="232"/>
  <c r="H151" i="232"/>
  <c r="AK158" i="237"/>
  <c r="AE159" i="237"/>
  <c r="AF158" i="237"/>
  <c r="AM158" i="237"/>
  <c r="L158" i="237"/>
  <c r="Q158" i="237" s="1"/>
  <c r="K159" i="237"/>
  <c r="C136" i="228"/>
  <c r="I135" i="228"/>
  <c r="H135" i="228"/>
  <c r="A159" i="237"/>
  <c r="B158" i="237"/>
  <c r="A195" i="228"/>
  <c r="AA158" i="237"/>
  <c r="U159" i="237"/>
  <c r="V158" i="237"/>
  <c r="AC158" i="237"/>
  <c r="K139" i="235"/>
  <c r="C140" i="235"/>
  <c r="I139" i="235"/>
  <c r="H139" i="235"/>
  <c r="H91" i="226"/>
  <c r="S88" i="237"/>
  <c r="N88" i="237"/>
  <c r="O88" i="237" s="1"/>
  <c r="T88" i="237"/>
  <c r="B134" i="228"/>
  <c r="D134" i="228"/>
  <c r="AL157" i="237"/>
  <c r="J139" i="235" l="1"/>
  <c r="B140" i="235"/>
  <c r="D140" i="235"/>
  <c r="J140" i="235" s="1"/>
  <c r="C137" i="228"/>
  <c r="I136" i="228"/>
  <c r="H136" i="228"/>
  <c r="F91" i="224"/>
  <c r="G91" i="224" s="1"/>
  <c r="D91" i="224"/>
  <c r="H91" i="224" s="1"/>
  <c r="G158" i="237"/>
  <c r="R158" i="237"/>
  <c r="AK159" i="237"/>
  <c r="AE160" i="237"/>
  <c r="AF159" i="237"/>
  <c r="AM159" i="237"/>
  <c r="H152" i="232"/>
  <c r="H95" i="227"/>
  <c r="F143" i="231"/>
  <c r="E143" i="231" s="1"/>
  <c r="D143" i="231"/>
  <c r="H143" i="231" s="1"/>
  <c r="AB158" i="237"/>
  <c r="U160" i="237"/>
  <c r="AC159" i="237"/>
  <c r="AA159" i="237"/>
  <c r="V159" i="237"/>
  <c r="L159" i="237"/>
  <c r="Q159" i="237" s="1"/>
  <c r="K160" i="237"/>
  <c r="I153" i="232"/>
  <c r="B153" i="232"/>
  <c r="G153" i="232"/>
  <c r="A154" i="232"/>
  <c r="A197" i="235"/>
  <c r="K134" i="228"/>
  <c r="J134" i="228"/>
  <c r="E134" i="228"/>
  <c r="F134" i="228" s="1"/>
  <c r="A160" i="237"/>
  <c r="B159" i="237"/>
  <c r="G159" i="237" s="1"/>
  <c r="F92" i="226"/>
  <c r="G92" i="226" s="1"/>
  <c r="D92" i="226"/>
  <c r="H158" i="237"/>
  <c r="F103" i="234"/>
  <c r="G103" i="234" s="1"/>
  <c r="D103" i="234"/>
  <c r="H103" i="234" s="1"/>
  <c r="AG89" i="237"/>
  <c r="M89" i="237"/>
  <c r="C141" i="235"/>
  <c r="K140" i="235"/>
  <c r="I140" i="235"/>
  <c r="E140" i="235"/>
  <c r="F140" i="235" s="1"/>
  <c r="H140" i="235"/>
  <c r="A196" i="228"/>
  <c r="AL158" i="237"/>
  <c r="C83" i="232"/>
  <c r="I88" i="237"/>
  <c r="D88" i="237"/>
  <c r="E88" i="237" s="1"/>
  <c r="J88" i="237"/>
  <c r="W94" i="237"/>
  <c r="E169" i="234"/>
  <c r="B141" i="235" l="1"/>
  <c r="D141" i="235"/>
  <c r="K141" i="235" s="1"/>
  <c r="X94" i="237"/>
  <c r="Y94" i="237" s="1"/>
  <c r="AD94" i="237"/>
  <c r="E170" i="234"/>
  <c r="C89" i="237"/>
  <c r="AN89" i="237"/>
  <c r="AH89" i="237"/>
  <c r="AI89" i="237" s="1"/>
  <c r="B135" i="228"/>
  <c r="D135" i="228"/>
  <c r="H153" i="232"/>
  <c r="L160" i="237"/>
  <c r="Q160" i="237" s="1"/>
  <c r="K161" i="237"/>
  <c r="AL159" i="237"/>
  <c r="F92" i="224"/>
  <c r="G92" i="224" s="1"/>
  <c r="D92" i="224"/>
  <c r="H92" i="224" s="1"/>
  <c r="C142" i="235"/>
  <c r="I141" i="235"/>
  <c r="E141" i="235"/>
  <c r="F141" i="235" s="1"/>
  <c r="H141" i="235"/>
  <c r="H159" i="237"/>
  <c r="AB159" i="237"/>
  <c r="F144" i="231"/>
  <c r="E144" i="231" s="1"/>
  <c r="D144" i="231"/>
  <c r="H144" i="231" s="1"/>
  <c r="I83" i="232"/>
  <c r="D83" i="232"/>
  <c r="E83" i="232" s="1"/>
  <c r="J83" i="232"/>
  <c r="F104" i="234"/>
  <c r="G104" i="234" s="1"/>
  <c r="D104" i="234"/>
  <c r="H104" i="234" s="1"/>
  <c r="I154" i="232"/>
  <c r="A155" i="232"/>
  <c r="G154" i="232"/>
  <c r="B154" i="232"/>
  <c r="R159" i="237"/>
  <c r="U161" i="237"/>
  <c r="AA160" i="237"/>
  <c r="V160" i="237"/>
  <c r="AC160" i="237"/>
  <c r="I137" i="228"/>
  <c r="H137" i="228"/>
  <c r="A197" i="228"/>
  <c r="N89" i="237"/>
  <c r="O89" i="237" s="1"/>
  <c r="S89" i="237"/>
  <c r="T89" i="237"/>
  <c r="H92" i="226"/>
  <c r="A161" i="237"/>
  <c r="G160" i="237"/>
  <c r="B160" i="237"/>
  <c r="A198" i="235"/>
  <c r="D96" i="227"/>
  <c r="H96" i="227" s="1"/>
  <c r="F96" i="227"/>
  <c r="G96" i="227" s="1"/>
  <c r="AE161" i="237"/>
  <c r="AK160" i="237"/>
  <c r="AF160" i="237"/>
  <c r="AM160" i="237"/>
  <c r="B142" i="235" l="1"/>
  <c r="D142" i="235"/>
  <c r="E142" i="235" s="1"/>
  <c r="F142" i="235" s="1"/>
  <c r="AG90" i="237"/>
  <c r="E171" i="234"/>
  <c r="AL160" i="237"/>
  <c r="H160" i="237"/>
  <c r="D93" i="226"/>
  <c r="F93" i="226"/>
  <c r="G93" i="226" s="1"/>
  <c r="A198" i="228"/>
  <c r="B155" i="232"/>
  <c r="I155" i="232"/>
  <c r="G155" i="232"/>
  <c r="A156" i="232"/>
  <c r="J141" i="235"/>
  <c r="C143" i="235"/>
  <c r="I142" i="235"/>
  <c r="H142" i="235"/>
  <c r="K162" i="237"/>
  <c r="L161" i="237"/>
  <c r="K135" i="228"/>
  <c r="E135" i="228"/>
  <c r="F135" i="228" s="1"/>
  <c r="J135" i="228"/>
  <c r="I89" i="237"/>
  <c r="D89" i="237"/>
  <c r="E89" i="237" s="1"/>
  <c r="J89" i="237"/>
  <c r="A199" i="235"/>
  <c r="B161" i="237"/>
  <c r="A162" i="237"/>
  <c r="C84" i="232"/>
  <c r="D93" i="224"/>
  <c r="F93" i="224"/>
  <c r="G93" i="224" s="1"/>
  <c r="AK161" i="237"/>
  <c r="AE162" i="237"/>
  <c r="AM161" i="237"/>
  <c r="AF161" i="237"/>
  <c r="M90" i="237"/>
  <c r="F105" i="234"/>
  <c r="G105" i="234" s="1"/>
  <c r="D105" i="234"/>
  <c r="H105" i="234" s="1"/>
  <c r="D97" i="227"/>
  <c r="F97" i="227"/>
  <c r="G97" i="227" s="1"/>
  <c r="AB160" i="237"/>
  <c r="U162" i="237"/>
  <c r="V161" i="237"/>
  <c r="AC161" i="237"/>
  <c r="AA161" i="237"/>
  <c r="H154" i="232"/>
  <c r="F145" i="231"/>
  <c r="E145" i="231" s="1"/>
  <c r="D145" i="231"/>
  <c r="H145" i="231" s="1"/>
  <c r="R160" i="237"/>
  <c r="W95" i="237"/>
  <c r="H93" i="226" l="1"/>
  <c r="H93" i="224"/>
  <c r="B143" i="235"/>
  <c r="D143" i="235"/>
  <c r="E143" i="235" s="1"/>
  <c r="F143" i="235" s="1"/>
  <c r="AB161" i="237"/>
  <c r="F106" i="234"/>
  <c r="G106" i="234" s="1"/>
  <c r="D106" i="234"/>
  <c r="H106" i="234" s="1"/>
  <c r="A163" i="237"/>
  <c r="B162" i="237"/>
  <c r="G162" i="237" s="1"/>
  <c r="A199" i="228"/>
  <c r="D146" i="231"/>
  <c r="H146" i="231" s="1"/>
  <c r="F146" i="231"/>
  <c r="E146" i="231" s="1"/>
  <c r="AE163" i="237"/>
  <c r="AF162" i="237"/>
  <c r="AM162" i="237"/>
  <c r="AK162" i="237"/>
  <c r="H161" i="237"/>
  <c r="A200" i="235"/>
  <c r="C90" i="237"/>
  <c r="J142" i="235"/>
  <c r="K142" i="235"/>
  <c r="A157" i="232"/>
  <c r="I156" i="232"/>
  <c r="G156" i="232"/>
  <c r="B156" i="232"/>
  <c r="H155" i="232"/>
  <c r="AL161" i="237"/>
  <c r="D94" i="224"/>
  <c r="F94" i="224"/>
  <c r="G94" i="224" s="1"/>
  <c r="R161" i="237"/>
  <c r="E172" i="234"/>
  <c r="X95" i="237"/>
  <c r="Y95" i="237" s="1"/>
  <c r="AD95" i="237"/>
  <c r="D84" i="232"/>
  <c r="E84" i="232" s="1"/>
  <c r="J84" i="232"/>
  <c r="I84" i="232"/>
  <c r="B136" i="228"/>
  <c r="D136" i="228"/>
  <c r="K163" i="237"/>
  <c r="Q162" i="237"/>
  <c r="L162" i="237"/>
  <c r="AA162" i="237"/>
  <c r="U163" i="237"/>
  <c r="AC162" i="237"/>
  <c r="V162" i="237"/>
  <c r="H97" i="227"/>
  <c r="N90" i="237"/>
  <c r="O90" i="237" s="1"/>
  <c r="T90" i="237"/>
  <c r="S90" i="237"/>
  <c r="G161" i="237"/>
  <c r="Q161" i="237"/>
  <c r="K143" i="235"/>
  <c r="C144" i="235"/>
  <c r="I143" i="235"/>
  <c r="J143" i="235"/>
  <c r="H143" i="235"/>
  <c r="D94" i="226"/>
  <c r="F94" i="226"/>
  <c r="G94" i="226" s="1"/>
  <c r="AH90" i="237"/>
  <c r="AI90" i="237" s="1"/>
  <c r="AN90" i="237"/>
  <c r="H94" i="226" l="1"/>
  <c r="B144" i="235"/>
  <c r="D144" i="235"/>
  <c r="E144" i="235" s="1"/>
  <c r="F144" i="235" s="1"/>
  <c r="D95" i="226"/>
  <c r="F95" i="226"/>
  <c r="G95" i="226" s="1"/>
  <c r="AG91" i="237"/>
  <c r="L163" i="237"/>
  <c r="Q163" i="237"/>
  <c r="K164" i="237"/>
  <c r="H156" i="232"/>
  <c r="AL162" i="237"/>
  <c r="F107" i="234"/>
  <c r="G107" i="234" s="1"/>
  <c r="D107" i="234"/>
  <c r="AB162" i="237"/>
  <c r="W96" i="237"/>
  <c r="F147" i="231"/>
  <c r="E147" i="231" s="1"/>
  <c r="D147" i="231"/>
  <c r="H147" i="231" s="1"/>
  <c r="M91" i="237"/>
  <c r="K136" i="228"/>
  <c r="J136" i="228"/>
  <c r="E136" i="228"/>
  <c r="F136" i="228" s="1"/>
  <c r="A158" i="232"/>
  <c r="I157" i="232"/>
  <c r="B157" i="232"/>
  <c r="G157" i="232"/>
  <c r="J90" i="237"/>
  <c r="I90" i="237"/>
  <c r="D90" i="237"/>
  <c r="E90" i="237" s="1"/>
  <c r="H162" i="237"/>
  <c r="A164" i="237"/>
  <c r="B163" i="237"/>
  <c r="G163" i="237" s="1"/>
  <c r="C145" i="235"/>
  <c r="I144" i="235"/>
  <c r="H144" i="235"/>
  <c r="F98" i="227"/>
  <c r="G98" i="227" s="1"/>
  <c r="D98" i="227"/>
  <c r="U164" i="237"/>
  <c r="AA163" i="237"/>
  <c r="AC163" i="237"/>
  <c r="V163" i="237"/>
  <c r="R162" i="237"/>
  <c r="C85" i="232"/>
  <c r="E173" i="234"/>
  <c r="H94" i="224"/>
  <c r="A201" i="235"/>
  <c r="AK163" i="237"/>
  <c r="AE164" i="237"/>
  <c r="AF163" i="237"/>
  <c r="AM163" i="237"/>
  <c r="A200" i="228"/>
  <c r="H95" i="226" l="1"/>
  <c r="B145" i="235"/>
  <c r="D145" i="235"/>
  <c r="J145" i="235" s="1"/>
  <c r="AL163" i="237"/>
  <c r="I85" i="232"/>
  <c r="J85" i="232"/>
  <c r="D85" i="232"/>
  <c r="E85" i="232" s="1"/>
  <c r="C91" i="237"/>
  <c r="I158" i="232"/>
  <c r="G158" i="232"/>
  <c r="B158" i="232"/>
  <c r="A159" i="232"/>
  <c r="F148" i="231"/>
  <c r="E148" i="231" s="1"/>
  <c r="D148" i="231"/>
  <c r="H148" i="231" s="1"/>
  <c r="X96" i="237"/>
  <c r="Y96" i="237" s="1"/>
  <c r="AD96" i="237"/>
  <c r="J144" i="235"/>
  <c r="K144" i="235"/>
  <c r="A165" i="237"/>
  <c r="B164" i="237"/>
  <c r="H157" i="232"/>
  <c r="K165" i="237"/>
  <c r="L164" i="237"/>
  <c r="AN91" i="237"/>
  <c r="AH91" i="237"/>
  <c r="AI91" i="237" s="1"/>
  <c r="A202" i="235"/>
  <c r="AA164" i="237"/>
  <c r="V164" i="237"/>
  <c r="U165" i="237"/>
  <c r="AC164" i="237"/>
  <c r="K145" i="235"/>
  <c r="C146" i="235"/>
  <c r="I145" i="235"/>
  <c r="H145" i="235"/>
  <c r="E145" i="235"/>
  <c r="F145" i="235" s="1"/>
  <c r="B137" i="228"/>
  <c r="D137" i="228"/>
  <c r="S91" i="237"/>
  <c r="N91" i="237"/>
  <c r="O91" i="237" s="1"/>
  <c r="T91" i="237"/>
  <c r="R163" i="237"/>
  <c r="F95" i="224"/>
  <c r="G95" i="224" s="1"/>
  <c r="D95" i="224"/>
  <c r="H95" i="224" s="1"/>
  <c r="A201" i="228"/>
  <c r="E174" i="234"/>
  <c r="AB163" i="237"/>
  <c r="AE165" i="237"/>
  <c r="AK164" i="237"/>
  <c r="AF164" i="237"/>
  <c r="AM164" i="237"/>
  <c r="H98" i="227"/>
  <c r="H163" i="237"/>
  <c r="H107" i="234"/>
  <c r="F96" i="226"/>
  <c r="G96" i="226" s="1"/>
  <c r="D96" i="226"/>
  <c r="H96" i="226" s="1"/>
  <c r="B146" i="235" l="1"/>
  <c r="D146" i="235"/>
  <c r="AB164" i="237"/>
  <c r="R164" i="237"/>
  <c r="W97" i="237"/>
  <c r="B159" i="232"/>
  <c r="I159" i="232"/>
  <c r="A160" i="232"/>
  <c r="G159" i="232"/>
  <c r="C86" i="232"/>
  <c r="Q164" i="237"/>
  <c r="H164" i="237"/>
  <c r="H158" i="232"/>
  <c r="AK165" i="237"/>
  <c r="AE166" i="237"/>
  <c r="AM165" i="237"/>
  <c r="AF165" i="237"/>
  <c r="E175" i="234"/>
  <c r="M92" i="237"/>
  <c r="U166" i="237"/>
  <c r="AA165" i="237"/>
  <c r="V165" i="237"/>
  <c r="AC165" i="237"/>
  <c r="AG92" i="237"/>
  <c r="A166" i="237"/>
  <c r="B165" i="237"/>
  <c r="D91" i="237"/>
  <c r="E91" i="237" s="1"/>
  <c r="I91" i="237"/>
  <c r="J91" i="237"/>
  <c r="A203" i="235"/>
  <c r="D97" i="226"/>
  <c r="F97" i="226"/>
  <c r="G97" i="226" s="1"/>
  <c r="F96" i="224"/>
  <c r="G96" i="224" s="1"/>
  <c r="D96" i="224"/>
  <c r="H96" i="224" s="1"/>
  <c r="J137" i="228"/>
  <c r="K137" i="228"/>
  <c r="E137" i="228"/>
  <c r="F137" i="228" s="1"/>
  <c r="G164" i="237"/>
  <c r="F149" i="231"/>
  <c r="E149" i="231" s="1"/>
  <c r="D149" i="231"/>
  <c r="H149" i="231" s="1"/>
  <c r="F108" i="234"/>
  <c r="G108" i="234" s="1"/>
  <c r="D108" i="234"/>
  <c r="D99" i="227"/>
  <c r="F99" i="227"/>
  <c r="G99" i="227" s="1"/>
  <c r="AL164" i="237"/>
  <c r="A202" i="228"/>
  <c r="C147" i="235"/>
  <c r="K146" i="235"/>
  <c r="I146" i="235"/>
  <c r="E146" i="235"/>
  <c r="F146" i="235" s="1"/>
  <c r="J146" i="235"/>
  <c r="H146" i="235"/>
  <c r="K166" i="237"/>
  <c r="L165" i="237"/>
  <c r="Q165" i="237" s="1"/>
  <c r="H97" i="226" l="1"/>
  <c r="B147" i="235"/>
  <c r="D147" i="235"/>
  <c r="J147" i="235" s="1"/>
  <c r="C148" i="235"/>
  <c r="I147" i="235"/>
  <c r="H147" i="235"/>
  <c r="E147" i="235"/>
  <c r="F147" i="235" s="1"/>
  <c r="D97" i="224"/>
  <c r="F97" i="224"/>
  <c r="G97" i="224" s="1"/>
  <c r="A204" i="235"/>
  <c r="A167" i="237"/>
  <c r="B166" i="237"/>
  <c r="K167" i="237"/>
  <c r="L166" i="237"/>
  <c r="B138" i="228"/>
  <c r="D138" i="228"/>
  <c r="C138" i="228"/>
  <c r="C92" i="237"/>
  <c r="AB165" i="237"/>
  <c r="E176" i="234"/>
  <c r="H159" i="232"/>
  <c r="H99" i="227"/>
  <c r="T92" i="237"/>
  <c r="S92" i="237"/>
  <c r="N92" i="237"/>
  <c r="O92" i="237" s="1"/>
  <c r="AL165" i="237"/>
  <c r="D86" i="232"/>
  <c r="E86" i="232" s="1"/>
  <c r="J86" i="232"/>
  <c r="I86" i="232"/>
  <c r="H165" i="237"/>
  <c r="R165" i="237"/>
  <c r="A203" i="228"/>
  <c r="D150" i="231"/>
  <c r="H150" i="231" s="1"/>
  <c r="F150" i="231"/>
  <c r="E150" i="231" s="1"/>
  <c r="G165" i="237"/>
  <c r="AH92" i="237"/>
  <c r="AI92" i="237" s="1"/>
  <c r="AN92" i="237"/>
  <c r="AA166" i="237"/>
  <c r="U167" i="237"/>
  <c r="AC166" i="237"/>
  <c r="V166" i="237"/>
  <c r="AK166" i="237"/>
  <c r="AE167" i="237"/>
  <c r="AF166" i="237"/>
  <c r="AM166" i="237"/>
  <c r="H108" i="234"/>
  <c r="D98" i="226"/>
  <c r="H98" i="226" s="1"/>
  <c r="F98" i="226"/>
  <c r="G98" i="226" s="1"/>
  <c r="A161" i="232"/>
  <c r="I160" i="232"/>
  <c r="G160" i="232"/>
  <c r="B160" i="232"/>
  <c r="X97" i="237"/>
  <c r="Y97" i="237" s="1"/>
  <c r="AD97" i="237"/>
  <c r="H97" i="224" l="1"/>
  <c r="I161" i="232"/>
  <c r="B161" i="232"/>
  <c r="G161" i="232"/>
  <c r="A162" i="232"/>
  <c r="AK167" i="237"/>
  <c r="AE168" i="237"/>
  <c r="AF167" i="237"/>
  <c r="AM167" i="237"/>
  <c r="A204" i="228"/>
  <c r="R166" i="237"/>
  <c r="D98" i="224"/>
  <c r="H98" i="224" s="1"/>
  <c r="F98" i="224"/>
  <c r="G98" i="224" s="1"/>
  <c r="W98" i="237"/>
  <c r="AL166" i="237"/>
  <c r="U168" i="237"/>
  <c r="AC167" i="237"/>
  <c r="AA167" i="237"/>
  <c r="V167" i="237"/>
  <c r="F151" i="231"/>
  <c r="E151" i="231" s="1"/>
  <c r="D151" i="231"/>
  <c r="H151" i="231" s="1"/>
  <c r="Q166" i="237"/>
  <c r="A205" i="235"/>
  <c r="C149" i="235"/>
  <c r="I148" i="235"/>
  <c r="H148" i="235"/>
  <c r="AB166" i="237"/>
  <c r="AG93" i="237"/>
  <c r="D100" i="227"/>
  <c r="F100" i="227"/>
  <c r="G100" i="227" s="1"/>
  <c r="E177" i="234"/>
  <c r="I92" i="237"/>
  <c r="D92" i="237"/>
  <c r="E92" i="237" s="1"/>
  <c r="J92" i="237"/>
  <c r="A168" i="237"/>
  <c r="B167" i="237"/>
  <c r="G167" i="237" s="1"/>
  <c r="K147" i="235"/>
  <c r="D99" i="226"/>
  <c r="F99" i="226"/>
  <c r="G99" i="226" s="1"/>
  <c r="B148" i="235"/>
  <c r="D148" i="235"/>
  <c r="K148" i="235" s="1"/>
  <c r="F109" i="234"/>
  <c r="G109" i="234" s="1"/>
  <c r="D109" i="234"/>
  <c r="H160" i="232"/>
  <c r="C87" i="232"/>
  <c r="M93" i="237"/>
  <c r="K138" i="228"/>
  <c r="I138" i="228"/>
  <c r="C139" i="228"/>
  <c r="H138" i="228"/>
  <c r="J138" i="228"/>
  <c r="E138" i="228"/>
  <c r="F138" i="228" s="1"/>
  <c r="K168" i="237"/>
  <c r="L167" i="237"/>
  <c r="H166" i="237"/>
  <c r="G166" i="237"/>
  <c r="H100" i="227" l="1"/>
  <c r="S93" i="237"/>
  <c r="N93" i="237"/>
  <c r="O93" i="237" s="1"/>
  <c r="T93" i="237"/>
  <c r="R167" i="237"/>
  <c r="B139" i="228"/>
  <c r="D139" i="228"/>
  <c r="J139" i="228" s="1"/>
  <c r="E178" i="234"/>
  <c r="I149" i="235"/>
  <c r="H149" i="235"/>
  <c r="D152" i="231"/>
  <c r="H152" i="231" s="1"/>
  <c r="F152" i="231"/>
  <c r="E152" i="231" s="1"/>
  <c r="U169" i="237"/>
  <c r="AC168" i="237"/>
  <c r="AA168" i="237"/>
  <c r="V168" i="237"/>
  <c r="A163" i="232"/>
  <c r="I162" i="232"/>
  <c r="G162" i="232"/>
  <c r="B162" i="232"/>
  <c r="Q167" i="237"/>
  <c r="L168" i="237"/>
  <c r="K169" i="237"/>
  <c r="I87" i="232"/>
  <c r="D87" i="232"/>
  <c r="E87" i="232" s="1"/>
  <c r="J87" i="232"/>
  <c r="H109" i="234"/>
  <c r="H167" i="237"/>
  <c r="C93" i="237"/>
  <c r="J148" i="235"/>
  <c r="A206" i="235"/>
  <c r="D101" i="227"/>
  <c r="F101" i="227"/>
  <c r="G101" i="227" s="1"/>
  <c r="D99" i="224"/>
  <c r="F99" i="224"/>
  <c r="G99" i="224" s="1"/>
  <c r="AL167" i="237"/>
  <c r="H161" i="232"/>
  <c r="C140" i="228"/>
  <c r="I139" i="228"/>
  <c r="H139" i="228"/>
  <c r="H99" i="226"/>
  <c r="A169" i="237"/>
  <c r="B168" i="237"/>
  <c r="AH93" i="237"/>
  <c r="AI93" i="237" s="1"/>
  <c r="AN93" i="237"/>
  <c r="E148" i="235"/>
  <c r="F148" i="235" s="1"/>
  <c r="AB167" i="237"/>
  <c r="X98" i="237"/>
  <c r="Y98" i="237" s="1"/>
  <c r="AD98" i="237"/>
  <c r="A205" i="228"/>
  <c r="AE169" i="237"/>
  <c r="AK168" i="237"/>
  <c r="AF168" i="237"/>
  <c r="AM168" i="237"/>
  <c r="E139" i="228" l="1"/>
  <c r="F139" i="228" s="1"/>
  <c r="K139" i="228"/>
  <c r="H101" i="227"/>
  <c r="B140" i="228"/>
  <c r="D140" i="228"/>
  <c r="J140" i="228" s="1"/>
  <c r="AL168" i="237"/>
  <c r="I93" i="237"/>
  <c r="D93" i="237"/>
  <c r="E93" i="237" s="1"/>
  <c r="J93" i="237"/>
  <c r="K170" i="237"/>
  <c r="L169" i="237"/>
  <c r="U170" i="237"/>
  <c r="AA169" i="237"/>
  <c r="V169" i="237"/>
  <c r="AC169" i="237"/>
  <c r="M94" i="237"/>
  <c r="G168" i="237"/>
  <c r="C88" i="232"/>
  <c r="E179" i="234"/>
  <c r="B149" i="235"/>
  <c r="D149" i="235"/>
  <c r="K140" i="228"/>
  <c r="C141" i="228"/>
  <c r="I140" i="228"/>
  <c r="H140" i="228"/>
  <c r="AB168" i="237"/>
  <c r="F153" i="231"/>
  <c r="E153" i="231" s="1"/>
  <c r="D153" i="231"/>
  <c r="H153" i="231" s="1"/>
  <c r="AG94" i="237"/>
  <c r="F100" i="226"/>
  <c r="G100" i="226" s="1"/>
  <c r="D100" i="226"/>
  <c r="A207" i="235"/>
  <c r="H162" i="232"/>
  <c r="B163" i="232"/>
  <c r="I163" i="232"/>
  <c r="G163" i="232"/>
  <c r="A164" i="232"/>
  <c r="A206" i="228"/>
  <c r="H168" i="237"/>
  <c r="H99" i="224"/>
  <c r="R168" i="237"/>
  <c r="AK169" i="237"/>
  <c r="AE170" i="237"/>
  <c r="AM169" i="237"/>
  <c r="AF169" i="237"/>
  <c r="W99" i="237"/>
  <c r="A170" i="237"/>
  <c r="B169" i="237"/>
  <c r="F102" i="227"/>
  <c r="G102" i="227" s="1"/>
  <c r="D102" i="227"/>
  <c r="H102" i="227" s="1"/>
  <c r="F110" i="234"/>
  <c r="G110" i="234" s="1"/>
  <c r="D110" i="234"/>
  <c r="H110" i="234" s="1"/>
  <c r="Q168" i="237"/>
  <c r="D103" i="227" l="1"/>
  <c r="F103" i="227"/>
  <c r="G103" i="227" s="1"/>
  <c r="H169" i="237"/>
  <c r="AK170" i="237"/>
  <c r="AE171" i="237"/>
  <c r="AF170" i="237"/>
  <c r="AM170" i="237"/>
  <c r="F100" i="224"/>
  <c r="G100" i="224" s="1"/>
  <c r="D100" i="224"/>
  <c r="AN94" i="237"/>
  <c r="AH94" i="237"/>
  <c r="AI94" i="237" s="1"/>
  <c r="K149" i="235"/>
  <c r="J149" i="235"/>
  <c r="E149" i="235"/>
  <c r="F149" i="235" s="1"/>
  <c r="D88" i="232"/>
  <c r="E88" i="232" s="1"/>
  <c r="I88" i="232"/>
  <c r="J88" i="232"/>
  <c r="R169" i="237"/>
  <c r="C94" i="237"/>
  <c r="G169" i="237"/>
  <c r="AD99" i="237"/>
  <c r="X99" i="237"/>
  <c r="Y99" i="237" s="1"/>
  <c r="H100" i="226"/>
  <c r="D154" i="231"/>
  <c r="H154" i="231" s="1"/>
  <c r="F154" i="231"/>
  <c r="E154" i="231" s="1"/>
  <c r="E140" i="228"/>
  <c r="F140" i="228" s="1"/>
  <c r="C142" i="228"/>
  <c r="I141" i="228"/>
  <c r="H141" i="228"/>
  <c r="Q169" i="237"/>
  <c r="F111" i="234"/>
  <c r="G111" i="234" s="1"/>
  <c r="D111" i="234"/>
  <c r="E180" i="234"/>
  <c r="K171" i="237"/>
  <c r="L170" i="237"/>
  <c r="Q170" i="237" s="1"/>
  <c r="A171" i="237"/>
  <c r="B170" i="237"/>
  <c r="AL169" i="237"/>
  <c r="A207" i="228"/>
  <c r="A165" i="232"/>
  <c r="I164" i="232"/>
  <c r="G164" i="232"/>
  <c r="B164" i="232"/>
  <c r="H163" i="232"/>
  <c r="A208" i="235"/>
  <c r="N94" i="237"/>
  <c r="O94" i="237" s="1"/>
  <c r="S94" i="237"/>
  <c r="T94" i="237"/>
  <c r="AB169" i="237"/>
  <c r="U171" i="237"/>
  <c r="AA170" i="237"/>
  <c r="AC170" i="237"/>
  <c r="V170" i="237"/>
  <c r="A209" i="235" l="1"/>
  <c r="H170" i="237"/>
  <c r="E181" i="234"/>
  <c r="AG95" i="237"/>
  <c r="U172" i="237"/>
  <c r="AA171" i="237"/>
  <c r="AC171" i="237"/>
  <c r="V171" i="237"/>
  <c r="A172" i="237"/>
  <c r="B171" i="237"/>
  <c r="G171" i="237" s="1"/>
  <c r="C143" i="228"/>
  <c r="I142" i="228"/>
  <c r="H142" i="228"/>
  <c r="F155" i="231"/>
  <c r="E155" i="231" s="1"/>
  <c r="D155" i="231"/>
  <c r="H155" i="231" s="1"/>
  <c r="B150" i="235"/>
  <c r="C150" i="235"/>
  <c r="D150" i="235"/>
  <c r="AK171" i="237"/>
  <c r="AE172" i="237"/>
  <c r="AF171" i="237"/>
  <c r="AM171" i="237"/>
  <c r="I165" i="232"/>
  <c r="A166" i="232"/>
  <c r="B165" i="232"/>
  <c r="G165" i="232"/>
  <c r="H111" i="234"/>
  <c r="D101" i="226"/>
  <c r="F101" i="226"/>
  <c r="G101" i="226" s="1"/>
  <c r="H100" i="224"/>
  <c r="AL170" i="237"/>
  <c r="H103" i="227"/>
  <c r="AB170" i="237"/>
  <c r="H164" i="232"/>
  <c r="C89" i="232"/>
  <c r="L171" i="237"/>
  <c r="Q171" i="237"/>
  <c r="K172" i="237"/>
  <c r="M95" i="237"/>
  <c r="A208" i="228"/>
  <c r="G170" i="237"/>
  <c r="R170" i="237"/>
  <c r="B141" i="228"/>
  <c r="D141" i="228"/>
  <c r="W100" i="237"/>
  <c r="J94" i="237"/>
  <c r="D94" i="237"/>
  <c r="E94" i="237" s="1"/>
  <c r="I94" i="237"/>
  <c r="S95" i="237" l="1"/>
  <c r="N95" i="237"/>
  <c r="O95" i="237" s="1"/>
  <c r="T95" i="237"/>
  <c r="D104" i="227"/>
  <c r="F104" i="227"/>
  <c r="G104" i="227" s="1"/>
  <c r="AL171" i="237"/>
  <c r="AN95" i="237"/>
  <c r="AH95" i="237"/>
  <c r="AI95" i="237" s="1"/>
  <c r="K141" i="228"/>
  <c r="E141" i="228"/>
  <c r="F141" i="228" s="1"/>
  <c r="J141" i="228"/>
  <c r="H101" i="226"/>
  <c r="H171" i="237"/>
  <c r="E182" i="234"/>
  <c r="A210" i="235"/>
  <c r="A209" i="228"/>
  <c r="K173" i="237"/>
  <c r="L172" i="237"/>
  <c r="Q172" i="237" s="1"/>
  <c r="R171" i="237"/>
  <c r="I89" i="232"/>
  <c r="J89" i="232"/>
  <c r="D89" i="232"/>
  <c r="E89" i="232" s="1"/>
  <c r="F112" i="234"/>
  <c r="G112" i="234" s="1"/>
  <c r="D112" i="234"/>
  <c r="I166" i="232"/>
  <c r="G166" i="232"/>
  <c r="A167" i="232"/>
  <c r="B166" i="232"/>
  <c r="U173" i="237"/>
  <c r="V172" i="237"/>
  <c r="AA172" i="237"/>
  <c r="AC172" i="237"/>
  <c r="C95" i="237"/>
  <c r="H165" i="232"/>
  <c r="D156" i="231"/>
  <c r="H156" i="231" s="1"/>
  <c r="F156" i="231"/>
  <c r="E156" i="231" s="1"/>
  <c r="AB171" i="237"/>
  <c r="X100" i="237"/>
  <c r="Y100" i="237" s="1"/>
  <c r="AD100" i="237"/>
  <c r="F101" i="224"/>
  <c r="G101" i="224" s="1"/>
  <c r="D101" i="224"/>
  <c r="H101" i="224" s="1"/>
  <c r="AK172" i="237"/>
  <c r="AE173" i="237"/>
  <c r="AF172" i="237"/>
  <c r="AM172" i="237"/>
  <c r="C151" i="235"/>
  <c r="K150" i="235"/>
  <c r="I150" i="235"/>
  <c r="J150" i="235"/>
  <c r="E150" i="235"/>
  <c r="F150" i="235" s="1"/>
  <c r="H150" i="235"/>
  <c r="C144" i="228"/>
  <c r="I143" i="228"/>
  <c r="H143" i="228"/>
  <c r="B172" i="237"/>
  <c r="G172" i="237" s="1"/>
  <c r="A173" i="237"/>
  <c r="H104" i="227" l="1"/>
  <c r="H112" i="234"/>
  <c r="W101" i="237"/>
  <c r="I95" i="237"/>
  <c r="D95" i="237"/>
  <c r="E95" i="237" s="1"/>
  <c r="J95" i="237"/>
  <c r="U174" i="237"/>
  <c r="AA173" i="237"/>
  <c r="V173" i="237"/>
  <c r="AC173" i="237"/>
  <c r="A168" i="232"/>
  <c r="B167" i="232"/>
  <c r="I167" i="232"/>
  <c r="G167" i="232"/>
  <c r="E183" i="234"/>
  <c r="D105" i="227"/>
  <c r="F105" i="227"/>
  <c r="G105" i="227" s="1"/>
  <c r="B151" i="235"/>
  <c r="D151" i="235"/>
  <c r="K151" i="235" s="1"/>
  <c r="AL172" i="237"/>
  <c r="AB172" i="237"/>
  <c r="K174" i="237"/>
  <c r="L173" i="237"/>
  <c r="Q173" i="237" s="1"/>
  <c r="A211" i="235"/>
  <c r="B142" i="228"/>
  <c r="D142" i="228"/>
  <c r="A174" i="237"/>
  <c r="B173" i="237"/>
  <c r="G173" i="237" s="1"/>
  <c r="AK173" i="237"/>
  <c r="AE174" i="237"/>
  <c r="AM173" i="237"/>
  <c r="AF173" i="237"/>
  <c r="R172" i="237"/>
  <c r="M96" i="237"/>
  <c r="F157" i="231"/>
  <c r="E157" i="231" s="1"/>
  <c r="D157" i="231"/>
  <c r="H157" i="231" s="1"/>
  <c r="A210" i="228"/>
  <c r="C152" i="235"/>
  <c r="I151" i="235"/>
  <c r="E151" i="235"/>
  <c r="F151" i="235" s="1"/>
  <c r="J151" i="235"/>
  <c r="H151" i="235"/>
  <c r="D102" i="224"/>
  <c r="F102" i="224"/>
  <c r="G102" i="224" s="1"/>
  <c r="F113" i="234"/>
  <c r="G113" i="234" s="1"/>
  <c r="D113" i="234"/>
  <c r="H172" i="237"/>
  <c r="C145" i="228"/>
  <c r="I144" i="228"/>
  <c r="H144" i="228"/>
  <c r="H166" i="232"/>
  <c r="C90" i="232"/>
  <c r="D102" i="226"/>
  <c r="F102" i="226"/>
  <c r="G102" i="226" s="1"/>
  <c r="AG96" i="237"/>
  <c r="B152" i="235" l="1"/>
  <c r="D152" i="235"/>
  <c r="E152" i="235" s="1"/>
  <c r="F152" i="235" s="1"/>
  <c r="A175" i="237"/>
  <c r="B174" i="237"/>
  <c r="H167" i="232"/>
  <c r="A211" i="228"/>
  <c r="E142" i="228"/>
  <c r="F142" i="228" s="1"/>
  <c r="K142" i="228"/>
  <c r="J142" i="228"/>
  <c r="H105" i="227"/>
  <c r="A169" i="232"/>
  <c r="I168" i="232"/>
  <c r="G168" i="232"/>
  <c r="B168" i="232"/>
  <c r="AB173" i="237"/>
  <c r="AA174" i="237"/>
  <c r="U175" i="237"/>
  <c r="V174" i="237"/>
  <c r="AC174" i="237"/>
  <c r="X101" i="237"/>
  <c r="Y101" i="237" s="1"/>
  <c r="AD101" i="237"/>
  <c r="D90" i="232"/>
  <c r="E90" i="232" s="1"/>
  <c r="I90" i="232"/>
  <c r="J90" i="232"/>
  <c r="H102" i="224"/>
  <c r="N96" i="237"/>
  <c r="O96" i="237" s="1"/>
  <c r="T96" i="237"/>
  <c r="S96" i="237"/>
  <c r="AK174" i="237"/>
  <c r="AF174" i="237"/>
  <c r="AM174" i="237"/>
  <c r="AE175" i="237"/>
  <c r="E184" i="234"/>
  <c r="K175" i="237"/>
  <c r="L174" i="237"/>
  <c r="Q174" i="237" s="1"/>
  <c r="H102" i="226"/>
  <c r="AL173" i="237"/>
  <c r="AN96" i="237"/>
  <c r="AH96" i="237"/>
  <c r="AI96" i="237" s="1"/>
  <c r="I145" i="228"/>
  <c r="C146" i="228"/>
  <c r="H145" i="228"/>
  <c r="H113" i="234"/>
  <c r="C153" i="235"/>
  <c r="I152" i="235"/>
  <c r="H152" i="235"/>
  <c r="D158" i="231"/>
  <c r="H158" i="231" s="1"/>
  <c r="F158" i="231"/>
  <c r="E158" i="231" s="1"/>
  <c r="H173" i="237"/>
  <c r="A212" i="235"/>
  <c r="R173" i="237"/>
  <c r="C96" i="237"/>
  <c r="B153" i="235" l="1"/>
  <c r="D153" i="235"/>
  <c r="J153" i="235" s="1"/>
  <c r="A213" i="235"/>
  <c r="C147" i="228"/>
  <c r="I146" i="228"/>
  <c r="H146" i="228"/>
  <c r="M97" i="237"/>
  <c r="AB174" i="237"/>
  <c r="D103" i="224"/>
  <c r="F103" i="224"/>
  <c r="G103" i="224" s="1"/>
  <c r="H168" i="232"/>
  <c r="H174" i="237"/>
  <c r="G174" i="237"/>
  <c r="J152" i="235"/>
  <c r="K152" i="235"/>
  <c r="AL174" i="237"/>
  <c r="W102" i="237"/>
  <c r="I169" i="232"/>
  <c r="B169" i="232"/>
  <c r="G169" i="232"/>
  <c r="A170" i="232"/>
  <c r="B143" i="228"/>
  <c r="D143" i="228"/>
  <c r="A212" i="228"/>
  <c r="A176" i="237"/>
  <c r="B175" i="237"/>
  <c r="G175" i="237"/>
  <c r="I96" i="237"/>
  <c r="D96" i="237"/>
  <c r="E96" i="237" s="1"/>
  <c r="J96" i="237"/>
  <c r="F114" i="234"/>
  <c r="G114" i="234" s="1"/>
  <c r="D114" i="234"/>
  <c r="H114" i="234" s="1"/>
  <c r="L175" i="237"/>
  <c r="K176" i="237"/>
  <c r="AK175" i="237"/>
  <c r="AE176" i="237"/>
  <c r="AF175" i="237"/>
  <c r="AM175" i="237"/>
  <c r="C91" i="232"/>
  <c r="F159" i="231"/>
  <c r="E159" i="231" s="1"/>
  <c r="D159" i="231"/>
  <c r="H159" i="231" s="1"/>
  <c r="E185" i="234"/>
  <c r="K153" i="235"/>
  <c r="C154" i="235"/>
  <c r="I153" i="235"/>
  <c r="E153" i="235"/>
  <c r="F153" i="235" s="1"/>
  <c r="H153" i="235"/>
  <c r="AG97" i="237"/>
  <c r="D103" i="226"/>
  <c r="F103" i="226"/>
  <c r="G103" i="226" s="1"/>
  <c r="R174" i="237"/>
  <c r="U176" i="237"/>
  <c r="AC175" i="237"/>
  <c r="V175" i="237"/>
  <c r="AA175" i="237"/>
  <c r="F106" i="227"/>
  <c r="G106" i="227" s="1"/>
  <c r="D106" i="227"/>
  <c r="H106" i="227" l="1"/>
  <c r="H103" i="226"/>
  <c r="H103" i="224"/>
  <c r="F104" i="224" s="1"/>
  <c r="G104" i="224" s="1"/>
  <c r="AB175" i="237"/>
  <c r="F104" i="226"/>
  <c r="G104" i="226" s="1"/>
  <c r="D104" i="226"/>
  <c r="AN97" i="237"/>
  <c r="AH97" i="237"/>
  <c r="AI97" i="237" s="1"/>
  <c r="AL175" i="237"/>
  <c r="F115" i="234"/>
  <c r="G115" i="234" s="1"/>
  <c r="D115" i="234"/>
  <c r="H115" i="234" s="1"/>
  <c r="H169" i="232"/>
  <c r="T97" i="237"/>
  <c r="N97" i="237"/>
  <c r="O97" i="237" s="1"/>
  <c r="S97" i="237"/>
  <c r="C155" i="235"/>
  <c r="I154" i="235"/>
  <c r="H154" i="235"/>
  <c r="E154" i="235"/>
  <c r="F154" i="235" s="1"/>
  <c r="E186" i="234"/>
  <c r="D91" i="232"/>
  <c r="E91" i="232" s="1"/>
  <c r="J91" i="232"/>
  <c r="I91" i="232"/>
  <c r="Q175" i="237"/>
  <c r="H175" i="237"/>
  <c r="A213" i="228"/>
  <c r="X102" i="237"/>
  <c r="Y102" i="237" s="1"/>
  <c r="AD102" i="237"/>
  <c r="C148" i="228"/>
  <c r="I147" i="228"/>
  <c r="H147" i="228"/>
  <c r="D107" i="227"/>
  <c r="F107" i="227"/>
  <c r="G107" i="227" s="1"/>
  <c r="AA176" i="237"/>
  <c r="U177" i="237"/>
  <c r="V176" i="237"/>
  <c r="AC176" i="237"/>
  <c r="F160" i="231"/>
  <c r="E160" i="231" s="1"/>
  <c r="D160" i="231"/>
  <c r="H160" i="231" s="1"/>
  <c r="R175" i="237"/>
  <c r="E143" i="228"/>
  <c r="F143" i="228" s="1"/>
  <c r="K143" i="228"/>
  <c r="J143" i="228"/>
  <c r="I170" i="232"/>
  <c r="A171" i="232"/>
  <c r="G170" i="232"/>
  <c r="B170" i="232"/>
  <c r="A214" i="235"/>
  <c r="B154" i="235"/>
  <c r="D154" i="235"/>
  <c r="K154" i="235" s="1"/>
  <c r="AE177" i="237"/>
  <c r="AF176" i="237"/>
  <c r="AM176" i="237"/>
  <c r="AK176" i="237"/>
  <c r="K177" i="237"/>
  <c r="L176" i="237"/>
  <c r="C97" i="237"/>
  <c r="A177" i="237"/>
  <c r="B176" i="237"/>
  <c r="G176" i="237" s="1"/>
  <c r="H107" i="227" l="1"/>
  <c r="D104" i="224"/>
  <c r="H104" i="224" s="1"/>
  <c r="C92" i="232"/>
  <c r="AG98" i="237"/>
  <c r="H176" i="237"/>
  <c r="I97" i="237"/>
  <c r="J97" i="237"/>
  <c r="D97" i="237"/>
  <c r="E97" i="237" s="1"/>
  <c r="AL176" i="237"/>
  <c r="B171" i="232"/>
  <c r="I171" i="232"/>
  <c r="G171" i="232"/>
  <c r="A172" i="232"/>
  <c r="F161" i="231"/>
  <c r="E161" i="231" s="1"/>
  <c r="D161" i="231"/>
  <c r="H161" i="231" s="1"/>
  <c r="C149" i="228"/>
  <c r="I148" i="228"/>
  <c r="H148" i="228"/>
  <c r="R176" i="237"/>
  <c r="H170" i="232"/>
  <c r="B144" i="228"/>
  <c r="D144" i="228"/>
  <c r="AA177" i="237"/>
  <c r="V177" i="237"/>
  <c r="AC177" i="237"/>
  <c r="U178" i="237"/>
  <c r="E187" i="234"/>
  <c r="M98" i="237"/>
  <c r="K178" i="237"/>
  <c r="L177" i="237"/>
  <c r="B155" i="235"/>
  <c r="D155" i="235"/>
  <c r="K155" i="235" s="1"/>
  <c r="C156" i="235"/>
  <c r="I155" i="235"/>
  <c r="E155" i="235"/>
  <c r="F155" i="235" s="1"/>
  <c r="H155" i="235"/>
  <c r="D105" i="224"/>
  <c r="F105" i="224"/>
  <c r="G105" i="224" s="1"/>
  <c r="F116" i="234"/>
  <c r="G116" i="234" s="1"/>
  <c r="D116" i="234"/>
  <c r="AB176" i="237"/>
  <c r="A214" i="228"/>
  <c r="A178" i="237"/>
  <c r="B177" i="237"/>
  <c r="G177" i="237" s="1"/>
  <c r="Q176" i="237"/>
  <c r="AK177" i="237"/>
  <c r="AE178" i="237"/>
  <c r="AM177" i="237"/>
  <c r="AF177" i="237"/>
  <c r="A215" i="235"/>
  <c r="D108" i="227"/>
  <c r="F108" i="227"/>
  <c r="G108" i="227" s="1"/>
  <c r="W103" i="237"/>
  <c r="J154" i="235"/>
  <c r="H104" i="226"/>
  <c r="H108" i="227" l="1"/>
  <c r="B156" i="235"/>
  <c r="D156" i="235"/>
  <c r="J156" i="235" s="1"/>
  <c r="AL177" i="237"/>
  <c r="R177" i="237"/>
  <c r="X103" i="237"/>
  <c r="Y103" i="237" s="1"/>
  <c r="AD103" i="237"/>
  <c r="AE179" i="237"/>
  <c r="AK178" i="237"/>
  <c r="AF178" i="237"/>
  <c r="AM178" i="237"/>
  <c r="A215" i="228"/>
  <c r="H105" i="224"/>
  <c r="K179" i="237"/>
  <c r="L178" i="237"/>
  <c r="E144" i="228"/>
  <c r="F144" i="228" s="1"/>
  <c r="J144" i="228"/>
  <c r="K144" i="228"/>
  <c r="AH98" i="237"/>
  <c r="AI98" i="237" s="1"/>
  <c r="AN98" i="237"/>
  <c r="B178" i="237"/>
  <c r="G178" i="237" s="1"/>
  <c r="A179" i="237"/>
  <c r="H116" i="234"/>
  <c r="J155" i="235"/>
  <c r="C157" i="235"/>
  <c r="K156" i="235"/>
  <c r="I156" i="235"/>
  <c r="H156" i="235"/>
  <c r="E156" i="235"/>
  <c r="F156" i="235" s="1"/>
  <c r="N98" i="237"/>
  <c r="O98" i="237" s="1"/>
  <c r="T98" i="237"/>
  <c r="S98" i="237"/>
  <c r="AA178" i="237"/>
  <c r="U179" i="237"/>
  <c r="AC178" i="237"/>
  <c r="V178" i="237"/>
  <c r="I149" i="228"/>
  <c r="H149" i="228"/>
  <c r="I92" i="232"/>
  <c r="J92" i="232"/>
  <c r="D92" i="232"/>
  <c r="E92" i="232" s="1"/>
  <c r="D109" i="227"/>
  <c r="F109" i="227"/>
  <c r="G109" i="227" s="1"/>
  <c r="E188" i="234"/>
  <c r="D162" i="231"/>
  <c r="H162" i="231" s="1"/>
  <c r="F162" i="231"/>
  <c r="E162" i="231" s="1"/>
  <c r="AB177" i="237"/>
  <c r="D105" i="226"/>
  <c r="F105" i="226"/>
  <c r="G105" i="226" s="1"/>
  <c r="A216" i="235"/>
  <c r="H177" i="237"/>
  <c r="Q177" i="237"/>
  <c r="A173" i="232"/>
  <c r="I172" i="232"/>
  <c r="G172" i="232"/>
  <c r="B172" i="232"/>
  <c r="H171" i="232"/>
  <c r="C98" i="237"/>
  <c r="H109" i="227" l="1"/>
  <c r="H105" i="226"/>
  <c r="B157" i="235"/>
  <c r="D157" i="235"/>
  <c r="K157" i="235" s="1"/>
  <c r="D106" i="226"/>
  <c r="F106" i="226"/>
  <c r="G106" i="226" s="1"/>
  <c r="F110" i="227"/>
  <c r="G110" i="227" s="1"/>
  <c r="D110" i="227"/>
  <c r="H110" i="227" s="1"/>
  <c r="AG99" i="237"/>
  <c r="D106" i="224"/>
  <c r="F106" i="224"/>
  <c r="G106" i="224" s="1"/>
  <c r="J98" i="237"/>
  <c r="D98" i="237"/>
  <c r="E98" i="237" s="1"/>
  <c r="I98" i="237"/>
  <c r="E189" i="234"/>
  <c r="A180" i="237"/>
  <c r="B179" i="237"/>
  <c r="R178" i="237"/>
  <c r="L179" i="237"/>
  <c r="K180" i="237"/>
  <c r="A216" i="228"/>
  <c r="AL178" i="237"/>
  <c r="AK179" i="237"/>
  <c r="AE180" i="237"/>
  <c r="AF179" i="237"/>
  <c r="AM179" i="237"/>
  <c r="AB178" i="237"/>
  <c r="AC179" i="237"/>
  <c r="U180" i="237"/>
  <c r="AA179" i="237"/>
  <c r="V179" i="237"/>
  <c r="M99" i="237"/>
  <c r="H178" i="237"/>
  <c r="F163" i="231"/>
  <c r="E163" i="231" s="1"/>
  <c r="D163" i="231"/>
  <c r="H163" i="231" s="1"/>
  <c r="H172" i="232"/>
  <c r="A217" i="235"/>
  <c r="C93" i="232"/>
  <c r="C158" i="235"/>
  <c r="I157" i="235"/>
  <c r="H157" i="235"/>
  <c r="J157" i="235"/>
  <c r="A174" i="232"/>
  <c r="I173" i="232"/>
  <c r="B173" i="232"/>
  <c r="G173" i="232"/>
  <c r="F117" i="234"/>
  <c r="G117" i="234" s="1"/>
  <c r="D117" i="234"/>
  <c r="H117" i="234" s="1"/>
  <c r="B145" i="228"/>
  <c r="D145" i="228"/>
  <c r="Q178" i="237"/>
  <c r="W104" i="237"/>
  <c r="H106" i="226" l="1"/>
  <c r="H173" i="232"/>
  <c r="AB179" i="237"/>
  <c r="Q179" i="237"/>
  <c r="H179" i="237"/>
  <c r="E190" i="234"/>
  <c r="D111" i="227"/>
  <c r="F111" i="227"/>
  <c r="G111" i="227" s="1"/>
  <c r="A218" i="235"/>
  <c r="K181" i="237"/>
  <c r="L180" i="237"/>
  <c r="H106" i="224"/>
  <c r="E157" i="235"/>
  <c r="F157" i="235" s="1"/>
  <c r="S99" i="237"/>
  <c r="N99" i="237"/>
  <c r="O99" i="237" s="1"/>
  <c r="T99" i="237"/>
  <c r="AL179" i="237"/>
  <c r="A217" i="228"/>
  <c r="A181" i="237"/>
  <c r="B180" i="237"/>
  <c r="C99" i="237"/>
  <c r="F118" i="234"/>
  <c r="G118" i="234" s="1"/>
  <c r="D118" i="234"/>
  <c r="H118" i="234" s="1"/>
  <c r="I93" i="232"/>
  <c r="J93" i="232"/>
  <c r="D93" i="232"/>
  <c r="E93" i="232" s="1"/>
  <c r="R179" i="237"/>
  <c r="E145" i="228"/>
  <c r="F145" i="228" s="1"/>
  <c r="K145" i="228"/>
  <c r="J145" i="228"/>
  <c r="C159" i="235"/>
  <c r="I158" i="235"/>
  <c r="H158" i="235"/>
  <c r="F164" i="231"/>
  <c r="E164" i="231" s="1"/>
  <c r="D164" i="231"/>
  <c r="H164" i="231" s="1"/>
  <c r="AE181" i="237"/>
  <c r="AK180" i="237"/>
  <c r="AF180" i="237"/>
  <c r="AM180" i="237"/>
  <c r="X104" i="237"/>
  <c r="Y104" i="237" s="1"/>
  <c r="AD104" i="237"/>
  <c r="I174" i="232"/>
  <c r="G174" i="232"/>
  <c r="A175" i="232"/>
  <c r="B174" i="232"/>
  <c r="AA180" i="237"/>
  <c r="U181" i="237"/>
  <c r="V180" i="237"/>
  <c r="AC180" i="237"/>
  <c r="G179" i="237"/>
  <c r="AH99" i="237"/>
  <c r="AI99" i="237" s="1"/>
  <c r="AN99" i="237"/>
  <c r="D107" i="226"/>
  <c r="F107" i="226"/>
  <c r="G107" i="226" s="1"/>
  <c r="H107" i="226" l="1"/>
  <c r="F108" i="226" s="1"/>
  <c r="G108" i="226" s="1"/>
  <c r="AL180" i="237"/>
  <c r="H180" i="237"/>
  <c r="A218" i="228"/>
  <c r="R180" i="237"/>
  <c r="AG100" i="237"/>
  <c r="M100" i="237"/>
  <c r="F107" i="224"/>
  <c r="G107" i="224" s="1"/>
  <c r="D107" i="224"/>
  <c r="H111" i="227"/>
  <c r="AB180" i="237"/>
  <c r="B175" i="232"/>
  <c r="I175" i="232"/>
  <c r="A176" i="232"/>
  <c r="G175" i="232"/>
  <c r="B146" i="228"/>
  <c r="D146" i="228"/>
  <c r="I99" i="237"/>
  <c r="J99" i="237"/>
  <c r="D99" i="237"/>
  <c r="E99" i="237" s="1"/>
  <c r="K182" i="237"/>
  <c r="L181" i="237"/>
  <c r="Q181" i="237" s="1"/>
  <c r="A219" i="235"/>
  <c r="W105" i="237"/>
  <c r="F165" i="231"/>
  <c r="E165" i="231" s="1"/>
  <c r="D165" i="231"/>
  <c r="H165" i="231" s="1"/>
  <c r="F119" i="234"/>
  <c r="G119" i="234" s="1"/>
  <c r="D119" i="234"/>
  <c r="G180" i="237"/>
  <c r="H174" i="232"/>
  <c r="C94" i="232"/>
  <c r="Q180" i="237"/>
  <c r="AA181" i="237"/>
  <c r="U182" i="237"/>
  <c r="V181" i="237"/>
  <c r="AC181" i="237"/>
  <c r="AK181" i="237"/>
  <c r="AE182" i="237"/>
  <c r="AM181" i="237"/>
  <c r="AF181" i="237"/>
  <c r="I159" i="235"/>
  <c r="C160" i="235"/>
  <c r="H159" i="235"/>
  <c r="A182" i="237"/>
  <c r="B181" i="237"/>
  <c r="G181" i="237" s="1"/>
  <c r="B158" i="235"/>
  <c r="D158" i="235"/>
  <c r="E191" i="234"/>
  <c r="D108" i="226" l="1"/>
  <c r="D166" i="231"/>
  <c r="H166" i="231" s="1"/>
  <c r="F166" i="231"/>
  <c r="E166" i="231" s="1"/>
  <c r="A220" i="235"/>
  <c r="AL181" i="237"/>
  <c r="J146" i="228"/>
  <c r="K146" i="228"/>
  <c r="E146" i="228"/>
  <c r="F146" i="228" s="1"/>
  <c r="H175" i="232"/>
  <c r="H181" i="237"/>
  <c r="A183" i="237"/>
  <c r="B182" i="237"/>
  <c r="G182" i="237" s="1"/>
  <c r="C161" i="235"/>
  <c r="I160" i="235"/>
  <c r="H160" i="235"/>
  <c r="AB181" i="237"/>
  <c r="H119" i="234"/>
  <c r="X105" i="237"/>
  <c r="Y105" i="237" s="1"/>
  <c r="AD105" i="237"/>
  <c r="C100" i="237"/>
  <c r="H107" i="224"/>
  <c r="A219" i="228"/>
  <c r="AK182" i="237"/>
  <c r="AE183" i="237"/>
  <c r="AF182" i="237"/>
  <c r="AM182" i="237"/>
  <c r="R181" i="237"/>
  <c r="L182" i="237"/>
  <c r="Q182" i="237" s="1"/>
  <c r="K183" i="237"/>
  <c r="N100" i="237"/>
  <c r="O100" i="237" s="1"/>
  <c r="T100" i="237"/>
  <c r="S100" i="237"/>
  <c r="J158" i="235"/>
  <c r="E158" i="235"/>
  <c r="F158" i="235" s="1"/>
  <c r="K158" i="235"/>
  <c r="D112" i="227"/>
  <c r="F112" i="227"/>
  <c r="G112" i="227" s="1"/>
  <c r="E192" i="234"/>
  <c r="AA182" i="237"/>
  <c r="U183" i="237"/>
  <c r="AC182" i="237"/>
  <c r="V182" i="237"/>
  <c r="H108" i="226"/>
  <c r="D94" i="232"/>
  <c r="E94" i="232" s="1"/>
  <c r="J94" i="232"/>
  <c r="I94" i="232"/>
  <c r="A177" i="232"/>
  <c r="I176" i="232"/>
  <c r="G176" i="232"/>
  <c r="B176" i="232"/>
  <c r="AH100" i="237"/>
  <c r="AI100" i="237" s="1"/>
  <c r="AN100" i="237"/>
  <c r="U184" i="237" l="1"/>
  <c r="AC183" i="237"/>
  <c r="V183" i="237"/>
  <c r="AA183" i="237"/>
  <c r="E193" i="234"/>
  <c r="D100" i="237"/>
  <c r="E100" i="237" s="1"/>
  <c r="I100" i="237"/>
  <c r="J100" i="237"/>
  <c r="A221" i="235"/>
  <c r="AK183" i="237"/>
  <c r="AE184" i="237"/>
  <c r="AF183" i="237"/>
  <c r="AM183" i="237"/>
  <c r="A220" i="228"/>
  <c r="F108" i="224"/>
  <c r="G108" i="224" s="1"/>
  <c r="D108" i="224"/>
  <c r="I177" i="232"/>
  <c r="B177" i="232"/>
  <c r="G177" i="232"/>
  <c r="A178" i="232"/>
  <c r="C95" i="232"/>
  <c r="H112" i="227"/>
  <c r="B159" i="235"/>
  <c r="D159" i="235"/>
  <c r="M101" i="237"/>
  <c r="AL182" i="237"/>
  <c r="W106" i="237"/>
  <c r="A184" i="237"/>
  <c r="B183" i="237"/>
  <c r="G183" i="237" s="1"/>
  <c r="AB182" i="237"/>
  <c r="R182" i="237"/>
  <c r="H176" i="232"/>
  <c r="H182" i="237"/>
  <c r="AG101" i="237"/>
  <c r="D109" i="226"/>
  <c r="F109" i="226"/>
  <c r="G109" i="226" s="1"/>
  <c r="K184" i="237"/>
  <c r="L183" i="237"/>
  <c r="Q183" i="237"/>
  <c r="F120" i="234"/>
  <c r="G120" i="234" s="1"/>
  <c r="D120" i="234"/>
  <c r="I161" i="235"/>
  <c r="H161" i="235"/>
  <c r="B147" i="228"/>
  <c r="D147" i="228"/>
  <c r="F167" i="231"/>
  <c r="E167" i="231" s="1"/>
  <c r="D167" i="231"/>
  <c r="H167" i="231" s="1"/>
  <c r="K185" i="237" l="1"/>
  <c r="L184" i="237"/>
  <c r="AH101" i="237"/>
  <c r="AI101" i="237" s="1"/>
  <c r="AN101" i="237"/>
  <c r="D95" i="232"/>
  <c r="E95" i="232" s="1"/>
  <c r="I95" i="232"/>
  <c r="J95" i="232"/>
  <c r="A221" i="228"/>
  <c r="A222" i="235"/>
  <c r="J147" i="228"/>
  <c r="K147" i="228"/>
  <c r="E147" i="228"/>
  <c r="F147" i="228" s="1"/>
  <c r="H120" i="234"/>
  <c r="A185" i="237"/>
  <c r="B184" i="237"/>
  <c r="G184" i="237" s="1"/>
  <c r="E159" i="235"/>
  <c r="F159" i="235" s="1"/>
  <c r="J159" i="235"/>
  <c r="K159" i="235"/>
  <c r="H177" i="232"/>
  <c r="H108" i="224"/>
  <c r="AE185" i="237"/>
  <c r="AK184" i="237"/>
  <c r="AF184" i="237"/>
  <c r="AM184" i="237"/>
  <c r="C101" i="237"/>
  <c r="D168" i="231"/>
  <c r="H168" i="231" s="1"/>
  <c r="F168" i="231"/>
  <c r="E168" i="231" s="1"/>
  <c r="X106" i="237"/>
  <c r="Y106" i="237" s="1"/>
  <c r="AD106" i="237"/>
  <c r="N101" i="237"/>
  <c r="O101" i="237" s="1"/>
  <c r="S101" i="237"/>
  <c r="T101" i="237"/>
  <c r="E194" i="234"/>
  <c r="AB183" i="237"/>
  <c r="AA184" i="237"/>
  <c r="U185" i="237"/>
  <c r="AC184" i="237"/>
  <c r="V184" i="237"/>
  <c r="R183" i="237"/>
  <c r="H109" i="226"/>
  <c r="H183" i="237"/>
  <c r="D113" i="227"/>
  <c r="F113" i="227"/>
  <c r="G113" i="227" s="1"/>
  <c r="A179" i="232"/>
  <c r="I178" i="232"/>
  <c r="G178" i="232"/>
  <c r="B178" i="232"/>
  <c r="AL183" i="237"/>
  <c r="H113" i="227" l="1"/>
  <c r="AB184" i="237"/>
  <c r="F114" i="227"/>
  <c r="G114" i="227" s="1"/>
  <c r="D114" i="227"/>
  <c r="E195" i="234"/>
  <c r="D101" i="237"/>
  <c r="E101" i="237" s="1"/>
  <c r="J101" i="237"/>
  <c r="I101" i="237"/>
  <c r="AK185" i="237"/>
  <c r="AE186" i="237"/>
  <c r="AM185" i="237"/>
  <c r="AF185" i="237"/>
  <c r="B185" i="237"/>
  <c r="G185" i="237" s="1"/>
  <c r="A186" i="237"/>
  <c r="A223" i="235"/>
  <c r="C96" i="232"/>
  <c r="R184" i="237"/>
  <c r="H178" i="232"/>
  <c r="B179" i="232"/>
  <c r="I179" i="232"/>
  <c r="G179" i="232"/>
  <c r="A180" i="232"/>
  <c r="AA185" i="237"/>
  <c r="V185" i="237"/>
  <c r="AC185" i="237"/>
  <c r="U186" i="237"/>
  <c r="W107" i="237"/>
  <c r="AL184" i="237"/>
  <c r="D109" i="224"/>
  <c r="F109" i="224"/>
  <c r="G109" i="224" s="1"/>
  <c r="A222" i="228"/>
  <c r="K186" i="237"/>
  <c r="L185" i="237"/>
  <c r="Q185" i="237" s="1"/>
  <c r="B160" i="235"/>
  <c r="D160" i="235"/>
  <c r="F121" i="234"/>
  <c r="G121" i="234" s="1"/>
  <c r="D121" i="234"/>
  <c r="AG102" i="237"/>
  <c r="D110" i="226"/>
  <c r="F110" i="226"/>
  <c r="G110" i="226" s="1"/>
  <c r="M102" i="237"/>
  <c r="F169" i="231"/>
  <c r="E169" i="231" s="1"/>
  <c r="D169" i="231"/>
  <c r="H169" i="231" s="1"/>
  <c r="H184" i="237"/>
  <c r="B148" i="228"/>
  <c r="D148" i="228"/>
  <c r="Q184" i="237"/>
  <c r="H121" i="234" l="1"/>
  <c r="K148" i="228"/>
  <c r="E148" i="228"/>
  <c r="F148" i="228" s="1"/>
  <c r="J148" i="228"/>
  <c r="E160" i="235"/>
  <c r="F160" i="235" s="1"/>
  <c r="K160" i="235"/>
  <c r="J160" i="235"/>
  <c r="F122" i="234"/>
  <c r="G122" i="234" s="1"/>
  <c r="D122" i="234"/>
  <c r="A223" i="228"/>
  <c r="AA186" i="237"/>
  <c r="U187" i="237"/>
  <c r="AC186" i="237"/>
  <c r="V186" i="237"/>
  <c r="H179" i="232"/>
  <c r="A224" i="235"/>
  <c r="AK186" i="237"/>
  <c r="AF186" i="237"/>
  <c r="AE187" i="237"/>
  <c r="AM186" i="237"/>
  <c r="C102" i="237"/>
  <c r="N102" i="237"/>
  <c r="O102" i="237" s="1"/>
  <c r="S102" i="237"/>
  <c r="T102" i="237"/>
  <c r="H110" i="226"/>
  <c r="A187" i="237"/>
  <c r="B186" i="237"/>
  <c r="G186" i="237" s="1"/>
  <c r="E196" i="234"/>
  <c r="X107" i="237"/>
  <c r="Y107" i="237" s="1"/>
  <c r="AD107" i="237"/>
  <c r="D170" i="231"/>
  <c r="H170" i="231" s="1"/>
  <c r="F170" i="231"/>
  <c r="E170" i="231" s="1"/>
  <c r="AH102" i="237"/>
  <c r="AI102" i="237" s="1"/>
  <c r="AN102" i="237"/>
  <c r="R185" i="237"/>
  <c r="L186" i="237"/>
  <c r="K187" i="237"/>
  <c r="H109" i="224"/>
  <c r="AB185" i="237"/>
  <c r="A181" i="232"/>
  <c r="I180" i="232"/>
  <c r="G180" i="232"/>
  <c r="B180" i="232"/>
  <c r="D96" i="232"/>
  <c r="E96" i="232" s="1"/>
  <c r="I96" i="232"/>
  <c r="J96" i="232"/>
  <c r="H185" i="237"/>
  <c r="AL185" i="237"/>
  <c r="H114" i="227"/>
  <c r="D102" i="237" l="1"/>
  <c r="E102" i="237" s="1"/>
  <c r="I102" i="237"/>
  <c r="J102" i="237"/>
  <c r="AB186" i="237"/>
  <c r="A224" i="228"/>
  <c r="B149" i="228"/>
  <c r="D149" i="228"/>
  <c r="R186" i="237"/>
  <c r="AG103" i="237"/>
  <c r="W108" i="237"/>
  <c r="AC187" i="237"/>
  <c r="U188" i="237"/>
  <c r="AA187" i="237"/>
  <c r="V187" i="237"/>
  <c r="D110" i="224"/>
  <c r="F110" i="224"/>
  <c r="G110" i="224" s="1"/>
  <c r="Q186" i="237"/>
  <c r="A188" i="237"/>
  <c r="B187" i="237"/>
  <c r="M103" i="237"/>
  <c r="AK187" i="237"/>
  <c r="AE188" i="237"/>
  <c r="AF187" i="237"/>
  <c r="AM187" i="237"/>
  <c r="H122" i="234"/>
  <c r="B161" i="235"/>
  <c r="D161" i="235"/>
  <c r="C97" i="232"/>
  <c r="L187" i="237"/>
  <c r="K188" i="237"/>
  <c r="Q187" i="237"/>
  <c r="AL186" i="237"/>
  <c r="A225" i="235"/>
  <c r="D115" i="227"/>
  <c r="F115" i="227"/>
  <c r="G115" i="227" s="1"/>
  <c r="H180" i="232"/>
  <c r="H186" i="237"/>
  <c r="I181" i="232"/>
  <c r="A182" i="232"/>
  <c r="B181" i="232"/>
  <c r="G181" i="232"/>
  <c r="F171" i="231"/>
  <c r="E171" i="231" s="1"/>
  <c r="D171" i="231"/>
  <c r="H171" i="231" s="1"/>
  <c r="E197" i="234"/>
  <c r="D111" i="226"/>
  <c r="F111" i="226"/>
  <c r="G111" i="226" s="1"/>
  <c r="H111" i="226" l="1"/>
  <c r="I182" i="232"/>
  <c r="G182" i="232"/>
  <c r="A183" i="232"/>
  <c r="B182" i="232"/>
  <c r="AK188" i="237"/>
  <c r="AE189" i="237"/>
  <c r="AF188" i="237"/>
  <c r="AM188" i="237"/>
  <c r="A225" i="228"/>
  <c r="AL187" i="237"/>
  <c r="H110" i="224"/>
  <c r="E149" i="228"/>
  <c r="F149" i="228" s="1"/>
  <c r="J149" i="228"/>
  <c r="K149" i="228"/>
  <c r="C103" i="237"/>
  <c r="D172" i="231"/>
  <c r="H172" i="231" s="1"/>
  <c r="F172" i="231"/>
  <c r="E172" i="231" s="1"/>
  <c r="A226" i="235"/>
  <c r="D97" i="232"/>
  <c r="E97" i="232" s="1"/>
  <c r="J97" i="232"/>
  <c r="I97" i="232"/>
  <c r="F123" i="234"/>
  <c r="G123" i="234" s="1"/>
  <c r="D123" i="234"/>
  <c r="A189" i="237"/>
  <c r="B188" i="237"/>
  <c r="AA188" i="237"/>
  <c r="V188" i="237"/>
  <c r="U189" i="237"/>
  <c r="AC188" i="237"/>
  <c r="H187" i="237"/>
  <c r="AN103" i="237"/>
  <c r="AH103" i="237"/>
  <c r="AI103" i="237" s="1"/>
  <c r="E198" i="234"/>
  <c r="H115" i="227"/>
  <c r="K189" i="237"/>
  <c r="L188" i="237"/>
  <c r="Q188" i="237"/>
  <c r="F112" i="226"/>
  <c r="G112" i="226" s="1"/>
  <c r="D112" i="226"/>
  <c r="H181" i="232"/>
  <c r="R187" i="237"/>
  <c r="K161" i="235"/>
  <c r="J161" i="235"/>
  <c r="E161" i="235"/>
  <c r="F161" i="235" s="1"/>
  <c r="N103" i="237"/>
  <c r="O103" i="237" s="1"/>
  <c r="T103" i="237"/>
  <c r="S103" i="237"/>
  <c r="G187" i="237"/>
  <c r="AB187" i="237"/>
  <c r="AD108" i="237"/>
  <c r="X108" i="237"/>
  <c r="Y108" i="237" s="1"/>
  <c r="B162" i="235" l="1"/>
  <c r="C162" i="235"/>
  <c r="D162" i="235"/>
  <c r="AA189" i="237"/>
  <c r="U190" i="237"/>
  <c r="V189" i="237"/>
  <c r="AC189" i="237"/>
  <c r="B189" i="237"/>
  <c r="G189" i="237" s="1"/>
  <c r="A190" i="237"/>
  <c r="AL188" i="237"/>
  <c r="K190" i="237"/>
  <c r="L189" i="237"/>
  <c r="E199" i="234"/>
  <c r="AB188" i="237"/>
  <c r="H188" i="237"/>
  <c r="G188" i="237"/>
  <c r="H123" i="234"/>
  <c r="C98" i="232"/>
  <c r="F173" i="231"/>
  <c r="E173" i="231" s="1"/>
  <c r="D173" i="231"/>
  <c r="H173" i="231" s="1"/>
  <c r="H182" i="232"/>
  <c r="W109" i="237"/>
  <c r="D116" i="227"/>
  <c r="F116" i="227"/>
  <c r="G116" i="227" s="1"/>
  <c r="F111" i="224"/>
  <c r="G111" i="224" s="1"/>
  <c r="D111" i="224"/>
  <c r="H111" i="224" s="1"/>
  <c r="A226" i="228"/>
  <c r="M104" i="237"/>
  <c r="H112" i="226"/>
  <c r="R188" i="237"/>
  <c r="AG104" i="237"/>
  <c r="A227" i="235"/>
  <c r="D103" i="237"/>
  <c r="E103" i="237" s="1"/>
  <c r="J103" i="237"/>
  <c r="I103" i="237"/>
  <c r="B150" i="228"/>
  <c r="C150" i="228"/>
  <c r="D150" i="228"/>
  <c r="AK189" i="237"/>
  <c r="AE190" i="237"/>
  <c r="AM189" i="237"/>
  <c r="AF189" i="237"/>
  <c r="A184" i="232"/>
  <c r="B183" i="232"/>
  <c r="I183" i="232"/>
  <c r="G183" i="232"/>
  <c r="H116" i="227" l="1"/>
  <c r="H183" i="232"/>
  <c r="K150" i="228"/>
  <c r="C151" i="228"/>
  <c r="I150" i="228"/>
  <c r="J150" i="228"/>
  <c r="H150" i="228"/>
  <c r="E150" i="228"/>
  <c r="F150" i="228" s="1"/>
  <c r="X109" i="237"/>
  <c r="Y109" i="237" s="1"/>
  <c r="AD109" i="237"/>
  <c r="N104" i="237"/>
  <c r="O104" i="237" s="1"/>
  <c r="S104" i="237"/>
  <c r="T104" i="237"/>
  <c r="D174" i="231"/>
  <c r="H174" i="231" s="1"/>
  <c r="F174" i="231"/>
  <c r="E174" i="231" s="1"/>
  <c r="R189" i="237"/>
  <c r="A227" i="228"/>
  <c r="C163" i="235"/>
  <c r="K162" i="235"/>
  <c r="I162" i="235"/>
  <c r="J162" i="235"/>
  <c r="E162" i="235"/>
  <c r="F162" i="235" s="1"/>
  <c r="H162" i="235"/>
  <c r="AK190" i="237"/>
  <c r="AE191" i="237"/>
  <c r="AF190" i="237"/>
  <c r="AM190" i="237"/>
  <c r="C104" i="237"/>
  <c r="AH104" i="237"/>
  <c r="AI104" i="237" s="1"/>
  <c r="AN104" i="237"/>
  <c r="F112" i="224"/>
  <c r="G112" i="224" s="1"/>
  <c r="D112" i="224"/>
  <c r="D98" i="232"/>
  <c r="E98" i="232" s="1"/>
  <c r="I98" i="232"/>
  <c r="J98" i="232"/>
  <c r="AA190" i="237"/>
  <c r="U191" i="237"/>
  <c r="AC190" i="237"/>
  <c r="V190" i="237"/>
  <c r="A185" i="232"/>
  <c r="I184" i="232"/>
  <c r="G184" i="232"/>
  <c r="B184" i="232"/>
  <c r="A228" i="235"/>
  <c r="F124" i="234"/>
  <c r="G124" i="234" s="1"/>
  <c r="D124" i="234"/>
  <c r="H124" i="234" s="1"/>
  <c r="H189" i="237"/>
  <c r="AL189" i="237"/>
  <c r="D113" i="226"/>
  <c r="F113" i="226"/>
  <c r="G113" i="226" s="1"/>
  <c r="D117" i="227"/>
  <c r="F117" i="227"/>
  <c r="G117" i="227" s="1"/>
  <c r="E200" i="234"/>
  <c r="Q189" i="237"/>
  <c r="L190" i="237"/>
  <c r="Q190" i="237" s="1"/>
  <c r="K191" i="237"/>
  <c r="A191" i="237"/>
  <c r="B190" i="237"/>
  <c r="G190" i="237" s="1"/>
  <c r="AB189" i="237"/>
  <c r="H113" i="226" l="1"/>
  <c r="L191" i="237"/>
  <c r="K192" i="237"/>
  <c r="Q191" i="237"/>
  <c r="D114" i="226"/>
  <c r="F114" i="226"/>
  <c r="G114" i="226" s="1"/>
  <c r="C164" i="235"/>
  <c r="I163" i="235"/>
  <c r="H163" i="235"/>
  <c r="J163" i="235"/>
  <c r="H190" i="237"/>
  <c r="F125" i="234"/>
  <c r="G125" i="234" s="1"/>
  <c r="D125" i="234"/>
  <c r="C99" i="232"/>
  <c r="AG105" i="237"/>
  <c r="A228" i="228"/>
  <c r="W110" i="237"/>
  <c r="H117" i="227"/>
  <c r="H184" i="232"/>
  <c r="H112" i="224"/>
  <c r="I104" i="237"/>
  <c r="J104" i="237"/>
  <c r="D104" i="237"/>
  <c r="E104" i="237" s="1"/>
  <c r="AL190" i="237"/>
  <c r="B151" i="228"/>
  <c r="D151" i="228"/>
  <c r="C152" i="228"/>
  <c r="K151" i="228"/>
  <c r="I151" i="228"/>
  <c r="E151" i="228"/>
  <c r="F151" i="228" s="1"/>
  <c r="H151" i="228"/>
  <c r="J151" i="228"/>
  <c r="AB190" i="237"/>
  <c r="U192" i="237"/>
  <c r="AC191" i="237"/>
  <c r="V191" i="237"/>
  <c r="AA191" i="237"/>
  <c r="B163" i="235"/>
  <c r="D163" i="235"/>
  <c r="K163" i="235" s="1"/>
  <c r="F175" i="231"/>
  <c r="E175" i="231" s="1"/>
  <c r="D175" i="231"/>
  <c r="H175" i="231" s="1"/>
  <c r="A192" i="237"/>
  <c r="B191" i="237"/>
  <c r="R190" i="237"/>
  <c r="E201" i="234"/>
  <c r="A229" i="235"/>
  <c r="I185" i="232"/>
  <c r="B185" i="232"/>
  <c r="G185" i="232"/>
  <c r="A186" i="232"/>
  <c r="AK191" i="237"/>
  <c r="AE192" i="237"/>
  <c r="AF191" i="237"/>
  <c r="AM191" i="237"/>
  <c r="M105" i="237"/>
  <c r="H114" i="226" l="1"/>
  <c r="H125" i="234"/>
  <c r="I186" i="232"/>
  <c r="A187" i="232"/>
  <c r="G186" i="232"/>
  <c r="B186" i="232"/>
  <c r="B152" i="228"/>
  <c r="D152" i="228"/>
  <c r="K152" i="228" s="1"/>
  <c r="F126" i="234"/>
  <c r="G126" i="234" s="1"/>
  <c r="D126" i="234"/>
  <c r="AE193" i="237"/>
  <c r="AK192" i="237"/>
  <c r="AF192" i="237"/>
  <c r="AM192" i="237"/>
  <c r="E202" i="234"/>
  <c r="L192" i="237"/>
  <c r="K193" i="237"/>
  <c r="AL191" i="237"/>
  <c r="H185" i="232"/>
  <c r="A230" i="235"/>
  <c r="A193" i="237"/>
  <c r="B192" i="237"/>
  <c r="G192" i="237" s="1"/>
  <c r="AB191" i="237"/>
  <c r="AA192" i="237"/>
  <c r="U193" i="237"/>
  <c r="AC192" i="237"/>
  <c r="V192" i="237"/>
  <c r="C153" i="228"/>
  <c r="I152" i="228"/>
  <c r="H152" i="228"/>
  <c r="J152" i="228"/>
  <c r="F118" i="227"/>
  <c r="G118" i="227" s="1"/>
  <c r="D118" i="227"/>
  <c r="H118" i="227" s="1"/>
  <c r="I99" i="232"/>
  <c r="D99" i="232"/>
  <c r="E99" i="232" s="1"/>
  <c r="J99" i="232"/>
  <c r="E163" i="235"/>
  <c r="F163" i="235" s="1"/>
  <c r="R191" i="237"/>
  <c r="H191" i="237"/>
  <c r="C105" i="237"/>
  <c r="X110" i="237"/>
  <c r="Y110" i="237" s="1"/>
  <c r="AD110" i="237"/>
  <c r="AN105" i="237"/>
  <c r="AH105" i="237"/>
  <c r="AI105" i="237" s="1"/>
  <c r="C165" i="235"/>
  <c r="I164" i="235"/>
  <c r="H164" i="235"/>
  <c r="S105" i="237"/>
  <c r="N105" i="237"/>
  <c r="O105" i="237" s="1"/>
  <c r="T105" i="237"/>
  <c r="G191" i="237"/>
  <c r="F176" i="231"/>
  <c r="E176" i="231" s="1"/>
  <c r="D176" i="231"/>
  <c r="H176" i="231" s="1"/>
  <c r="D113" i="224"/>
  <c r="F113" i="224"/>
  <c r="G113" i="224" s="1"/>
  <c r="A229" i="228"/>
  <c r="D115" i="226"/>
  <c r="F115" i="226"/>
  <c r="G115" i="226" s="1"/>
  <c r="E152" i="228" l="1"/>
  <c r="F152" i="228" s="1"/>
  <c r="B153" i="228"/>
  <c r="D153" i="228"/>
  <c r="E153" i="228" s="1"/>
  <c r="F153" i="228" s="1"/>
  <c r="B164" i="235"/>
  <c r="D164" i="235"/>
  <c r="A231" i="235"/>
  <c r="R192" i="237"/>
  <c r="B187" i="232"/>
  <c r="I187" i="232"/>
  <c r="G187" i="232"/>
  <c r="A188" i="232"/>
  <c r="H115" i="226"/>
  <c r="H113" i="224"/>
  <c r="C166" i="235"/>
  <c r="I165" i="235"/>
  <c r="H165" i="235"/>
  <c r="W111" i="237"/>
  <c r="AB192" i="237"/>
  <c r="H192" i="237"/>
  <c r="K194" i="237"/>
  <c r="L193" i="237"/>
  <c r="H186" i="232"/>
  <c r="D119" i="227"/>
  <c r="F119" i="227"/>
  <c r="G119" i="227" s="1"/>
  <c r="A230" i="228"/>
  <c r="F177" i="231"/>
  <c r="E177" i="231" s="1"/>
  <c r="D177" i="231"/>
  <c r="H177" i="231" s="1"/>
  <c r="M106" i="237"/>
  <c r="AG106" i="237"/>
  <c r="I105" i="237"/>
  <c r="D105" i="237"/>
  <c r="E105" i="237" s="1"/>
  <c r="J105" i="237"/>
  <c r="C100" i="232"/>
  <c r="K153" i="228"/>
  <c r="I153" i="228"/>
  <c r="C154" i="228"/>
  <c r="H153" i="228"/>
  <c r="J153" i="228"/>
  <c r="AK193" i="237"/>
  <c r="AE194" i="237"/>
  <c r="AF193" i="237"/>
  <c r="AM193" i="237"/>
  <c r="AA193" i="237"/>
  <c r="V193" i="237"/>
  <c r="AC193" i="237"/>
  <c r="U194" i="237"/>
  <c r="B193" i="237"/>
  <c r="A194" i="237"/>
  <c r="Q192" i="237"/>
  <c r="E203" i="234"/>
  <c r="AL192" i="237"/>
  <c r="H126" i="234"/>
  <c r="H119" i="227" l="1"/>
  <c r="B154" i="228"/>
  <c r="D154" i="228"/>
  <c r="K154" i="228" s="1"/>
  <c r="H193" i="237"/>
  <c r="H187" i="232"/>
  <c r="E204" i="234"/>
  <c r="G193" i="237"/>
  <c r="AA194" i="237"/>
  <c r="U195" i="237"/>
  <c r="V194" i="237"/>
  <c r="AC194" i="237"/>
  <c r="D114" i="224"/>
  <c r="H114" i="224" s="1"/>
  <c r="F114" i="224"/>
  <c r="G114" i="224" s="1"/>
  <c r="F127" i="234"/>
  <c r="G127" i="234" s="1"/>
  <c r="D127" i="234"/>
  <c r="I154" i="228"/>
  <c r="C155" i="228"/>
  <c r="E154" i="228"/>
  <c r="F154" i="228" s="1"/>
  <c r="J154" i="228"/>
  <c r="H154" i="228"/>
  <c r="D178" i="231"/>
  <c r="H178" i="231" s="1"/>
  <c r="F178" i="231"/>
  <c r="E178" i="231" s="1"/>
  <c r="Q193" i="237"/>
  <c r="F116" i="226"/>
  <c r="G116" i="226" s="1"/>
  <c r="D116" i="226"/>
  <c r="K164" i="235"/>
  <c r="J164" i="235"/>
  <c r="E164" i="235"/>
  <c r="F164" i="235" s="1"/>
  <c r="AB193" i="237"/>
  <c r="C106" i="237"/>
  <c r="A231" i="228"/>
  <c r="K195" i="237"/>
  <c r="L194" i="237"/>
  <c r="Q194" i="237"/>
  <c r="A189" i="232"/>
  <c r="I188" i="232"/>
  <c r="G188" i="232"/>
  <c r="B188" i="232"/>
  <c r="A195" i="237"/>
  <c r="B194" i="237"/>
  <c r="AL193" i="237"/>
  <c r="AE195" i="237"/>
  <c r="AF194" i="237"/>
  <c r="AK194" i="237"/>
  <c r="AM194" i="237"/>
  <c r="D100" i="232"/>
  <c r="E100" i="232" s="1"/>
  <c r="I100" i="232"/>
  <c r="J100" i="232"/>
  <c r="N106" i="237"/>
  <c r="O106" i="237" s="1"/>
  <c r="T106" i="237"/>
  <c r="S106" i="237"/>
  <c r="X111" i="237"/>
  <c r="Y111" i="237" s="1"/>
  <c r="AD111" i="237"/>
  <c r="AH106" i="237"/>
  <c r="AI106" i="237" s="1"/>
  <c r="AN106" i="237"/>
  <c r="D120" i="227"/>
  <c r="F120" i="227"/>
  <c r="G120" i="227" s="1"/>
  <c r="R193" i="237"/>
  <c r="C167" i="235"/>
  <c r="I166" i="235"/>
  <c r="H166" i="235"/>
  <c r="A232" i="235"/>
  <c r="H120" i="227" l="1"/>
  <c r="B155" i="228"/>
  <c r="D155" i="228"/>
  <c r="E155" i="228" s="1"/>
  <c r="F155" i="228" s="1"/>
  <c r="C168" i="235"/>
  <c r="I167" i="235"/>
  <c r="H167" i="235"/>
  <c r="D121" i="227"/>
  <c r="F121" i="227"/>
  <c r="G121" i="227" s="1"/>
  <c r="C101" i="232"/>
  <c r="AL194" i="237"/>
  <c r="D115" i="224"/>
  <c r="F115" i="224"/>
  <c r="G115" i="224" s="1"/>
  <c r="A233" i="235"/>
  <c r="M107" i="237"/>
  <c r="H188" i="232"/>
  <c r="R194" i="237"/>
  <c r="B165" i="235"/>
  <c r="D165" i="235"/>
  <c r="H116" i="226"/>
  <c r="F179" i="231"/>
  <c r="E179" i="231" s="1"/>
  <c r="D179" i="231"/>
  <c r="H179" i="231" s="1"/>
  <c r="C156" i="228"/>
  <c r="K155" i="228"/>
  <c r="I155" i="228"/>
  <c r="H155" i="228"/>
  <c r="H127" i="234"/>
  <c r="AG107" i="237"/>
  <c r="W112" i="237"/>
  <c r="A196" i="237"/>
  <c r="B195" i="237"/>
  <c r="G195" i="237" s="1"/>
  <c r="L195" i="237"/>
  <c r="Q195" i="237" s="1"/>
  <c r="K196" i="237"/>
  <c r="J106" i="237"/>
  <c r="I106" i="237"/>
  <c r="D106" i="237"/>
  <c r="E106" i="237" s="1"/>
  <c r="AC195" i="237"/>
  <c r="U196" i="237"/>
  <c r="AA195" i="237"/>
  <c r="V195" i="237"/>
  <c r="E205" i="234"/>
  <c r="AK195" i="237"/>
  <c r="AE196" i="237"/>
  <c r="AF195" i="237"/>
  <c r="AM195" i="237"/>
  <c r="H194" i="237"/>
  <c r="G194" i="237"/>
  <c r="A190" i="232"/>
  <c r="I189" i="232"/>
  <c r="B189" i="232"/>
  <c r="G189" i="232"/>
  <c r="A232" i="228"/>
  <c r="AB194" i="237"/>
  <c r="J155" i="228" l="1"/>
  <c r="B156" i="228"/>
  <c r="D156" i="228"/>
  <c r="J156" i="228" s="1"/>
  <c r="H189" i="232"/>
  <c r="C107" i="237"/>
  <c r="A197" i="237"/>
  <c r="B196" i="237"/>
  <c r="AN107" i="237"/>
  <c r="AH107" i="237"/>
  <c r="AI107" i="237" s="1"/>
  <c r="F180" i="231"/>
  <c r="E180" i="231" s="1"/>
  <c r="D180" i="231"/>
  <c r="H180" i="231" s="1"/>
  <c r="K165" i="235"/>
  <c r="E165" i="235"/>
  <c r="F165" i="235" s="1"/>
  <c r="J165" i="235"/>
  <c r="A233" i="228"/>
  <c r="AE197" i="237"/>
  <c r="AK196" i="237"/>
  <c r="AF196" i="237"/>
  <c r="AM196" i="237"/>
  <c r="AA196" i="237"/>
  <c r="V196" i="237"/>
  <c r="AC196" i="237"/>
  <c r="U197" i="237"/>
  <c r="R195" i="237"/>
  <c r="F128" i="234"/>
  <c r="G128" i="234" s="1"/>
  <c r="D128" i="234"/>
  <c r="A234" i="235"/>
  <c r="H121" i="227"/>
  <c r="AL195" i="237"/>
  <c r="AB195" i="237"/>
  <c r="H195" i="237"/>
  <c r="X112" i="237"/>
  <c r="Y112" i="237" s="1"/>
  <c r="AD112" i="237"/>
  <c r="D117" i="226"/>
  <c r="F117" i="226"/>
  <c r="G117" i="226" s="1"/>
  <c r="J101" i="232"/>
  <c r="I101" i="232"/>
  <c r="D101" i="232"/>
  <c r="E101" i="232" s="1"/>
  <c r="C169" i="235"/>
  <c r="I168" i="235"/>
  <c r="H168" i="235"/>
  <c r="I190" i="232"/>
  <c r="G190" i="232"/>
  <c r="B190" i="232"/>
  <c r="A191" i="232"/>
  <c r="E206" i="234"/>
  <c r="L196" i="237"/>
  <c r="K197" i="237"/>
  <c r="K156" i="228"/>
  <c r="C157" i="228"/>
  <c r="I156" i="228"/>
  <c r="H156" i="228"/>
  <c r="E156" i="228"/>
  <c r="F156" i="228" s="1"/>
  <c r="N107" i="237"/>
  <c r="O107" i="237" s="1"/>
  <c r="T107" i="237"/>
  <c r="S107" i="237"/>
  <c r="H115" i="224"/>
  <c r="H128" i="234" l="1"/>
  <c r="D129" i="234" s="1"/>
  <c r="B157" i="228"/>
  <c r="D157" i="228"/>
  <c r="R196" i="237"/>
  <c r="C170" i="235"/>
  <c r="I169" i="235"/>
  <c r="H169" i="235"/>
  <c r="A235" i="235"/>
  <c r="H196" i="237"/>
  <c r="D107" i="237"/>
  <c r="E107" i="237" s="1"/>
  <c r="I107" i="237"/>
  <c r="J107" i="237"/>
  <c r="H117" i="226"/>
  <c r="A198" i="237"/>
  <c r="B197" i="237"/>
  <c r="M108" i="237"/>
  <c r="K198" i="237"/>
  <c r="L197" i="237"/>
  <c r="Q197" i="237"/>
  <c r="E207" i="234"/>
  <c r="H190" i="232"/>
  <c r="F122" i="227"/>
  <c r="G122" i="227" s="1"/>
  <c r="D122" i="227"/>
  <c r="AA197" i="237"/>
  <c r="U198" i="237"/>
  <c r="V197" i="237"/>
  <c r="AC197" i="237"/>
  <c r="AK197" i="237"/>
  <c r="AE198" i="237"/>
  <c r="AM197" i="237"/>
  <c r="AF197" i="237"/>
  <c r="B166" i="235"/>
  <c r="D166" i="235"/>
  <c r="AG108" i="237"/>
  <c r="Q196" i="237"/>
  <c r="B191" i="232"/>
  <c r="I191" i="232"/>
  <c r="A192" i="232"/>
  <c r="G191" i="232"/>
  <c r="AB196" i="237"/>
  <c r="F181" i="231"/>
  <c r="E181" i="231" s="1"/>
  <c r="D181" i="231"/>
  <c r="H181" i="231" s="1"/>
  <c r="G196" i="237"/>
  <c r="C102" i="232"/>
  <c r="F116" i="224"/>
  <c r="G116" i="224" s="1"/>
  <c r="D116" i="224"/>
  <c r="H116" i="224" s="1"/>
  <c r="K157" i="228"/>
  <c r="C158" i="228"/>
  <c r="I157" i="228"/>
  <c r="E157" i="228"/>
  <c r="F157" i="228" s="1"/>
  <c r="H157" i="228"/>
  <c r="J157" i="228"/>
  <c r="W113" i="237"/>
  <c r="AL196" i="237"/>
  <c r="A234" i="228"/>
  <c r="H129" i="234" l="1"/>
  <c r="F129" i="234"/>
  <c r="G129" i="234" s="1"/>
  <c r="B158" i="228"/>
  <c r="D158" i="228"/>
  <c r="J158" i="228" s="1"/>
  <c r="A235" i="228"/>
  <c r="AD113" i="237"/>
  <c r="X113" i="237"/>
  <c r="Y113" i="237" s="1"/>
  <c r="C159" i="228"/>
  <c r="I158" i="228"/>
  <c r="H158" i="228"/>
  <c r="F130" i="234"/>
  <c r="G130" i="234" s="1"/>
  <c r="D130" i="234"/>
  <c r="A193" i="232"/>
  <c r="I192" i="232"/>
  <c r="G192" i="232"/>
  <c r="B192" i="232"/>
  <c r="AK198" i="237"/>
  <c r="AE199" i="237"/>
  <c r="AF198" i="237"/>
  <c r="AM198" i="237"/>
  <c r="AB197" i="237"/>
  <c r="R197" i="237"/>
  <c r="C171" i="235"/>
  <c r="I170" i="235"/>
  <c r="H170" i="235"/>
  <c r="D182" i="231"/>
  <c r="H182" i="231" s="1"/>
  <c r="F182" i="231"/>
  <c r="E182" i="231" s="1"/>
  <c r="K166" i="235"/>
  <c r="J166" i="235"/>
  <c r="E166" i="235"/>
  <c r="F166" i="235" s="1"/>
  <c r="AA198" i="237"/>
  <c r="U199" i="237"/>
  <c r="AC198" i="237"/>
  <c r="V198" i="237"/>
  <c r="H122" i="227"/>
  <c r="L198" i="237"/>
  <c r="K199" i="237"/>
  <c r="F117" i="224"/>
  <c r="G117" i="224" s="1"/>
  <c r="D117" i="224"/>
  <c r="H117" i="224" s="1"/>
  <c r="H191" i="232"/>
  <c r="E208" i="234"/>
  <c r="T108" i="237"/>
  <c r="S108" i="237"/>
  <c r="N108" i="237"/>
  <c r="O108" i="237" s="1"/>
  <c r="H197" i="237"/>
  <c r="A199" i="237"/>
  <c r="B198" i="237"/>
  <c r="C108" i="237"/>
  <c r="A236" i="235"/>
  <c r="D102" i="232"/>
  <c r="E102" i="232" s="1"/>
  <c r="I102" i="232"/>
  <c r="J102" i="232"/>
  <c r="AH108" i="237"/>
  <c r="AI108" i="237" s="1"/>
  <c r="AN108" i="237"/>
  <c r="AL197" i="237"/>
  <c r="G197" i="237"/>
  <c r="D118" i="226"/>
  <c r="F118" i="226"/>
  <c r="G118" i="226" s="1"/>
  <c r="H118" i="226" l="1"/>
  <c r="D118" i="224"/>
  <c r="F118" i="224"/>
  <c r="G118" i="224" s="1"/>
  <c r="K200" i="237"/>
  <c r="L199" i="237"/>
  <c r="S199" i="237"/>
  <c r="Q199" i="237"/>
  <c r="M109" i="237"/>
  <c r="E209" i="234"/>
  <c r="F183" i="231"/>
  <c r="E183" i="231" s="1"/>
  <c r="D183" i="231"/>
  <c r="H183" i="231" s="1"/>
  <c r="H192" i="232"/>
  <c r="C160" i="228"/>
  <c r="I159" i="228"/>
  <c r="H159" i="228"/>
  <c r="AB198" i="237"/>
  <c r="U200" i="237"/>
  <c r="AC199" i="237"/>
  <c r="V199" i="237"/>
  <c r="AA199" i="237"/>
  <c r="AK199" i="237"/>
  <c r="AE200" i="237"/>
  <c r="AF199" i="237"/>
  <c r="AM199" i="237"/>
  <c r="I193" i="232"/>
  <c r="B193" i="232"/>
  <c r="G193" i="232"/>
  <c r="A194" i="232"/>
  <c r="E158" i="228"/>
  <c r="F158" i="228" s="1"/>
  <c r="K158" i="228"/>
  <c r="D119" i="226"/>
  <c r="F119" i="226"/>
  <c r="G119" i="226" s="1"/>
  <c r="A237" i="235"/>
  <c r="R198" i="237"/>
  <c r="A236" i="228"/>
  <c r="H198" i="237"/>
  <c r="A200" i="237"/>
  <c r="B199" i="237"/>
  <c r="G199" i="237"/>
  <c r="I199" i="237"/>
  <c r="D123" i="227"/>
  <c r="F123" i="227"/>
  <c r="G123" i="227" s="1"/>
  <c r="B167" i="235"/>
  <c r="D167" i="235"/>
  <c r="AG109" i="237"/>
  <c r="C103" i="232"/>
  <c r="D108" i="237"/>
  <c r="E108" i="237" s="1"/>
  <c r="I108" i="237"/>
  <c r="J108" i="237"/>
  <c r="C172" i="235"/>
  <c r="I171" i="235"/>
  <c r="H171" i="235"/>
  <c r="AL198" i="237"/>
  <c r="H130" i="234"/>
  <c r="W114" i="237"/>
  <c r="H119" i="226" l="1"/>
  <c r="H123" i="227"/>
  <c r="X114" i="237"/>
  <c r="Y114" i="237" s="1"/>
  <c r="AD114" i="237"/>
  <c r="I103" i="232"/>
  <c r="D103" i="232"/>
  <c r="E103" i="232" s="1"/>
  <c r="J103" i="232"/>
  <c r="H199" i="237"/>
  <c r="F120" i="226"/>
  <c r="G120" i="226" s="1"/>
  <c r="D120" i="226"/>
  <c r="AL199" i="237"/>
  <c r="N109" i="237"/>
  <c r="O109" i="237" s="1"/>
  <c r="S109" i="237"/>
  <c r="T109" i="237"/>
  <c r="E210" i="234"/>
  <c r="H118" i="224"/>
  <c r="F131" i="234"/>
  <c r="G131" i="234" s="1"/>
  <c r="D131" i="234"/>
  <c r="C109" i="237"/>
  <c r="G200" i="237"/>
  <c r="I200" i="237"/>
  <c r="B200" i="237"/>
  <c r="A201" i="237"/>
  <c r="A237" i="228"/>
  <c r="B159" i="228"/>
  <c r="D159" i="228"/>
  <c r="H193" i="232"/>
  <c r="D184" i="231"/>
  <c r="H184" i="231" s="1"/>
  <c r="F184" i="231"/>
  <c r="E184" i="231" s="1"/>
  <c r="R199" i="237"/>
  <c r="K167" i="235"/>
  <c r="E167" i="235"/>
  <c r="F167" i="235" s="1"/>
  <c r="J167" i="235"/>
  <c r="A195" i="232"/>
  <c r="I194" i="232"/>
  <c r="G194" i="232"/>
  <c r="B194" i="232"/>
  <c r="C173" i="235"/>
  <c r="I172" i="235"/>
  <c r="H172" i="235"/>
  <c r="AH109" i="237"/>
  <c r="AI109" i="237" s="1"/>
  <c r="AN109" i="237"/>
  <c r="A238" i="235"/>
  <c r="D124" i="227"/>
  <c r="F124" i="227"/>
  <c r="G124" i="227" s="1"/>
  <c r="AE201" i="237"/>
  <c r="AK200" i="237"/>
  <c r="AF200" i="237"/>
  <c r="AM200" i="237"/>
  <c r="AB199" i="237"/>
  <c r="AA200" i="237"/>
  <c r="U201" i="237"/>
  <c r="AC200" i="237"/>
  <c r="V200" i="237"/>
  <c r="C161" i="228"/>
  <c r="I160" i="228"/>
  <c r="H160" i="228"/>
  <c r="L200" i="237"/>
  <c r="S200" i="237"/>
  <c r="Q200" i="237"/>
  <c r="K201" i="237"/>
  <c r="B168" i="235" l="1"/>
  <c r="D168" i="235"/>
  <c r="E159" i="228"/>
  <c r="F159" i="228" s="1"/>
  <c r="K159" i="228"/>
  <c r="J159" i="228"/>
  <c r="H194" i="232"/>
  <c r="B195" i="232"/>
  <c r="I195" i="232"/>
  <c r="G195" i="232"/>
  <c r="A196" i="232"/>
  <c r="G201" i="237"/>
  <c r="A202" i="237"/>
  <c r="B201" i="237"/>
  <c r="I201" i="237"/>
  <c r="D119" i="224"/>
  <c r="F119" i="224"/>
  <c r="G119" i="224" s="1"/>
  <c r="I161" i="228"/>
  <c r="H161" i="228"/>
  <c r="A239" i="235"/>
  <c r="H200" i="237"/>
  <c r="D109" i="237"/>
  <c r="E109" i="237" s="1"/>
  <c r="I109" i="237"/>
  <c r="J109" i="237"/>
  <c r="H120" i="226"/>
  <c r="W115" i="237"/>
  <c r="AB200" i="237"/>
  <c r="AL200" i="237"/>
  <c r="A238" i="228"/>
  <c r="R200" i="237"/>
  <c r="H124" i="227"/>
  <c r="AG110" i="237"/>
  <c r="F185" i="231"/>
  <c r="E185" i="231" s="1"/>
  <c r="D185" i="231"/>
  <c r="H185" i="231" s="1"/>
  <c r="K202" i="237"/>
  <c r="L201" i="237"/>
  <c r="S201" i="237"/>
  <c r="Q201" i="237"/>
  <c r="AA201" i="237"/>
  <c r="V201" i="237"/>
  <c r="U202" i="237"/>
  <c r="AC201" i="237"/>
  <c r="AK201" i="237"/>
  <c r="AE202" i="237"/>
  <c r="AM201" i="237"/>
  <c r="AF201" i="237"/>
  <c r="I173" i="235"/>
  <c r="H173" i="235"/>
  <c r="H131" i="234"/>
  <c r="E211" i="234"/>
  <c r="M110" i="237"/>
  <c r="C104" i="232"/>
  <c r="H119" i="224" l="1"/>
  <c r="E212" i="234"/>
  <c r="L202" i="237"/>
  <c r="S202" i="237"/>
  <c r="K203" i="237"/>
  <c r="Q202" i="237"/>
  <c r="A240" i="235"/>
  <c r="K168" i="235"/>
  <c r="J168" i="235"/>
  <c r="E168" i="235"/>
  <c r="F168" i="235" s="1"/>
  <c r="D186" i="231"/>
  <c r="H186" i="231" s="1"/>
  <c r="F186" i="231"/>
  <c r="E186" i="231" s="1"/>
  <c r="C110" i="237"/>
  <c r="A197" i="232"/>
  <c r="I196" i="232"/>
  <c r="G196" i="232"/>
  <c r="B196" i="232"/>
  <c r="H195" i="232"/>
  <c r="S110" i="237"/>
  <c r="N110" i="237"/>
  <c r="O110" i="237" s="1"/>
  <c r="T110" i="237"/>
  <c r="F132" i="234"/>
  <c r="G132" i="234" s="1"/>
  <c r="D132" i="234"/>
  <c r="H132" i="234" s="1"/>
  <c r="AK202" i="237"/>
  <c r="AE203" i="237"/>
  <c r="AF202" i="237"/>
  <c r="AM202" i="237"/>
  <c r="AB201" i="237"/>
  <c r="A239" i="228"/>
  <c r="D121" i="226"/>
  <c r="F121" i="226"/>
  <c r="G121" i="226" s="1"/>
  <c r="AL201" i="237"/>
  <c r="AH110" i="237"/>
  <c r="AI110" i="237" s="1"/>
  <c r="AN110" i="237"/>
  <c r="X115" i="237"/>
  <c r="Y115" i="237" s="1"/>
  <c r="AD115" i="237"/>
  <c r="F120" i="224"/>
  <c r="G120" i="224" s="1"/>
  <c r="D120" i="224"/>
  <c r="A203" i="237"/>
  <c r="G202" i="237"/>
  <c r="I202" i="237"/>
  <c r="B202" i="237"/>
  <c r="I104" i="232"/>
  <c r="D104" i="232"/>
  <c r="E104" i="232" s="1"/>
  <c r="J104" i="232"/>
  <c r="AA202" i="237"/>
  <c r="U203" i="237"/>
  <c r="AC202" i="237"/>
  <c r="V202" i="237"/>
  <c r="D125" i="227"/>
  <c r="F125" i="227"/>
  <c r="G125" i="227" s="1"/>
  <c r="R201" i="237"/>
  <c r="H201" i="237"/>
  <c r="B160" i="228"/>
  <c r="D160" i="228"/>
  <c r="H121" i="226" l="1"/>
  <c r="AB202" i="237"/>
  <c r="C105" i="232"/>
  <c r="A204" i="237"/>
  <c r="B203" i="237"/>
  <c r="G203" i="237"/>
  <c r="I203" i="237"/>
  <c r="W116" i="237"/>
  <c r="B169" i="235"/>
  <c r="D169" i="235"/>
  <c r="AC203" i="237"/>
  <c r="U204" i="237"/>
  <c r="AA203" i="237"/>
  <c r="V203" i="237"/>
  <c r="H120" i="224"/>
  <c r="AL202" i="237"/>
  <c r="M111" i="237"/>
  <c r="H196" i="232"/>
  <c r="I110" i="237"/>
  <c r="D110" i="237"/>
  <c r="E110" i="237" s="1"/>
  <c r="J110" i="237"/>
  <c r="L203" i="237"/>
  <c r="S203" i="237"/>
  <c r="K204" i="237"/>
  <c r="Q203" i="237"/>
  <c r="E213" i="234"/>
  <c r="K160" i="228"/>
  <c r="E160" i="228"/>
  <c r="F160" i="228" s="1"/>
  <c r="J160" i="228"/>
  <c r="AG111" i="237"/>
  <c r="D122" i="226"/>
  <c r="F122" i="226"/>
  <c r="G122" i="226" s="1"/>
  <c r="AK203" i="237"/>
  <c r="AE204" i="237"/>
  <c r="AF203" i="237"/>
  <c r="AM203" i="237"/>
  <c r="F133" i="234"/>
  <c r="G133" i="234" s="1"/>
  <c r="D133" i="234"/>
  <c r="H125" i="227"/>
  <c r="H202" i="237"/>
  <c r="A240" i="228"/>
  <c r="I197" i="232"/>
  <c r="A198" i="232"/>
  <c r="B197" i="232"/>
  <c r="G197" i="232"/>
  <c r="F187" i="231"/>
  <c r="E187" i="231" s="1"/>
  <c r="D187" i="231"/>
  <c r="H187" i="231" s="1"/>
  <c r="A241" i="235"/>
  <c r="R202" i="237"/>
  <c r="A242" i="235" l="1"/>
  <c r="I198" i="232"/>
  <c r="G198" i="232"/>
  <c r="A199" i="232"/>
  <c r="B198" i="232"/>
  <c r="F126" i="227"/>
  <c r="G126" i="227" s="1"/>
  <c r="D126" i="227"/>
  <c r="AE205" i="237"/>
  <c r="AF204" i="237"/>
  <c r="AM204" i="237"/>
  <c r="AK204" i="237"/>
  <c r="AA204" i="237"/>
  <c r="V204" i="237"/>
  <c r="AC204" i="237"/>
  <c r="U205" i="237"/>
  <c r="E169" i="235"/>
  <c r="F169" i="235" s="1"/>
  <c r="K169" i="235"/>
  <c r="J169" i="235"/>
  <c r="AD116" i="237"/>
  <c r="X116" i="237"/>
  <c r="Y116" i="237" s="1"/>
  <c r="A241" i="228"/>
  <c r="H133" i="234"/>
  <c r="AL203" i="237"/>
  <c r="AH111" i="237"/>
  <c r="AI111" i="237" s="1"/>
  <c r="AN111" i="237"/>
  <c r="R203" i="237"/>
  <c r="AB203" i="237"/>
  <c r="H203" i="237"/>
  <c r="I105" i="232"/>
  <c r="J105" i="232"/>
  <c r="D105" i="232"/>
  <c r="E105" i="232" s="1"/>
  <c r="E214" i="234"/>
  <c r="K205" i="237"/>
  <c r="L204" i="237"/>
  <c r="S204" i="237"/>
  <c r="Q204" i="237"/>
  <c r="D188" i="231"/>
  <c r="H188" i="231" s="1"/>
  <c r="F188" i="231"/>
  <c r="E188" i="231" s="1"/>
  <c r="H197" i="232"/>
  <c r="H122" i="226"/>
  <c r="B161" i="228"/>
  <c r="D161" i="228"/>
  <c r="C111" i="237"/>
  <c r="S111" i="237"/>
  <c r="N111" i="237"/>
  <c r="O111" i="237" s="1"/>
  <c r="T111" i="237"/>
  <c r="D121" i="224"/>
  <c r="F121" i="224"/>
  <c r="G121" i="224" s="1"/>
  <c r="G204" i="237"/>
  <c r="I204" i="237"/>
  <c r="A205" i="237"/>
  <c r="B204" i="237"/>
  <c r="H121" i="224" l="1"/>
  <c r="J111" i="237"/>
  <c r="I111" i="237"/>
  <c r="D111" i="237"/>
  <c r="E111" i="237" s="1"/>
  <c r="M112" i="237"/>
  <c r="D123" i="226"/>
  <c r="F123" i="226"/>
  <c r="G123" i="226" s="1"/>
  <c r="F189" i="231"/>
  <c r="E189" i="231" s="1"/>
  <c r="D189" i="231"/>
  <c r="H189" i="231" s="1"/>
  <c r="AG112" i="237"/>
  <c r="AK205" i="237"/>
  <c r="AE206" i="237"/>
  <c r="AM205" i="237"/>
  <c r="AF205" i="237"/>
  <c r="H198" i="232"/>
  <c r="H204" i="237"/>
  <c r="E161" i="228"/>
  <c r="F161" i="228" s="1"/>
  <c r="K161" i="228"/>
  <c r="J161" i="228"/>
  <c r="E215" i="234"/>
  <c r="A242" i="228"/>
  <c r="H126" i="227"/>
  <c r="A200" i="232"/>
  <c r="B199" i="232"/>
  <c r="I199" i="232"/>
  <c r="G199" i="232"/>
  <c r="D122" i="224"/>
  <c r="F122" i="224"/>
  <c r="G122" i="224" s="1"/>
  <c r="R204" i="237"/>
  <c r="C106" i="232"/>
  <c r="W117" i="237"/>
  <c r="B170" i="235"/>
  <c r="D170" i="235"/>
  <c r="AB204" i="237"/>
  <c r="AL204" i="237"/>
  <c r="A243" i="235"/>
  <c r="A206" i="237"/>
  <c r="G205" i="237"/>
  <c r="B205" i="237"/>
  <c r="I205" i="237"/>
  <c r="K206" i="237"/>
  <c r="L205" i="237"/>
  <c r="S205" i="237"/>
  <c r="Q205" i="237"/>
  <c r="F134" i="234"/>
  <c r="G134" i="234" s="1"/>
  <c r="D134" i="234"/>
  <c r="H134" i="234" s="1"/>
  <c r="AA205" i="237"/>
  <c r="U206" i="237"/>
  <c r="V205" i="237"/>
  <c r="AC205" i="237"/>
  <c r="H122" i="224" l="1"/>
  <c r="H123" i="226"/>
  <c r="F135" i="234"/>
  <c r="G135" i="234" s="1"/>
  <c r="D135" i="234"/>
  <c r="F123" i="224"/>
  <c r="G123" i="224" s="1"/>
  <c r="D123" i="224"/>
  <c r="D127" i="227"/>
  <c r="F127" i="227"/>
  <c r="G127" i="227" s="1"/>
  <c r="AL205" i="237"/>
  <c r="A244" i="235"/>
  <c r="H199" i="232"/>
  <c r="A243" i="228"/>
  <c r="AK206" i="237"/>
  <c r="AE207" i="237"/>
  <c r="AF206" i="237"/>
  <c r="AM206" i="237"/>
  <c r="S112" i="237"/>
  <c r="N112" i="237"/>
  <c r="O112" i="237" s="1"/>
  <c r="T112" i="237"/>
  <c r="G206" i="237"/>
  <c r="I206" i="237"/>
  <c r="B206" i="237"/>
  <c r="A207" i="237"/>
  <c r="J170" i="235"/>
  <c r="K170" i="235"/>
  <c r="E170" i="235"/>
  <c r="F170" i="235" s="1"/>
  <c r="X117" i="237"/>
  <c r="Y117" i="237" s="1"/>
  <c r="AD117" i="237"/>
  <c r="A201" i="232"/>
  <c r="I200" i="232"/>
  <c r="G200" i="232"/>
  <c r="B200" i="232"/>
  <c r="AA206" i="237"/>
  <c r="U207" i="237"/>
  <c r="V206" i="237"/>
  <c r="AC206" i="237"/>
  <c r="L206" i="237"/>
  <c r="S206" i="237"/>
  <c r="Q206" i="237"/>
  <c r="K207" i="237"/>
  <c r="J106" i="232"/>
  <c r="I106" i="232"/>
  <c r="D106" i="232"/>
  <c r="E106" i="232" s="1"/>
  <c r="F124" i="226"/>
  <c r="G124" i="226" s="1"/>
  <c r="D124" i="226"/>
  <c r="D190" i="231"/>
  <c r="H190" i="231" s="1"/>
  <c r="F190" i="231"/>
  <c r="E190" i="231" s="1"/>
  <c r="AB205" i="237"/>
  <c r="R205" i="237"/>
  <c r="H205" i="237"/>
  <c r="E216" i="234"/>
  <c r="B162" i="228"/>
  <c r="D162" i="228"/>
  <c r="C162" i="228"/>
  <c r="AH112" i="237"/>
  <c r="AI112" i="237" s="1"/>
  <c r="AN112" i="237"/>
  <c r="C112" i="237"/>
  <c r="H127" i="227" l="1"/>
  <c r="E217" i="234"/>
  <c r="AG113" i="237"/>
  <c r="F191" i="231"/>
  <c r="E191" i="231" s="1"/>
  <c r="D191" i="231"/>
  <c r="H191" i="231" s="1"/>
  <c r="R206" i="237"/>
  <c r="W118" i="237"/>
  <c r="M113" i="237"/>
  <c r="AL206" i="237"/>
  <c r="A244" i="228"/>
  <c r="I112" i="237"/>
  <c r="D112" i="237"/>
  <c r="E112" i="237" s="1"/>
  <c r="J112" i="237"/>
  <c r="H124" i="226"/>
  <c r="U208" i="237"/>
  <c r="AC207" i="237"/>
  <c r="V207" i="237"/>
  <c r="AA207" i="237"/>
  <c r="H200" i="232"/>
  <c r="B171" i="235"/>
  <c r="D171" i="235"/>
  <c r="A208" i="237"/>
  <c r="B207" i="237"/>
  <c r="G207" i="237"/>
  <c r="I207" i="237"/>
  <c r="A245" i="235"/>
  <c r="H135" i="234"/>
  <c r="K162" i="228"/>
  <c r="I162" i="228"/>
  <c r="C163" i="228"/>
  <c r="H162" i="228"/>
  <c r="J162" i="228"/>
  <c r="E162" i="228"/>
  <c r="F162" i="228" s="1"/>
  <c r="AB206" i="237"/>
  <c r="I201" i="232"/>
  <c r="B201" i="232"/>
  <c r="G201" i="232"/>
  <c r="A202" i="232"/>
  <c r="H206" i="237"/>
  <c r="D128" i="227"/>
  <c r="F128" i="227"/>
  <c r="G128" i="227" s="1"/>
  <c r="C107" i="232"/>
  <c r="L207" i="237"/>
  <c r="S207" i="237"/>
  <c r="K208" i="237"/>
  <c r="Q207" i="237"/>
  <c r="AK207" i="237"/>
  <c r="AE208" i="237"/>
  <c r="AF207" i="237"/>
  <c r="AM207" i="237"/>
  <c r="H123" i="224"/>
  <c r="L208" i="237" l="1"/>
  <c r="S208" i="237"/>
  <c r="K209" i="237"/>
  <c r="Q208" i="237"/>
  <c r="K171" i="235"/>
  <c r="E171" i="235"/>
  <c r="F171" i="235" s="1"/>
  <c r="J171" i="235"/>
  <c r="A245" i="228"/>
  <c r="H201" i="232"/>
  <c r="C113" i="237"/>
  <c r="F192" i="231"/>
  <c r="E192" i="231" s="1"/>
  <c r="D192" i="231"/>
  <c r="H192" i="231" s="1"/>
  <c r="AE209" i="237"/>
  <c r="AK208" i="237"/>
  <c r="AF208" i="237"/>
  <c r="AM208" i="237"/>
  <c r="C164" i="228"/>
  <c r="K163" i="228"/>
  <c r="I163" i="228"/>
  <c r="H163" i="228"/>
  <c r="J163" i="228"/>
  <c r="A246" i="235"/>
  <c r="A209" i="237"/>
  <c r="G208" i="237"/>
  <c r="I208" i="237"/>
  <c r="B208" i="237"/>
  <c r="AB207" i="237"/>
  <c r="AA208" i="237"/>
  <c r="U209" i="237"/>
  <c r="V208" i="237"/>
  <c r="AC208" i="237"/>
  <c r="X118" i="237"/>
  <c r="Y118" i="237" s="1"/>
  <c r="AD118" i="237"/>
  <c r="E218" i="234"/>
  <c r="F124" i="224"/>
  <c r="G124" i="224" s="1"/>
  <c r="D124" i="224"/>
  <c r="H207" i="237"/>
  <c r="T113" i="237"/>
  <c r="N113" i="237"/>
  <c r="O113" i="237" s="1"/>
  <c r="S113" i="237"/>
  <c r="D107" i="232"/>
  <c r="E107" i="232" s="1"/>
  <c r="I107" i="232" s="1"/>
  <c r="J107" i="232"/>
  <c r="F136" i="234"/>
  <c r="G136" i="234" s="1"/>
  <c r="D136" i="234"/>
  <c r="AL207" i="237"/>
  <c r="R207" i="237"/>
  <c r="H128" i="227"/>
  <c r="I202" i="232"/>
  <c r="A203" i="232"/>
  <c r="G202" i="232"/>
  <c r="B202" i="232"/>
  <c r="B163" i="228"/>
  <c r="D163" i="228"/>
  <c r="E163" i="228" s="1"/>
  <c r="F163" i="228" s="1"/>
  <c r="D125" i="226"/>
  <c r="F125" i="226"/>
  <c r="G125" i="226" s="1"/>
  <c r="AH113" i="237"/>
  <c r="AI113" i="237" s="1"/>
  <c r="AN113" i="237"/>
  <c r="H124" i="224" l="1"/>
  <c r="B164" i="228"/>
  <c r="D164" i="228"/>
  <c r="E164" i="228" s="1"/>
  <c r="F164" i="228" s="1"/>
  <c r="D125" i="224"/>
  <c r="F125" i="224"/>
  <c r="G125" i="224" s="1"/>
  <c r="H125" i="226"/>
  <c r="D129" i="227"/>
  <c r="F129" i="227"/>
  <c r="G129" i="227" s="1"/>
  <c r="W119" i="237"/>
  <c r="AA209" i="237"/>
  <c r="V209" i="237"/>
  <c r="AC209" i="237"/>
  <c r="U210" i="237"/>
  <c r="G209" i="237"/>
  <c r="A210" i="237"/>
  <c r="B209" i="237"/>
  <c r="I209" i="237"/>
  <c r="AL208" i="237"/>
  <c r="F193" i="231"/>
  <c r="E193" i="231" s="1"/>
  <c r="D193" i="231"/>
  <c r="H193" i="231" s="1"/>
  <c r="B203" i="232"/>
  <c r="I203" i="232"/>
  <c r="G203" i="232"/>
  <c r="A204" i="232"/>
  <c r="H136" i="234"/>
  <c r="A247" i="235"/>
  <c r="B172" i="235"/>
  <c r="D172" i="235"/>
  <c r="R208" i="237"/>
  <c r="M114" i="237"/>
  <c r="AB208" i="237"/>
  <c r="AK209" i="237"/>
  <c r="AM209" i="237"/>
  <c r="AE210" i="237"/>
  <c r="AF209" i="237"/>
  <c r="A246" i="228"/>
  <c r="K210" i="237"/>
  <c r="L209" i="237"/>
  <c r="S209" i="237"/>
  <c r="Q209" i="237"/>
  <c r="G107" i="232"/>
  <c r="C108" i="232"/>
  <c r="K164" i="228"/>
  <c r="C165" i="228"/>
  <c r="I164" i="228"/>
  <c r="H164" i="228"/>
  <c r="J164" i="228"/>
  <c r="AG114" i="237"/>
  <c r="H202" i="232"/>
  <c r="E219" i="234"/>
  <c r="H208" i="237"/>
  <c r="I113" i="237"/>
  <c r="D113" i="237"/>
  <c r="E113" i="237" s="1"/>
  <c r="J113" i="237"/>
  <c r="H129" i="227" l="1"/>
  <c r="B165" i="228"/>
  <c r="D165" i="228"/>
  <c r="K165" i="228" s="1"/>
  <c r="K211" i="237"/>
  <c r="L210" i="237"/>
  <c r="S210" i="237"/>
  <c r="Q210" i="237"/>
  <c r="AK210" i="237"/>
  <c r="AE211" i="237"/>
  <c r="AF210" i="237"/>
  <c r="AM210" i="237"/>
  <c r="S114" i="237"/>
  <c r="N114" i="237"/>
  <c r="O114" i="237" s="1"/>
  <c r="T114" i="237"/>
  <c r="E172" i="235"/>
  <c r="F172" i="235" s="1"/>
  <c r="K172" i="235"/>
  <c r="J172" i="235"/>
  <c r="A248" i="235"/>
  <c r="F130" i="227"/>
  <c r="G130" i="227" s="1"/>
  <c r="D130" i="227"/>
  <c r="H130" i="227" s="1"/>
  <c r="I165" i="228"/>
  <c r="C166" i="228"/>
  <c r="J165" i="228"/>
  <c r="H165" i="228"/>
  <c r="A247" i="228"/>
  <c r="A205" i="232"/>
  <c r="I204" i="232"/>
  <c r="G204" i="232"/>
  <c r="B204" i="232"/>
  <c r="H203" i="232"/>
  <c r="H209" i="237"/>
  <c r="AB209" i="237"/>
  <c r="X119" i="237"/>
  <c r="Y119" i="237" s="1"/>
  <c r="AD119" i="237"/>
  <c r="D126" i="226"/>
  <c r="F126" i="226"/>
  <c r="G126" i="226" s="1"/>
  <c r="C114" i="237"/>
  <c r="G210" i="237"/>
  <c r="I210" i="237"/>
  <c r="B210" i="237"/>
  <c r="A211" i="237"/>
  <c r="AA210" i="237"/>
  <c r="U211" i="237"/>
  <c r="V210" i="237"/>
  <c r="AC210" i="237"/>
  <c r="E220" i="234"/>
  <c r="AN114" i="237"/>
  <c r="AH114" i="237"/>
  <c r="AI114" i="237" s="1"/>
  <c r="D108" i="232"/>
  <c r="E108" i="232" s="1"/>
  <c r="J108" i="232"/>
  <c r="R209" i="237"/>
  <c r="AL209" i="237"/>
  <c r="F137" i="234"/>
  <c r="G137" i="234" s="1"/>
  <c r="D137" i="234"/>
  <c r="D194" i="231"/>
  <c r="H194" i="231" s="1"/>
  <c r="F194" i="231"/>
  <c r="E194" i="231" s="1"/>
  <c r="H125" i="224"/>
  <c r="F195" i="231" l="1"/>
  <c r="E195" i="231" s="1"/>
  <c r="D195" i="231"/>
  <c r="H195" i="231" s="1"/>
  <c r="AB210" i="237"/>
  <c r="H204" i="232"/>
  <c r="A248" i="228"/>
  <c r="D131" i="227"/>
  <c r="F131" i="227"/>
  <c r="G131" i="227" s="1"/>
  <c r="M115" i="237"/>
  <c r="AL210" i="237"/>
  <c r="H137" i="234"/>
  <c r="C109" i="232"/>
  <c r="E221" i="234"/>
  <c r="D114" i="237"/>
  <c r="E114" i="237" s="1"/>
  <c r="I114" i="237"/>
  <c r="J114" i="237"/>
  <c r="W120" i="237"/>
  <c r="C167" i="228"/>
  <c r="I166" i="228"/>
  <c r="H166" i="228"/>
  <c r="D126" i="224"/>
  <c r="F126" i="224"/>
  <c r="G126" i="224" s="1"/>
  <c r="AG115" i="237"/>
  <c r="A212" i="237"/>
  <c r="B211" i="237"/>
  <c r="G211" i="237"/>
  <c r="I211" i="237"/>
  <c r="A206" i="232"/>
  <c r="I205" i="232"/>
  <c r="B205" i="232"/>
  <c r="G205" i="232"/>
  <c r="A249" i="235"/>
  <c r="B173" i="235"/>
  <c r="D173" i="235"/>
  <c r="R210" i="237"/>
  <c r="AC211" i="237"/>
  <c r="U212" i="237"/>
  <c r="AA211" i="237"/>
  <c r="V211" i="237"/>
  <c r="H210" i="237"/>
  <c r="H126" i="226"/>
  <c r="E165" i="228"/>
  <c r="F165" i="228" s="1"/>
  <c r="AK211" i="237"/>
  <c r="AE212" i="237"/>
  <c r="AF211" i="237"/>
  <c r="AM211" i="237"/>
  <c r="L211" i="237"/>
  <c r="S211" i="237"/>
  <c r="Q211" i="237"/>
  <c r="K212" i="237"/>
  <c r="H131" i="227" l="1"/>
  <c r="R211" i="237"/>
  <c r="AE213" i="237"/>
  <c r="AF212" i="237"/>
  <c r="AM212" i="237"/>
  <c r="AK212" i="237"/>
  <c r="D127" i="226"/>
  <c r="F127" i="226"/>
  <c r="G127" i="226" s="1"/>
  <c r="AB211" i="237"/>
  <c r="H211" i="237"/>
  <c r="AH115" i="237"/>
  <c r="AI115" i="237" s="1"/>
  <c r="AN115" i="237"/>
  <c r="C168" i="228"/>
  <c r="I167" i="228"/>
  <c r="H167" i="228"/>
  <c r="X120" i="237"/>
  <c r="Y120" i="237" s="1"/>
  <c r="AD120" i="237"/>
  <c r="E222" i="234"/>
  <c r="F138" i="234"/>
  <c r="G138" i="234" s="1"/>
  <c r="D138" i="234"/>
  <c r="A249" i="228"/>
  <c r="L212" i="237"/>
  <c r="S212" i="237"/>
  <c r="K213" i="237"/>
  <c r="Q212" i="237"/>
  <c r="AL211" i="237"/>
  <c r="K173" i="235"/>
  <c r="J173" i="235"/>
  <c r="E173" i="235"/>
  <c r="F173" i="235" s="1"/>
  <c r="F196" i="231"/>
  <c r="E196" i="231" s="1"/>
  <c r="D196" i="231"/>
  <c r="H196" i="231" s="1"/>
  <c r="I206" i="232"/>
  <c r="G206" i="232"/>
  <c r="A207" i="232"/>
  <c r="B206" i="232"/>
  <c r="A213" i="237"/>
  <c r="G212" i="237"/>
  <c r="I212" i="237"/>
  <c r="B212" i="237"/>
  <c r="J109" i="232"/>
  <c r="D109" i="232"/>
  <c r="E109" i="232" s="1"/>
  <c r="D132" i="227"/>
  <c r="F132" i="227"/>
  <c r="G132" i="227" s="1"/>
  <c r="B166" i="228"/>
  <c r="D166" i="228"/>
  <c r="AA212" i="237"/>
  <c r="U213" i="237"/>
  <c r="V212" i="237"/>
  <c r="AC212" i="237"/>
  <c r="A250" i="235"/>
  <c r="H205" i="232"/>
  <c r="H126" i="224"/>
  <c r="C115" i="237"/>
  <c r="S115" i="237"/>
  <c r="N115" i="237"/>
  <c r="O115" i="237" s="1"/>
  <c r="T115" i="237"/>
  <c r="H127" i="226" l="1"/>
  <c r="H132" i="227"/>
  <c r="A251" i="235"/>
  <c r="E166" i="228"/>
  <c r="F166" i="228" s="1"/>
  <c r="K166" i="228"/>
  <c r="J166" i="228"/>
  <c r="D133" i="227"/>
  <c r="F133" i="227"/>
  <c r="G133" i="227" s="1"/>
  <c r="A214" i="237"/>
  <c r="G213" i="237"/>
  <c r="B213" i="237"/>
  <c r="I213" i="237"/>
  <c r="B207" i="232"/>
  <c r="I207" i="232"/>
  <c r="A208" i="232"/>
  <c r="G207" i="232"/>
  <c r="E223" i="234"/>
  <c r="C169" i="228"/>
  <c r="I168" i="228"/>
  <c r="H168" i="228"/>
  <c r="F128" i="226"/>
  <c r="G128" i="226" s="1"/>
  <c r="D128" i="226"/>
  <c r="D115" i="237"/>
  <c r="E115" i="237" s="1"/>
  <c r="I115" i="237"/>
  <c r="J115" i="237"/>
  <c r="C110" i="232"/>
  <c r="F197" i="231"/>
  <c r="E197" i="231" s="1"/>
  <c r="D197" i="231"/>
  <c r="H197" i="231" s="1"/>
  <c r="H138" i="234"/>
  <c r="AL212" i="237"/>
  <c r="AB212" i="237"/>
  <c r="R212" i="237"/>
  <c r="W121" i="237"/>
  <c r="AG116" i="237"/>
  <c r="M116" i="237"/>
  <c r="F127" i="224"/>
  <c r="G127" i="224" s="1"/>
  <c r="D127" i="224"/>
  <c r="AA213" i="237"/>
  <c r="U214" i="237"/>
  <c r="V213" i="237"/>
  <c r="AC213" i="237"/>
  <c r="H212" i="237"/>
  <c r="H206" i="232"/>
  <c r="B174" i="235"/>
  <c r="D174" i="235"/>
  <c r="C174" i="235"/>
  <c r="K214" i="237"/>
  <c r="L213" i="237"/>
  <c r="S213" i="237"/>
  <c r="Q213" i="237"/>
  <c r="A250" i="228"/>
  <c r="AK213" i="237"/>
  <c r="AE214" i="237"/>
  <c r="AM213" i="237"/>
  <c r="AF213" i="237"/>
  <c r="H133" i="227" l="1"/>
  <c r="C175" i="235"/>
  <c r="K174" i="235"/>
  <c r="I174" i="235"/>
  <c r="H174" i="235"/>
  <c r="J174" i="235"/>
  <c r="E174" i="235"/>
  <c r="F174" i="235" s="1"/>
  <c r="R213" i="237"/>
  <c r="AB213" i="237"/>
  <c r="S116" i="237"/>
  <c r="T116" i="237"/>
  <c r="N116" i="237"/>
  <c r="O116" i="237" s="1"/>
  <c r="AD121" i="237"/>
  <c r="X121" i="237"/>
  <c r="Y121" i="237" s="1"/>
  <c r="D198" i="231"/>
  <c r="H198" i="231" s="1"/>
  <c r="F198" i="231"/>
  <c r="E198" i="231" s="1"/>
  <c r="E224" i="234"/>
  <c r="A209" i="232"/>
  <c r="I208" i="232"/>
  <c r="G208" i="232"/>
  <c r="B208" i="232"/>
  <c r="F134" i="227"/>
  <c r="G134" i="227" s="1"/>
  <c r="D134" i="227"/>
  <c r="A251" i="228"/>
  <c r="L214" i="237"/>
  <c r="S214" i="237"/>
  <c r="Q214" i="237"/>
  <c r="K215" i="237"/>
  <c r="AA214" i="237"/>
  <c r="U215" i="237"/>
  <c r="AC214" i="237"/>
  <c r="V214" i="237"/>
  <c r="H127" i="224"/>
  <c r="I169" i="228"/>
  <c r="C170" i="228"/>
  <c r="H169" i="228"/>
  <c r="AL213" i="237"/>
  <c r="AH116" i="237"/>
  <c r="AI116" i="237" s="1"/>
  <c r="AN116" i="237"/>
  <c r="D110" i="232"/>
  <c r="E110" i="232" s="1"/>
  <c r="J110" i="232"/>
  <c r="C116" i="237"/>
  <c r="H207" i="232"/>
  <c r="H213" i="237"/>
  <c r="G214" i="237"/>
  <c r="B214" i="237"/>
  <c r="I214" i="237"/>
  <c r="A215" i="237"/>
  <c r="AK214" i="237"/>
  <c r="AF214" i="237"/>
  <c r="AE215" i="237"/>
  <c r="AM214" i="237"/>
  <c r="F139" i="234"/>
  <c r="G139" i="234" s="1"/>
  <c r="D139" i="234"/>
  <c r="H128" i="226"/>
  <c r="B167" i="228"/>
  <c r="D167" i="228"/>
  <c r="A252" i="235"/>
  <c r="H134" i="227" l="1"/>
  <c r="A253" i="235"/>
  <c r="D129" i="226"/>
  <c r="F129" i="226"/>
  <c r="G129" i="226" s="1"/>
  <c r="AL214" i="237"/>
  <c r="A216" i="237"/>
  <c r="B215" i="237"/>
  <c r="I215" i="237"/>
  <c r="G215" i="237"/>
  <c r="AG117" i="237"/>
  <c r="B175" i="235"/>
  <c r="D175" i="235"/>
  <c r="K175" i="235" s="1"/>
  <c r="K167" i="228"/>
  <c r="E167" i="228"/>
  <c r="F167" i="228" s="1"/>
  <c r="J167" i="228"/>
  <c r="H139" i="234"/>
  <c r="F128" i="224"/>
  <c r="G128" i="224" s="1"/>
  <c r="D128" i="224"/>
  <c r="K216" i="237"/>
  <c r="L215" i="237"/>
  <c r="S215" i="237"/>
  <c r="Q215" i="237"/>
  <c r="H208" i="232"/>
  <c r="M117" i="237"/>
  <c r="C176" i="235"/>
  <c r="I175" i="235"/>
  <c r="H175" i="235"/>
  <c r="C111" i="232"/>
  <c r="I170" i="228"/>
  <c r="C171" i="228"/>
  <c r="H170" i="228"/>
  <c r="AB214" i="237"/>
  <c r="U216" i="237"/>
  <c r="AC215" i="237"/>
  <c r="V215" i="237"/>
  <c r="AA215" i="237"/>
  <c r="A252" i="228"/>
  <c r="D135" i="227"/>
  <c r="F135" i="227"/>
  <c r="G135" i="227" s="1"/>
  <c r="I209" i="232"/>
  <c r="B209" i="232"/>
  <c r="G209" i="232"/>
  <c r="A210" i="232"/>
  <c r="F199" i="231"/>
  <c r="E199" i="231" s="1"/>
  <c r="D199" i="231"/>
  <c r="H199" i="231" s="1"/>
  <c r="AK215" i="237"/>
  <c r="AE216" i="237"/>
  <c r="AF215" i="237"/>
  <c r="AM215" i="237"/>
  <c r="H214" i="237"/>
  <c r="D116" i="237"/>
  <c r="E116" i="237" s="1"/>
  <c r="I116" i="237"/>
  <c r="J116" i="237"/>
  <c r="R214" i="237"/>
  <c r="E225" i="234"/>
  <c r="W122" i="237"/>
  <c r="J175" i="235" l="1"/>
  <c r="H129" i="226"/>
  <c r="E226" i="234"/>
  <c r="C172" i="228"/>
  <c r="I171" i="228"/>
  <c r="H171" i="228"/>
  <c r="S117" i="237"/>
  <c r="T117" i="237"/>
  <c r="N117" i="237"/>
  <c r="O117" i="237" s="1"/>
  <c r="D130" i="226"/>
  <c r="F130" i="226"/>
  <c r="G130" i="226" s="1"/>
  <c r="X122" i="237"/>
  <c r="Y122" i="237" s="1"/>
  <c r="AD122" i="237"/>
  <c r="AE217" i="237"/>
  <c r="AK216" i="237"/>
  <c r="AF216" i="237"/>
  <c r="AM216" i="237"/>
  <c r="H135" i="227"/>
  <c r="L216" i="237"/>
  <c r="S216" i="237"/>
  <c r="K217" i="237"/>
  <c r="Q216" i="237"/>
  <c r="AL215" i="237"/>
  <c r="A211" i="232"/>
  <c r="I210" i="232"/>
  <c r="G210" i="232"/>
  <c r="B210" i="232"/>
  <c r="AB215" i="237"/>
  <c r="AA216" i="237"/>
  <c r="U217" i="237"/>
  <c r="AC216" i="237"/>
  <c r="V216" i="237"/>
  <c r="E175" i="235"/>
  <c r="F175" i="235" s="1"/>
  <c r="H128" i="224"/>
  <c r="H215" i="237"/>
  <c r="H209" i="232"/>
  <c r="R215" i="237"/>
  <c r="A217" i="237"/>
  <c r="G216" i="237"/>
  <c r="I216" i="237"/>
  <c r="B216" i="237"/>
  <c r="C117" i="237"/>
  <c r="C177" i="235"/>
  <c r="I176" i="235"/>
  <c r="H176" i="235"/>
  <c r="F140" i="234"/>
  <c r="G140" i="234" s="1"/>
  <c r="D140" i="234"/>
  <c r="H140" i="234" s="1"/>
  <c r="AH117" i="237"/>
  <c r="AI117" i="237" s="1"/>
  <c r="AN117" i="237"/>
  <c r="A254" i="235"/>
  <c r="D200" i="231"/>
  <c r="H200" i="231" s="1"/>
  <c r="F200" i="231"/>
  <c r="E200" i="231" s="1"/>
  <c r="A253" i="228"/>
  <c r="D111" i="232"/>
  <c r="E111" i="232" s="1"/>
  <c r="J111" i="232"/>
  <c r="B168" i="228"/>
  <c r="D168" i="228"/>
  <c r="C112" i="232" l="1"/>
  <c r="F201" i="231"/>
  <c r="E201" i="231" s="1"/>
  <c r="D201" i="231"/>
  <c r="H201" i="231" s="1"/>
  <c r="D129" i="224"/>
  <c r="F129" i="224"/>
  <c r="G129" i="224" s="1"/>
  <c r="H210" i="232"/>
  <c r="B211" i="232"/>
  <c r="I211" i="232"/>
  <c r="G211" i="232"/>
  <c r="A212" i="232"/>
  <c r="A255" i="235"/>
  <c r="B176" i="235"/>
  <c r="D176" i="235"/>
  <c r="AA217" i="237"/>
  <c r="V217" i="237"/>
  <c r="AC217" i="237"/>
  <c r="U218" i="237"/>
  <c r="E227" i="234"/>
  <c r="A254" i="228"/>
  <c r="I117" i="237"/>
  <c r="D117" i="237"/>
  <c r="E117" i="237" s="1"/>
  <c r="J117" i="237"/>
  <c r="AB216" i="237"/>
  <c r="R216" i="237"/>
  <c r="AK217" i="237"/>
  <c r="AE218" i="237"/>
  <c r="AM217" i="237"/>
  <c r="AF217" i="237"/>
  <c r="H130" i="226"/>
  <c r="E168" i="228"/>
  <c r="F168" i="228" s="1"/>
  <c r="K168" i="228"/>
  <c r="J168" i="228"/>
  <c r="AG118" i="237"/>
  <c r="C178" i="235"/>
  <c r="I177" i="235"/>
  <c r="H177" i="235"/>
  <c r="K218" i="237"/>
  <c r="L217" i="237"/>
  <c r="S217" i="237"/>
  <c r="Q217" i="237"/>
  <c r="W123" i="237"/>
  <c r="F141" i="234"/>
  <c r="G141" i="234" s="1"/>
  <c r="D141" i="234"/>
  <c r="H141" i="234" s="1"/>
  <c r="H216" i="237"/>
  <c r="B217" i="237"/>
  <c r="I217" i="237"/>
  <c r="A218" i="237"/>
  <c r="G217" i="237"/>
  <c r="D136" i="227"/>
  <c r="F136" i="227"/>
  <c r="G136" i="227" s="1"/>
  <c r="AL216" i="237"/>
  <c r="M118" i="237"/>
  <c r="C173" i="228"/>
  <c r="I172" i="228"/>
  <c r="H172" i="228"/>
  <c r="H129" i="224" l="1"/>
  <c r="S118" i="237"/>
  <c r="N118" i="237"/>
  <c r="O118" i="237" s="1"/>
  <c r="T118" i="237"/>
  <c r="F142" i="234"/>
  <c r="G142" i="234" s="1"/>
  <c r="D142" i="234"/>
  <c r="H142" i="234" s="1"/>
  <c r="AB217" i="237"/>
  <c r="H136" i="227"/>
  <c r="A255" i="228"/>
  <c r="AA218" i="237"/>
  <c r="U219" i="237"/>
  <c r="AC218" i="237"/>
  <c r="V218" i="237"/>
  <c r="A213" i="232"/>
  <c r="I212" i="232"/>
  <c r="G212" i="232"/>
  <c r="B212" i="232"/>
  <c r="I173" i="228"/>
  <c r="H173" i="228"/>
  <c r="X123" i="237"/>
  <c r="Y123" i="237" s="1"/>
  <c r="AD123" i="237"/>
  <c r="L218" i="237"/>
  <c r="S218" i="237"/>
  <c r="Q218" i="237"/>
  <c r="K219" i="237"/>
  <c r="AH118" i="237"/>
  <c r="AI118" i="237" s="1"/>
  <c r="AN118" i="237"/>
  <c r="D131" i="226"/>
  <c r="F131" i="226"/>
  <c r="G131" i="226" s="1"/>
  <c r="H211" i="232"/>
  <c r="E228" i="234"/>
  <c r="K176" i="235"/>
  <c r="J176" i="235"/>
  <c r="E176" i="235"/>
  <c r="F176" i="235" s="1"/>
  <c r="D202" i="231"/>
  <c r="H202" i="231" s="1"/>
  <c r="F202" i="231"/>
  <c r="E202" i="231" s="1"/>
  <c r="A219" i="237"/>
  <c r="G218" i="237"/>
  <c r="B218" i="237"/>
  <c r="I218" i="237"/>
  <c r="R217" i="237"/>
  <c r="B169" i="228"/>
  <c r="D169" i="228"/>
  <c r="H217" i="237"/>
  <c r="C179" i="235"/>
  <c r="I178" i="235"/>
  <c r="H178" i="235"/>
  <c r="AL217" i="237"/>
  <c r="AK218" i="237"/>
  <c r="AF218" i="237"/>
  <c r="AE219" i="237"/>
  <c r="AM218" i="237"/>
  <c r="C118" i="237"/>
  <c r="A256" i="235"/>
  <c r="D130" i="224"/>
  <c r="F130" i="224"/>
  <c r="G130" i="224" s="1"/>
  <c r="D112" i="232"/>
  <c r="E112" i="232" s="1"/>
  <c r="J112" i="232"/>
  <c r="H130" i="224" l="1"/>
  <c r="E169" i="228"/>
  <c r="F169" i="228" s="1"/>
  <c r="K169" i="228"/>
  <c r="J169" i="228"/>
  <c r="AG119" i="237"/>
  <c r="A257" i="235"/>
  <c r="I118" i="237"/>
  <c r="D118" i="237"/>
  <c r="E118" i="237" s="1"/>
  <c r="J118" i="237"/>
  <c r="F203" i="231"/>
  <c r="E203" i="231" s="1"/>
  <c r="D203" i="231"/>
  <c r="H203" i="231" s="1"/>
  <c r="I213" i="232"/>
  <c r="A214" i="232"/>
  <c r="B213" i="232"/>
  <c r="G213" i="232"/>
  <c r="M119" i="237"/>
  <c r="C113" i="232"/>
  <c r="B177" i="235"/>
  <c r="D177" i="235"/>
  <c r="E229" i="234"/>
  <c r="H131" i="226"/>
  <c r="AB218" i="237"/>
  <c r="A256" i="228"/>
  <c r="F143" i="234"/>
  <c r="G143" i="234" s="1"/>
  <c r="D143" i="234"/>
  <c r="D131" i="224"/>
  <c r="F131" i="224"/>
  <c r="G131" i="224" s="1"/>
  <c r="AK219" i="237"/>
  <c r="AE220" i="237"/>
  <c r="AF219" i="237"/>
  <c r="AM219" i="237"/>
  <c r="C180" i="235"/>
  <c r="I179" i="235"/>
  <c r="H179" i="235"/>
  <c r="AL218" i="237"/>
  <c r="W124" i="237"/>
  <c r="H218" i="237"/>
  <c r="A220" i="237"/>
  <c r="B219" i="237"/>
  <c r="I219" i="237"/>
  <c r="G219" i="237"/>
  <c r="L219" i="237"/>
  <c r="S219" i="237"/>
  <c r="Q219" i="237"/>
  <c r="K220" i="237"/>
  <c r="R218" i="237"/>
  <c r="H212" i="232"/>
  <c r="AC219" i="237"/>
  <c r="U220" i="237"/>
  <c r="AA219" i="237"/>
  <c r="V219" i="237"/>
  <c r="D137" i="227"/>
  <c r="F137" i="227"/>
  <c r="G137" i="227" s="1"/>
  <c r="H137" i="227" l="1"/>
  <c r="F138" i="227" s="1"/>
  <c r="G138" i="227" s="1"/>
  <c r="H131" i="224"/>
  <c r="H143" i="234"/>
  <c r="K221" i="237"/>
  <c r="L220" i="237"/>
  <c r="S220" i="237"/>
  <c r="Q220" i="237"/>
  <c r="AE221" i="237"/>
  <c r="AK220" i="237"/>
  <c r="AF220" i="237"/>
  <c r="AM220" i="237"/>
  <c r="F144" i="234"/>
  <c r="G144" i="234" s="1"/>
  <c r="D144" i="234"/>
  <c r="H144" i="234" s="1"/>
  <c r="D113" i="232"/>
  <c r="E113" i="232" s="1"/>
  <c r="J113" i="232"/>
  <c r="A221" i="237"/>
  <c r="G220" i="237"/>
  <c r="I220" i="237"/>
  <c r="B220" i="237"/>
  <c r="C181" i="235"/>
  <c r="I180" i="235"/>
  <c r="H180" i="235"/>
  <c r="AL219" i="237"/>
  <c r="R219" i="237"/>
  <c r="X124" i="237"/>
  <c r="Y124" i="237" s="1"/>
  <c r="AD124" i="237"/>
  <c r="F132" i="226"/>
  <c r="G132" i="226" s="1"/>
  <c r="D132" i="226"/>
  <c r="E177" i="235"/>
  <c r="F177" i="235" s="1"/>
  <c r="J177" i="235"/>
  <c r="K177" i="235"/>
  <c r="H213" i="232"/>
  <c r="C119" i="237"/>
  <c r="B170" i="228"/>
  <c r="D170" i="228"/>
  <c r="AA220" i="237"/>
  <c r="V220" i="237"/>
  <c r="U221" i="237"/>
  <c r="AC220" i="237"/>
  <c r="A258" i="235"/>
  <c r="AB219" i="237"/>
  <c r="H219" i="237"/>
  <c r="F132" i="224"/>
  <c r="G132" i="224" s="1"/>
  <c r="D132" i="224"/>
  <c r="A257" i="228"/>
  <c r="E230" i="234"/>
  <c r="T119" i="237"/>
  <c r="N119" i="237"/>
  <c r="O119" i="237" s="1"/>
  <c r="S119" i="237"/>
  <c r="I214" i="232"/>
  <c r="G214" i="232"/>
  <c r="A215" i="232"/>
  <c r="B214" i="232"/>
  <c r="D204" i="231"/>
  <c r="H204" i="231" s="1"/>
  <c r="F204" i="231"/>
  <c r="E204" i="231" s="1"/>
  <c r="AH119" i="237"/>
  <c r="AI119" i="237" s="1"/>
  <c r="AN119" i="237"/>
  <c r="H132" i="226" l="1"/>
  <c r="D133" i="226" s="1"/>
  <c r="D138" i="227"/>
  <c r="E231" i="234"/>
  <c r="A258" i="228"/>
  <c r="AB220" i="237"/>
  <c r="I119" i="237"/>
  <c r="D119" i="237"/>
  <c r="E119" i="237" s="1"/>
  <c r="J119" i="237"/>
  <c r="C182" i="235"/>
  <c r="I181" i="235"/>
  <c r="H181" i="235"/>
  <c r="AG120" i="237"/>
  <c r="H214" i="232"/>
  <c r="W125" i="237"/>
  <c r="B221" i="237"/>
  <c r="I221" i="237"/>
  <c r="A222" i="237"/>
  <c r="G221" i="237"/>
  <c r="F145" i="234"/>
  <c r="G145" i="234" s="1"/>
  <c r="D145" i="234"/>
  <c r="AK221" i="237"/>
  <c r="AE222" i="237"/>
  <c r="AM221" i="237"/>
  <c r="AF221" i="237"/>
  <c r="A216" i="232"/>
  <c r="B215" i="232"/>
  <c r="I215" i="232"/>
  <c r="G215" i="232"/>
  <c r="H132" i="224"/>
  <c r="H138" i="227"/>
  <c r="A259" i="235"/>
  <c r="AA221" i="237"/>
  <c r="U222" i="237"/>
  <c r="V221" i="237"/>
  <c r="AC221" i="237"/>
  <c r="AL220" i="237"/>
  <c r="F205" i="231"/>
  <c r="E205" i="231" s="1"/>
  <c r="D205" i="231"/>
  <c r="H205" i="231" s="1"/>
  <c r="R220" i="237"/>
  <c r="M120" i="237"/>
  <c r="J170" i="228"/>
  <c r="K170" i="228"/>
  <c r="E170" i="228"/>
  <c r="F170" i="228" s="1"/>
  <c r="B178" i="235"/>
  <c r="D178" i="235"/>
  <c r="H220" i="237"/>
  <c r="C114" i="232"/>
  <c r="K222" i="237"/>
  <c r="L221" i="237"/>
  <c r="S221" i="237"/>
  <c r="Q221" i="237"/>
  <c r="F133" i="226" l="1"/>
  <c r="G133" i="226" s="1"/>
  <c r="F133" i="224"/>
  <c r="G133" i="224" s="1"/>
  <c r="D133" i="224"/>
  <c r="D114" i="232"/>
  <c r="E114" i="232" s="1"/>
  <c r="J114" i="232"/>
  <c r="A217" i="232"/>
  <c r="I216" i="232"/>
  <c r="G216" i="232"/>
  <c r="B216" i="232"/>
  <c r="G222" i="237"/>
  <c r="A223" i="237"/>
  <c r="B222" i="237"/>
  <c r="I222" i="237"/>
  <c r="A259" i="228"/>
  <c r="K178" i="235"/>
  <c r="J178" i="235"/>
  <c r="E178" i="235"/>
  <c r="F178" i="235" s="1"/>
  <c r="AB221" i="237"/>
  <c r="D139" i="227"/>
  <c r="F139" i="227"/>
  <c r="G139" i="227" s="1"/>
  <c r="H145" i="234"/>
  <c r="H133" i="226"/>
  <c r="AH120" i="237"/>
  <c r="AI120" i="237" s="1"/>
  <c r="AN120" i="237"/>
  <c r="E232" i="234"/>
  <c r="R221" i="237"/>
  <c r="T120" i="237"/>
  <c r="S120" i="237"/>
  <c r="N120" i="237"/>
  <c r="O120" i="237" s="1"/>
  <c r="AA222" i="237"/>
  <c r="U223" i="237"/>
  <c r="AC222" i="237"/>
  <c r="V222" i="237"/>
  <c r="A260" i="235"/>
  <c r="AL221" i="237"/>
  <c r="X125" i="237"/>
  <c r="Y125" i="237" s="1"/>
  <c r="AD125" i="237"/>
  <c r="C120" i="237"/>
  <c r="L222" i="237"/>
  <c r="S222" i="237"/>
  <c r="Q222" i="237"/>
  <c r="K223" i="237"/>
  <c r="B171" i="228"/>
  <c r="D171" i="228"/>
  <c r="D206" i="231"/>
  <c r="H206" i="231" s="1"/>
  <c r="F206" i="231"/>
  <c r="E206" i="231" s="1"/>
  <c r="H215" i="232"/>
  <c r="AK222" i="237"/>
  <c r="AE223" i="237"/>
  <c r="AF222" i="237"/>
  <c r="AM222" i="237"/>
  <c r="H221" i="237"/>
  <c r="C183" i="235"/>
  <c r="I182" i="235"/>
  <c r="H182" i="235"/>
  <c r="H139" i="227" l="1"/>
  <c r="L223" i="237"/>
  <c r="S223" i="237"/>
  <c r="K224" i="237"/>
  <c r="Q223" i="237"/>
  <c r="W126" i="237"/>
  <c r="M121" i="237"/>
  <c r="AL222" i="237"/>
  <c r="F207" i="231"/>
  <c r="E207" i="231" s="1"/>
  <c r="D207" i="231"/>
  <c r="H207" i="231" s="1"/>
  <c r="D120" i="237"/>
  <c r="E120" i="237" s="1"/>
  <c r="I120" i="237"/>
  <c r="J120" i="237"/>
  <c r="E233" i="234"/>
  <c r="F146" i="234"/>
  <c r="G146" i="234" s="1"/>
  <c r="D146" i="234"/>
  <c r="I217" i="232"/>
  <c r="B217" i="232"/>
  <c r="G217" i="232"/>
  <c r="A218" i="232"/>
  <c r="AK223" i="237"/>
  <c r="AE224" i="237"/>
  <c r="AF223" i="237"/>
  <c r="AM223" i="237"/>
  <c r="K171" i="228"/>
  <c r="E171" i="228"/>
  <c r="F171" i="228" s="1"/>
  <c r="J171" i="228"/>
  <c r="A261" i="235"/>
  <c r="B179" i="235"/>
  <c r="D179" i="235"/>
  <c r="A260" i="228"/>
  <c r="H222" i="237"/>
  <c r="R222" i="237"/>
  <c r="AG121" i="237"/>
  <c r="D140" i="227"/>
  <c r="F140" i="227"/>
  <c r="G140" i="227" s="1"/>
  <c r="C115" i="232"/>
  <c r="C184" i="235"/>
  <c r="I183" i="235"/>
  <c r="H183" i="235"/>
  <c r="AB222" i="237"/>
  <c r="U224" i="237"/>
  <c r="AC223" i="237"/>
  <c r="V223" i="237"/>
  <c r="AA223" i="237"/>
  <c r="D134" i="226"/>
  <c r="F134" i="226"/>
  <c r="G134" i="226" s="1"/>
  <c r="A224" i="237"/>
  <c r="B223" i="237"/>
  <c r="I223" i="237"/>
  <c r="G223" i="237"/>
  <c r="H216" i="232"/>
  <c r="H133" i="224"/>
  <c r="H146" i="234" l="1"/>
  <c r="C185" i="235"/>
  <c r="I184" i="235"/>
  <c r="H184" i="235"/>
  <c r="A262" i="235"/>
  <c r="AL223" i="237"/>
  <c r="F147" i="234"/>
  <c r="G147" i="234" s="1"/>
  <c r="D147" i="234"/>
  <c r="N121" i="237"/>
  <c r="O121" i="237" s="1"/>
  <c r="S121" i="237"/>
  <c r="T121" i="237"/>
  <c r="H140" i="227"/>
  <c r="A261" i="228"/>
  <c r="R223" i="237"/>
  <c r="H223" i="237"/>
  <c r="H134" i="226"/>
  <c r="D115" i="232"/>
  <c r="E115" i="232" s="1"/>
  <c r="J115" i="232"/>
  <c r="I218" i="232"/>
  <c r="A219" i="232"/>
  <c r="G218" i="232"/>
  <c r="B218" i="232"/>
  <c r="C121" i="237"/>
  <c r="X126" i="237"/>
  <c r="Y126" i="237" s="1"/>
  <c r="AD126" i="237"/>
  <c r="A225" i="237"/>
  <c r="G224" i="237"/>
  <c r="I224" i="237"/>
  <c r="B224" i="237"/>
  <c r="B172" i="228"/>
  <c r="D172" i="228"/>
  <c r="H217" i="232"/>
  <c r="AB223" i="237"/>
  <c r="AA224" i="237"/>
  <c r="U225" i="237"/>
  <c r="V224" i="237"/>
  <c r="AC224" i="237"/>
  <c r="D134" i="224"/>
  <c r="F134" i="224"/>
  <c r="G134" i="224" s="1"/>
  <c r="AH121" i="237"/>
  <c r="AI121" i="237" s="1"/>
  <c r="AN121" i="237"/>
  <c r="K179" i="235"/>
  <c r="E179" i="235"/>
  <c r="F179" i="235" s="1"/>
  <c r="J179" i="235"/>
  <c r="AE225" i="237"/>
  <c r="AF224" i="237"/>
  <c r="AM224" i="237"/>
  <c r="AK224" i="237"/>
  <c r="E234" i="234"/>
  <c r="F208" i="231"/>
  <c r="E208" i="231" s="1"/>
  <c r="D208" i="231"/>
  <c r="H208" i="231" s="1"/>
  <c r="L224" i="237"/>
  <c r="S224" i="237"/>
  <c r="K225" i="237"/>
  <c r="Q224" i="237"/>
  <c r="H134" i="224" l="1"/>
  <c r="R224" i="237"/>
  <c r="E235" i="234"/>
  <c r="AG122" i="237"/>
  <c r="D121" i="237"/>
  <c r="E121" i="237" s="1"/>
  <c r="J121" i="237"/>
  <c r="I121" i="237"/>
  <c r="AL224" i="237"/>
  <c r="AB224" i="237"/>
  <c r="H224" i="237"/>
  <c r="B219" i="232"/>
  <c r="I219" i="232"/>
  <c r="G219" i="232"/>
  <c r="A220" i="232"/>
  <c r="C116" i="232"/>
  <c r="M122" i="237"/>
  <c r="I185" i="235"/>
  <c r="H185" i="235"/>
  <c r="K226" i="237"/>
  <c r="L225" i="237"/>
  <c r="S225" i="237"/>
  <c r="Q225" i="237"/>
  <c r="K172" i="228"/>
  <c r="E172" i="228"/>
  <c r="F172" i="228" s="1"/>
  <c r="J172" i="228"/>
  <c r="B225" i="237"/>
  <c r="I225" i="237"/>
  <c r="A226" i="237"/>
  <c r="G225" i="237"/>
  <c r="F209" i="231"/>
  <c r="E209" i="231" s="1"/>
  <c r="D209" i="231"/>
  <c r="H209" i="231" s="1"/>
  <c r="B180" i="235"/>
  <c r="D180" i="235"/>
  <c r="A262" i="228"/>
  <c r="AK225" i="237"/>
  <c r="AE226" i="237"/>
  <c r="AM225" i="237"/>
  <c r="AF225" i="237"/>
  <c r="D135" i="224"/>
  <c r="H135" i="224" s="1"/>
  <c r="F135" i="224"/>
  <c r="G135" i="224" s="1"/>
  <c r="AA225" i="237"/>
  <c r="V225" i="237"/>
  <c r="AC225" i="237"/>
  <c r="U226" i="237"/>
  <c r="W127" i="237"/>
  <c r="H218" i="232"/>
  <c r="D135" i="226"/>
  <c r="F135" i="226"/>
  <c r="G135" i="226" s="1"/>
  <c r="D141" i="227"/>
  <c r="F141" i="227"/>
  <c r="G141" i="227" s="1"/>
  <c r="H147" i="234"/>
  <c r="A263" i="235"/>
  <c r="A264" i="235" l="1"/>
  <c r="X127" i="237"/>
  <c r="Y127" i="237" s="1"/>
  <c r="AD127" i="237"/>
  <c r="D210" i="231"/>
  <c r="H210" i="231" s="1"/>
  <c r="F210" i="231"/>
  <c r="E210" i="231" s="1"/>
  <c r="A227" i="237"/>
  <c r="G226" i="237"/>
  <c r="B226" i="237"/>
  <c r="I226" i="237"/>
  <c r="C122" i="237"/>
  <c r="E236" i="234"/>
  <c r="F148" i="234"/>
  <c r="G148" i="234" s="1"/>
  <c r="D148" i="234"/>
  <c r="H135" i="226"/>
  <c r="AB225" i="237"/>
  <c r="A263" i="228"/>
  <c r="E180" i="235"/>
  <c r="F180" i="235" s="1"/>
  <c r="K180" i="235"/>
  <c r="J180" i="235"/>
  <c r="R225" i="237"/>
  <c r="S122" i="237"/>
  <c r="N122" i="237"/>
  <c r="O122" i="237" s="1"/>
  <c r="T122" i="237"/>
  <c r="A221" i="232"/>
  <c r="I220" i="232"/>
  <c r="G220" i="232"/>
  <c r="B220" i="232"/>
  <c r="H219" i="232"/>
  <c r="AH122" i="237"/>
  <c r="AI122" i="237" s="1"/>
  <c r="AN122" i="237"/>
  <c r="AA226" i="237"/>
  <c r="U227" i="237"/>
  <c r="V226" i="237"/>
  <c r="AC226" i="237"/>
  <c r="F136" i="224"/>
  <c r="G136" i="224" s="1"/>
  <c r="D136" i="224"/>
  <c r="H136" i="224" s="1"/>
  <c r="H225" i="237"/>
  <c r="B173" i="228"/>
  <c r="D173" i="228"/>
  <c r="K227" i="237"/>
  <c r="L226" i="237"/>
  <c r="S226" i="237"/>
  <c r="Q226" i="237"/>
  <c r="J116" i="232"/>
  <c r="D116" i="232"/>
  <c r="E116" i="232" s="1"/>
  <c r="H141" i="227"/>
  <c r="AL225" i="237"/>
  <c r="AK226" i="237"/>
  <c r="AE227" i="237"/>
  <c r="AF226" i="237"/>
  <c r="AM226" i="237"/>
  <c r="AK227" i="237" l="1"/>
  <c r="AE228" i="237"/>
  <c r="AF227" i="237"/>
  <c r="AM227" i="237"/>
  <c r="D137" i="224"/>
  <c r="F137" i="224"/>
  <c r="G137" i="224" s="1"/>
  <c r="AB226" i="237"/>
  <c r="F136" i="226"/>
  <c r="G136" i="226" s="1"/>
  <c r="D136" i="226"/>
  <c r="E237" i="234"/>
  <c r="A228" i="237"/>
  <c r="B227" i="237"/>
  <c r="I227" i="237"/>
  <c r="G227" i="237"/>
  <c r="AL226" i="237"/>
  <c r="F142" i="227"/>
  <c r="G142" i="227" s="1"/>
  <c r="D142" i="227"/>
  <c r="H142" i="227" s="1"/>
  <c r="R226" i="237"/>
  <c r="H220" i="232"/>
  <c r="M123" i="237"/>
  <c r="A264" i="228"/>
  <c r="H148" i="234"/>
  <c r="I122" i="237"/>
  <c r="D122" i="237"/>
  <c r="E122" i="237" s="1"/>
  <c r="J122" i="237"/>
  <c r="H226" i="237"/>
  <c r="W128" i="237"/>
  <c r="C117" i="232"/>
  <c r="L227" i="237"/>
  <c r="S227" i="237"/>
  <c r="K228" i="237"/>
  <c r="Q227" i="237"/>
  <c r="AG123" i="237"/>
  <c r="A265" i="235"/>
  <c r="J173" i="228"/>
  <c r="E173" i="228"/>
  <c r="F173" i="228" s="1"/>
  <c r="K173" i="228"/>
  <c r="AC227" i="237"/>
  <c r="U228" i="237"/>
  <c r="AA227" i="237"/>
  <c r="V227" i="237"/>
  <c r="A222" i="232"/>
  <c r="I221" i="232"/>
  <c r="B221" i="232"/>
  <c r="G221" i="232"/>
  <c r="B181" i="235"/>
  <c r="D181" i="235"/>
  <c r="F211" i="231"/>
  <c r="E211" i="231" s="1"/>
  <c r="D211" i="231"/>
  <c r="H211" i="231" s="1"/>
  <c r="H137" i="224" l="1"/>
  <c r="F212" i="231"/>
  <c r="E212" i="231" s="1"/>
  <c r="D212" i="231"/>
  <c r="H212" i="231" s="1"/>
  <c r="AA228" i="237"/>
  <c r="V228" i="237"/>
  <c r="AC228" i="237"/>
  <c r="U229" i="237"/>
  <c r="X128" i="237"/>
  <c r="Y128" i="237" s="1"/>
  <c r="AD128" i="237"/>
  <c r="D143" i="227"/>
  <c r="F143" i="227"/>
  <c r="G143" i="227" s="1"/>
  <c r="J181" i="235"/>
  <c r="E181" i="235"/>
  <c r="F181" i="235" s="1"/>
  <c r="K181" i="235"/>
  <c r="I222" i="232"/>
  <c r="G222" i="232"/>
  <c r="B222" i="232"/>
  <c r="A223" i="232"/>
  <c r="AH123" i="237"/>
  <c r="AI123" i="237" s="1"/>
  <c r="AN123" i="237"/>
  <c r="L228" i="237"/>
  <c r="S228" i="237"/>
  <c r="Q228" i="237"/>
  <c r="K229" i="237"/>
  <c r="D117" i="232"/>
  <c r="E117" i="232" s="1"/>
  <c r="J117" i="232"/>
  <c r="T123" i="237"/>
  <c r="S123" i="237"/>
  <c r="N123" i="237"/>
  <c r="O123" i="237" s="1"/>
  <c r="G228" i="237"/>
  <c r="I228" i="237"/>
  <c r="B228" i="237"/>
  <c r="A229" i="237"/>
  <c r="D138" i="224"/>
  <c r="F138" i="224"/>
  <c r="G138" i="224" s="1"/>
  <c r="H221" i="232"/>
  <c r="A266" i="235"/>
  <c r="F149" i="234"/>
  <c r="G149" i="234" s="1"/>
  <c r="D149" i="234"/>
  <c r="H149" i="234" s="1"/>
  <c r="E238" i="234"/>
  <c r="H227" i="237"/>
  <c r="AE229" i="237"/>
  <c r="AK228" i="237"/>
  <c r="AF228" i="237"/>
  <c r="AM228" i="237"/>
  <c r="AB227" i="237"/>
  <c r="B174" i="228"/>
  <c r="C174" i="228"/>
  <c r="D174" i="228"/>
  <c r="R227" i="237"/>
  <c r="C123" i="237"/>
  <c r="A265" i="228"/>
  <c r="H136" i="226"/>
  <c r="AL227" i="237"/>
  <c r="H143" i="227" l="1"/>
  <c r="D137" i="226"/>
  <c r="F137" i="226"/>
  <c r="G137" i="226" s="1"/>
  <c r="I123" i="237"/>
  <c r="D123" i="237"/>
  <c r="E123" i="237" s="1"/>
  <c r="J123" i="237"/>
  <c r="A267" i="235"/>
  <c r="R228" i="237"/>
  <c r="W129" i="237"/>
  <c r="AB228" i="237"/>
  <c r="F213" i="231"/>
  <c r="E213" i="231" s="1"/>
  <c r="D213" i="231"/>
  <c r="H213" i="231" s="1"/>
  <c r="AK229" i="237"/>
  <c r="AM229" i="237"/>
  <c r="AF229" i="237"/>
  <c r="AE230" i="237"/>
  <c r="E239" i="234"/>
  <c r="H138" i="224"/>
  <c r="M124" i="237"/>
  <c r="C118" i="232"/>
  <c r="H222" i="232"/>
  <c r="K174" i="228"/>
  <c r="C175" i="228"/>
  <c r="I174" i="228"/>
  <c r="E174" i="228"/>
  <c r="F174" i="228" s="1"/>
  <c r="H174" i="228"/>
  <c r="J174" i="228"/>
  <c r="AL228" i="237"/>
  <c r="F150" i="234"/>
  <c r="G150" i="234" s="1"/>
  <c r="D150" i="234"/>
  <c r="A230" i="237"/>
  <c r="B229" i="237"/>
  <c r="I229" i="237"/>
  <c r="G229" i="237"/>
  <c r="K230" i="237"/>
  <c r="L229" i="237"/>
  <c r="S229" i="237"/>
  <c r="Q229" i="237"/>
  <c r="AG124" i="237"/>
  <c r="D144" i="227"/>
  <c r="F144" i="227"/>
  <c r="G144" i="227" s="1"/>
  <c r="AA229" i="237"/>
  <c r="U230" i="237"/>
  <c r="V229" i="237"/>
  <c r="AC229" i="237"/>
  <c r="A266" i="228"/>
  <c r="H228" i="237"/>
  <c r="B223" i="232"/>
  <c r="I223" i="232"/>
  <c r="A224" i="232"/>
  <c r="G223" i="232"/>
  <c r="B182" i="235"/>
  <c r="D182" i="235"/>
  <c r="H144" i="227" l="1"/>
  <c r="H137" i="226"/>
  <c r="A225" i="232"/>
  <c r="I224" i="232"/>
  <c r="G224" i="232"/>
  <c r="B224" i="232"/>
  <c r="AB229" i="237"/>
  <c r="AH124" i="237"/>
  <c r="AI124" i="237" s="1"/>
  <c r="AN124" i="237"/>
  <c r="H223" i="232"/>
  <c r="D145" i="227"/>
  <c r="F145" i="227"/>
  <c r="G145" i="227" s="1"/>
  <c r="R229" i="237"/>
  <c r="G230" i="237"/>
  <c r="A231" i="237"/>
  <c r="B230" i="237"/>
  <c r="I230" i="237"/>
  <c r="N124" i="237"/>
  <c r="O124" i="237" s="1"/>
  <c r="S124" i="237"/>
  <c r="T124" i="237"/>
  <c r="E240" i="234"/>
  <c r="D214" i="231"/>
  <c r="H214" i="231" s="1"/>
  <c r="F214" i="231"/>
  <c r="E214" i="231" s="1"/>
  <c r="X129" i="237"/>
  <c r="Y129" i="237" s="1"/>
  <c r="AD129" i="237"/>
  <c r="A268" i="235"/>
  <c r="E182" i="235"/>
  <c r="F182" i="235" s="1"/>
  <c r="J182" i="235"/>
  <c r="K182" i="235"/>
  <c r="A267" i="228"/>
  <c r="L230" i="237"/>
  <c r="S230" i="237"/>
  <c r="K231" i="237"/>
  <c r="Q230" i="237"/>
  <c r="H229" i="237"/>
  <c r="H150" i="234"/>
  <c r="C176" i="228"/>
  <c r="I175" i="228"/>
  <c r="H175" i="228"/>
  <c r="AK230" i="237"/>
  <c r="AE231" i="237"/>
  <c r="AF230" i="237"/>
  <c r="AM230" i="237"/>
  <c r="F139" i="224"/>
  <c r="G139" i="224" s="1"/>
  <c r="D139" i="224"/>
  <c r="H139" i="224" s="1"/>
  <c r="AL229" i="237"/>
  <c r="D138" i="226"/>
  <c r="F138" i="226"/>
  <c r="G138" i="226" s="1"/>
  <c r="AA230" i="237"/>
  <c r="U231" i="237"/>
  <c r="AC230" i="237"/>
  <c r="V230" i="237"/>
  <c r="B175" i="228"/>
  <c r="D175" i="228"/>
  <c r="E175" i="228" s="1"/>
  <c r="F175" i="228" s="1"/>
  <c r="J118" i="232"/>
  <c r="D118" i="232"/>
  <c r="E118" i="232" s="1"/>
  <c r="C124" i="237"/>
  <c r="B176" i="228" l="1"/>
  <c r="D176" i="228"/>
  <c r="E176" i="228" s="1"/>
  <c r="F176" i="228" s="1"/>
  <c r="AG125" i="237"/>
  <c r="H224" i="232"/>
  <c r="F140" i="224"/>
  <c r="G140" i="224" s="1"/>
  <c r="D140" i="224"/>
  <c r="AL230" i="237"/>
  <c r="R230" i="237"/>
  <c r="A268" i="228"/>
  <c r="A269" i="235"/>
  <c r="I124" i="237"/>
  <c r="D124" i="237"/>
  <c r="E124" i="237" s="1"/>
  <c r="J124" i="237"/>
  <c r="AB230" i="237"/>
  <c r="U232" i="237"/>
  <c r="AC231" i="237"/>
  <c r="V231" i="237"/>
  <c r="AA231" i="237"/>
  <c r="H138" i="226"/>
  <c r="AK231" i="237"/>
  <c r="AE232" i="237"/>
  <c r="AF231" i="237"/>
  <c r="AM231" i="237"/>
  <c r="J175" i="228"/>
  <c r="K175" i="228"/>
  <c r="F215" i="231"/>
  <c r="E215" i="231" s="1"/>
  <c r="D215" i="231"/>
  <c r="H215" i="231" s="1"/>
  <c r="H230" i="237"/>
  <c r="H145" i="227"/>
  <c r="K176" i="228"/>
  <c r="C177" i="228"/>
  <c r="I176" i="228"/>
  <c r="J176" i="228"/>
  <c r="H176" i="228"/>
  <c r="K232" i="237"/>
  <c r="L231" i="237"/>
  <c r="S231" i="237"/>
  <c r="Q231" i="237"/>
  <c r="M125" i="237"/>
  <c r="I225" i="232"/>
  <c r="B225" i="232"/>
  <c r="G225" i="232"/>
  <c r="A226" i="232"/>
  <c r="C119" i="232"/>
  <c r="F151" i="234"/>
  <c r="G151" i="234" s="1"/>
  <c r="D151" i="234"/>
  <c r="B183" i="235"/>
  <c r="D183" i="235"/>
  <c r="W130" i="237"/>
  <c r="E241" i="234"/>
  <c r="A232" i="237"/>
  <c r="B231" i="237"/>
  <c r="I231" i="237"/>
  <c r="G231" i="237"/>
  <c r="B177" i="228" l="1"/>
  <c r="D177" i="228"/>
  <c r="N125" i="237"/>
  <c r="O125" i="237" s="1"/>
  <c r="S125" i="237"/>
  <c r="T125" i="237"/>
  <c r="F146" i="227"/>
  <c r="G146" i="227" s="1"/>
  <c r="D146" i="227"/>
  <c r="H146" i="227" s="1"/>
  <c r="AE233" i="237"/>
  <c r="AK232" i="237"/>
  <c r="AF232" i="237"/>
  <c r="AM232" i="237"/>
  <c r="AH125" i="237"/>
  <c r="AI125" i="237" s="1"/>
  <c r="AN125" i="237"/>
  <c r="H231" i="237"/>
  <c r="E242" i="234"/>
  <c r="K183" i="235"/>
  <c r="E183" i="235"/>
  <c r="F183" i="235" s="1"/>
  <c r="J183" i="235"/>
  <c r="A227" i="232"/>
  <c r="I226" i="232"/>
  <c r="G226" i="232"/>
  <c r="B226" i="232"/>
  <c r="K177" i="228"/>
  <c r="I177" i="228"/>
  <c r="C178" i="228"/>
  <c r="E177" i="228"/>
  <c r="F177" i="228" s="1"/>
  <c r="J177" i="228"/>
  <c r="H177" i="228"/>
  <c r="AL231" i="237"/>
  <c r="AB231" i="237"/>
  <c r="AA232" i="237"/>
  <c r="U233" i="237"/>
  <c r="AC232" i="237"/>
  <c r="V232" i="237"/>
  <c r="C125" i="237"/>
  <c r="J119" i="232"/>
  <c r="D119" i="232"/>
  <c r="E119" i="232" s="1"/>
  <c r="R231" i="237"/>
  <c r="D139" i="226"/>
  <c r="F139" i="226"/>
  <c r="G139" i="226" s="1"/>
  <c r="A270" i="235"/>
  <c r="A269" i="228"/>
  <c r="G232" i="237"/>
  <c r="A233" i="237"/>
  <c r="I232" i="237"/>
  <c r="B232" i="237"/>
  <c r="X130" i="237"/>
  <c r="Y130" i="237" s="1"/>
  <c r="AD130" i="237"/>
  <c r="H151" i="234"/>
  <c r="H225" i="232"/>
  <c r="L232" i="237"/>
  <c r="S232" i="237"/>
  <c r="K233" i="237"/>
  <c r="Q232" i="237"/>
  <c r="D216" i="231"/>
  <c r="H216" i="231" s="1"/>
  <c r="F216" i="231"/>
  <c r="E216" i="231" s="1"/>
  <c r="H140" i="224"/>
  <c r="H139" i="226" l="1"/>
  <c r="B178" i="228"/>
  <c r="D178" i="228"/>
  <c r="D141" i="224"/>
  <c r="F141" i="224"/>
  <c r="G141" i="224" s="1"/>
  <c r="F152" i="234"/>
  <c r="G152" i="234" s="1"/>
  <c r="D152" i="234"/>
  <c r="F140" i="226"/>
  <c r="G140" i="226" s="1"/>
  <c r="D140" i="226"/>
  <c r="C120" i="232"/>
  <c r="AB232" i="237"/>
  <c r="E243" i="234"/>
  <c r="AG126" i="237"/>
  <c r="AL232" i="237"/>
  <c r="D147" i="227"/>
  <c r="F147" i="227"/>
  <c r="G147" i="227" s="1"/>
  <c r="M126" i="237"/>
  <c r="R232" i="237"/>
  <c r="B184" i="235"/>
  <c r="D184" i="235"/>
  <c r="F217" i="231"/>
  <c r="E217" i="231" s="1"/>
  <c r="D217" i="231"/>
  <c r="H217" i="231" s="1"/>
  <c r="K234" i="237"/>
  <c r="L233" i="237"/>
  <c r="S233" i="237"/>
  <c r="Q233" i="237"/>
  <c r="W131" i="237"/>
  <c r="A234" i="237"/>
  <c r="B233" i="237"/>
  <c r="I233" i="237"/>
  <c r="G233" i="237"/>
  <c r="I125" i="237"/>
  <c r="J125" i="237"/>
  <c r="D125" i="237"/>
  <c r="E125" i="237" s="1"/>
  <c r="K178" i="228"/>
  <c r="C179" i="228"/>
  <c r="I178" i="228"/>
  <c r="J178" i="228"/>
  <c r="E178" i="228"/>
  <c r="F178" i="228" s="1"/>
  <c r="H178" i="228"/>
  <c r="H226" i="232"/>
  <c r="B227" i="232"/>
  <c r="I227" i="232"/>
  <c r="G227" i="232"/>
  <c r="A228" i="232"/>
  <c r="H232" i="237"/>
  <c r="A270" i="228"/>
  <c r="A271" i="235"/>
  <c r="AA233" i="237"/>
  <c r="AC233" i="237"/>
  <c r="V233" i="237"/>
  <c r="U234" i="237"/>
  <c r="AK233" i="237"/>
  <c r="AE234" i="237"/>
  <c r="AM233" i="237"/>
  <c r="AF233" i="237"/>
  <c r="H141" i="224" l="1"/>
  <c r="H147" i="227"/>
  <c r="B179" i="228"/>
  <c r="D179" i="228"/>
  <c r="K179" i="228" s="1"/>
  <c r="C126" i="237"/>
  <c r="A235" i="237"/>
  <c r="G234" i="237"/>
  <c r="B234" i="237"/>
  <c r="I234" i="237"/>
  <c r="AK234" i="237"/>
  <c r="AE235" i="237"/>
  <c r="AF234" i="237"/>
  <c r="AM234" i="237"/>
  <c r="H233" i="237"/>
  <c r="X131" i="237"/>
  <c r="Y131" i="237" s="1"/>
  <c r="AD131" i="237"/>
  <c r="L234" i="237"/>
  <c r="S234" i="237"/>
  <c r="Q234" i="237"/>
  <c r="K235" i="237"/>
  <c r="D148" i="227"/>
  <c r="F148" i="227"/>
  <c r="G148" i="227" s="1"/>
  <c r="AH126" i="237"/>
  <c r="AI126" i="237" s="1"/>
  <c r="AN126" i="237"/>
  <c r="D142" i="224"/>
  <c r="F142" i="224"/>
  <c r="G142" i="224" s="1"/>
  <c r="AL233" i="237"/>
  <c r="AA234" i="237"/>
  <c r="U235" i="237"/>
  <c r="AC234" i="237"/>
  <c r="V234" i="237"/>
  <c r="D218" i="231"/>
  <c r="H218" i="231" s="1"/>
  <c r="F218" i="231"/>
  <c r="E218" i="231" s="1"/>
  <c r="J184" i="235"/>
  <c r="E184" i="235"/>
  <c r="F184" i="235" s="1"/>
  <c r="K184" i="235"/>
  <c r="J120" i="232"/>
  <c r="D120" i="232"/>
  <c r="E120" i="232" s="1"/>
  <c r="H152" i="234"/>
  <c r="AB233" i="237"/>
  <c r="A272" i="235"/>
  <c r="A271" i="228"/>
  <c r="S126" i="237"/>
  <c r="N126" i="237"/>
  <c r="O126" i="237" s="1"/>
  <c r="T126" i="237"/>
  <c r="E244" i="234"/>
  <c r="A229" i="232"/>
  <c r="I228" i="232"/>
  <c r="G228" i="232"/>
  <c r="B228" i="232"/>
  <c r="H227" i="232"/>
  <c r="C180" i="228"/>
  <c r="I179" i="228"/>
  <c r="H179" i="228"/>
  <c r="R233" i="237"/>
  <c r="H140" i="226"/>
  <c r="D141" i="226" l="1"/>
  <c r="F141" i="226"/>
  <c r="G141" i="226" s="1"/>
  <c r="C181" i="228"/>
  <c r="I180" i="228"/>
  <c r="H180" i="228"/>
  <c r="A272" i="228"/>
  <c r="AC235" i="237"/>
  <c r="U236" i="237"/>
  <c r="AA235" i="237"/>
  <c r="V235" i="237"/>
  <c r="AG127" i="237"/>
  <c r="L235" i="237"/>
  <c r="S235" i="237"/>
  <c r="Q235" i="237"/>
  <c r="K236" i="237"/>
  <c r="AL234" i="237"/>
  <c r="J179" i="228"/>
  <c r="I229" i="232"/>
  <c r="A230" i="232"/>
  <c r="B229" i="232"/>
  <c r="G229" i="232"/>
  <c r="M127" i="237"/>
  <c r="F219" i="231"/>
  <c r="E219" i="231" s="1"/>
  <c r="D219" i="231"/>
  <c r="H219" i="231" s="1"/>
  <c r="R234" i="237"/>
  <c r="J126" i="237"/>
  <c r="I126" i="237"/>
  <c r="D126" i="237"/>
  <c r="E126" i="237" s="1"/>
  <c r="A273" i="235"/>
  <c r="F153" i="234"/>
  <c r="G153" i="234" s="1"/>
  <c r="D153" i="234"/>
  <c r="B185" i="235"/>
  <c r="D185" i="235"/>
  <c r="H142" i="224"/>
  <c r="H148" i="227"/>
  <c r="E179" i="228"/>
  <c r="F179" i="228" s="1"/>
  <c r="H228" i="232"/>
  <c r="E245" i="234"/>
  <c r="C121" i="232"/>
  <c r="AB234" i="237"/>
  <c r="W132" i="237"/>
  <c r="AK235" i="237"/>
  <c r="AE236" i="237"/>
  <c r="AF235" i="237"/>
  <c r="AM235" i="237"/>
  <c r="H234" i="237"/>
  <c r="A236" i="237"/>
  <c r="B235" i="237"/>
  <c r="I235" i="237"/>
  <c r="G235" i="237"/>
  <c r="G236" i="237" l="1"/>
  <c r="I236" i="237"/>
  <c r="A237" i="237"/>
  <c r="B236" i="237"/>
  <c r="AE237" i="237"/>
  <c r="AK236" i="237"/>
  <c r="AF236" i="237"/>
  <c r="AM236" i="237"/>
  <c r="D121" i="232"/>
  <c r="E121" i="232" s="1"/>
  <c r="J121" i="232"/>
  <c r="K185" i="235"/>
  <c r="E185" i="235"/>
  <c r="F185" i="235" s="1"/>
  <c r="J185" i="235"/>
  <c r="X132" i="237"/>
  <c r="Y132" i="237" s="1"/>
  <c r="AD132" i="237"/>
  <c r="D220" i="231"/>
  <c r="H220" i="231" s="1"/>
  <c r="F220" i="231"/>
  <c r="E220" i="231" s="1"/>
  <c r="R235" i="237"/>
  <c r="AB235" i="237"/>
  <c r="I181" i="228"/>
  <c r="C182" i="228"/>
  <c r="H181" i="228"/>
  <c r="AL235" i="237"/>
  <c r="E246" i="234"/>
  <c r="B180" i="228"/>
  <c r="D180" i="228"/>
  <c r="A274" i="235"/>
  <c r="H235" i="237"/>
  <c r="D149" i="227"/>
  <c r="F149" i="227"/>
  <c r="G149" i="227" s="1"/>
  <c r="N127" i="237"/>
  <c r="O127" i="237" s="1"/>
  <c r="T127" i="237"/>
  <c r="S127" i="237"/>
  <c r="H229" i="232"/>
  <c r="AH127" i="237"/>
  <c r="AI127" i="237" s="1"/>
  <c r="AN127" i="237"/>
  <c r="F143" i="224"/>
  <c r="G143" i="224" s="1"/>
  <c r="D143" i="224"/>
  <c r="H153" i="234"/>
  <c r="C127" i="237"/>
  <c r="I230" i="232"/>
  <c r="G230" i="232"/>
  <c r="A231" i="232"/>
  <c r="B230" i="232"/>
  <c r="K237" i="237"/>
  <c r="L236" i="237"/>
  <c r="S236" i="237"/>
  <c r="Q236" i="237"/>
  <c r="AA236" i="237"/>
  <c r="V236" i="237"/>
  <c r="U237" i="237"/>
  <c r="AC236" i="237"/>
  <c r="A273" i="228"/>
  <c r="H141" i="226"/>
  <c r="W133" i="237" l="1"/>
  <c r="AK237" i="237"/>
  <c r="AE238" i="237"/>
  <c r="AM237" i="237"/>
  <c r="AF237" i="237"/>
  <c r="I127" i="237"/>
  <c r="D127" i="237"/>
  <c r="E127" i="237" s="1"/>
  <c r="J127" i="237"/>
  <c r="E180" i="228"/>
  <c r="F180" i="228" s="1"/>
  <c r="K180" i="228"/>
  <c r="J180" i="228"/>
  <c r="C122" i="232"/>
  <c r="AL236" i="237"/>
  <c r="H230" i="232"/>
  <c r="F154" i="234"/>
  <c r="G154" i="234" s="1"/>
  <c r="D154" i="234"/>
  <c r="AG128" i="237"/>
  <c r="H149" i="227"/>
  <c r="A275" i="235"/>
  <c r="C183" i="228"/>
  <c r="I182" i="228"/>
  <c r="H182" i="228"/>
  <c r="F221" i="231"/>
  <c r="E221" i="231" s="1"/>
  <c r="D221" i="231"/>
  <c r="H221" i="231" s="1"/>
  <c r="B186" i="235"/>
  <c r="C186" i="235"/>
  <c r="D186" i="235"/>
  <c r="A238" i="237"/>
  <c r="B237" i="237"/>
  <c r="I237" i="237"/>
  <c r="G237" i="237"/>
  <c r="AA237" i="237"/>
  <c r="AC237" i="237"/>
  <c r="U238" i="237"/>
  <c r="V237" i="237"/>
  <c r="K238" i="237"/>
  <c r="L237" i="237"/>
  <c r="S237" i="237"/>
  <c r="Q237" i="237"/>
  <c r="M128" i="237"/>
  <c r="E247" i="234"/>
  <c r="AB236" i="237"/>
  <c r="H236" i="237"/>
  <c r="D142" i="226"/>
  <c r="F142" i="226"/>
  <c r="G142" i="226" s="1"/>
  <c r="A274" i="228"/>
  <c r="R236" i="237"/>
  <c r="A232" i="232"/>
  <c r="B231" i="232"/>
  <c r="I231" i="232"/>
  <c r="G231" i="232"/>
  <c r="H143" i="224"/>
  <c r="A233" i="232" l="1"/>
  <c r="I232" i="232"/>
  <c r="G232" i="232"/>
  <c r="B232" i="232"/>
  <c r="AB237" i="237"/>
  <c r="C187" i="235"/>
  <c r="K186" i="235"/>
  <c r="I186" i="235"/>
  <c r="J186" i="235"/>
  <c r="E186" i="235"/>
  <c r="F186" i="235" s="1"/>
  <c r="H186" i="235"/>
  <c r="C184" i="228"/>
  <c r="I183" i="228"/>
  <c r="H183" i="228"/>
  <c r="F150" i="227"/>
  <c r="G150" i="227" s="1"/>
  <c r="D150" i="227"/>
  <c r="H150" i="227" s="1"/>
  <c r="X133" i="237"/>
  <c r="Y133" i="237" s="1"/>
  <c r="AD133" i="237"/>
  <c r="E248" i="234"/>
  <c r="R237" i="237"/>
  <c r="AA238" i="237"/>
  <c r="U239" i="237"/>
  <c r="AC238" i="237"/>
  <c r="V238" i="237"/>
  <c r="H237" i="237"/>
  <c r="B181" i="228"/>
  <c r="D181" i="228"/>
  <c r="AL237" i="237"/>
  <c r="F144" i="224"/>
  <c r="G144" i="224" s="1"/>
  <c r="D144" i="224"/>
  <c r="L238" i="237"/>
  <c r="S238" i="237"/>
  <c r="K239" i="237"/>
  <c r="Q238" i="237"/>
  <c r="G238" i="237"/>
  <c r="A239" i="237"/>
  <c r="B238" i="237"/>
  <c r="I238" i="237"/>
  <c r="D222" i="231"/>
  <c r="H222" i="231" s="1"/>
  <c r="F222" i="231"/>
  <c r="E222" i="231" s="1"/>
  <c r="A276" i="235"/>
  <c r="AH128" i="237"/>
  <c r="AI128" i="237" s="1"/>
  <c r="AN128" i="237"/>
  <c r="D122" i="232"/>
  <c r="E122" i="232" s="1"/>
  <c r="J122" i="232"/>
  <c r="AK238" i="237"/>
  <c r="AF238" i="237"/>
  <c r="AM238" i="237"/>
  <c r="AE239" i="237"/>
  <c r="H231" i="232"/>
  <c r="A275" i="228"/>
  <c r="H142" i="226"/>
  <c r="N128" i="237"/>
  <c r="O128" i="237" s="1"/>
  <c r="T128" i="237"/>
  <c r="S128" i="237"/>
  <c r="H154" i="234"/>
  <c r="C128" i="237"/>
  <c r="M129" i="237" l="1"/>
  <c r="AG129" i="237"/>
  <c r="F223" i="231"/>
  <c r="E223" i="231" s="1"/>
  <c r="D223" i="231"/>
  <c r="H223" i="231" s="1"/>
  <c r="A240" i="237"/>
  <c r="B239" i="237"/>
  <c r="I239" i="237"/>
  <c r="G239" i="237"/>
  <c r="L239" i="237"/>
  <c r="S239" i="237"/>
  <c r="Q239" i="237"/>
  <c r="K240" i="237"/>
  <c r="AB238" i="237"/>
  <c r="U240" i="237"/>
  <c r="AC239" i="237"/>
  <c r="V239" i="237"/>
  <c r="AA239" i="237"/>
  <c r="W134" i="237"/>
  <c r="I184" i="228"/>
  <c r="C185" i="228"/>
  <c r="H184" i="228"/>
  <c r="D143" i="226"/>
  <c r="F143" i="226"/>
  <c r="G143" i="226" s="1"/>
  <c r="AL238" i="237"/>
  <c r="A277" i="235"/>
  <c r="D151" i="227"/>
  <c r="F151" i="227"/>
  <c r="G151" i="227" s="1"/>
  <c r="D128" i="237"/>
  <c r="E128" i="237" s="1"/>
  <c r="I128" i="237"/>
  <c r="J128" i="237"/>
  <c r="A276" i="228"/>
  <c r="C123" i="232"/>
  <c r="R238" i="237"/>
  <c r="E249" i="234"/>
  <c r="B187" i="235"/>
  <c r="F187" i="235"/>
  <c r="D187" i="235"/>
  <c r="K187" i="235"/>
  <c r="C188" i="235"/>
  <c r="I187" i="235"/>
  <c r="E187" i="235"/>
  <c r="J187" i="235"/>
  <c r="H187" i="235"/>
  <c r="H232" i="232"/>
  <c r="F155" i="234"/>
  <c r="G155" i="234" s="1"/>
  <c r="D155" i="234"/>
  <c r="AK239" i="237"/>
  <c r="AE240" i="237"/>
  <c r="AF239" i="237"/>
  <c r="AM239" i="237"/>
  <c r="H238" i="237"/>
  <c r="H144" i="224"/>
  <c r="J181" i="228"/>
  <c r="K181" i="228"/>
  <c r="E181" i="228"/>
  <c r="F181" i="228" s="1"/>
  <c r="I233" i="232"/>
  <c r="B233" i="232"/>
  <c r="G233" i="232"/>
  <c r="A234" i="232"/>
  <c r="H143" i="226" l="1"/>
  <c r="H233" i="232"/>
  <c r="B188" i="235"/>
  <c r="D188" i="235"/>
  <c r="E188" i="235" s="1"/>
  <c r="F188" i="235" s="1"/>
  <c r="I234" i="232"/>
  <c r="A235" i="232"/>
  <c r="G234" i="232"/>
  <c r="B234" i="232"/>
  <c r="H155" i="234"/>
  <c r="C189" i="235"/>
  <c r="K188" i="235"/>
  <c r="I188" i="235"/>
  <c r="H188" i="235"/>
  <c r="C129" i="237"/>
  <c r="A278" i="235"/>
  <c r="AB239" i="237"/>
  <c r="AA240" i="237"/>
  <c r="U241" i="237"/>
  <c r="AC240" i="237"/>
  <c r="V240" i="237"/>
  <c r="A241" i="237"/>
  <c r="G240" i="237"/>
  <c r="I240" i="237"/>
  <c r="B240" i="237"/>
  <c r="AN129" i="237"/>
  <c r="AH129" i="237"/>
  <c r="AI129" i="237" s="1"/>
  <c r="B182" i="228"/>
  <c r="D182" i="228"/>
  <c r="AL239" i="237"/>
  <c r="L240" i="237"/>
  <c r="S240" i="237"/>
  <c r="K241" i="237"/>
  <c r="Q240" i="237"/>
  <c r="A277" i="228"/>
  <c r="F144" i="226"/>
  <c r="G144" i="226" s="1"/>
  <c r="D144" i="226"/>
  <c r="H144" i="226" s="1"/>
  <c r="I185" i="228"/>
  <c r="H185" i="228"/>
  <c r="X134" i="237"/>
  <c r="Y134" i="237" s="1"/>
  <c r="AD134" i="237"/>
  <c r="R239" i="237"/>
  <c r="F224" i="231"/>
  <c r="E224" i="231" s="1"/>
  <c r="D224" i="231"/>
  <c r="H224" i="231" s="1"/>
  <c r="D145" i="224"/>
  <c r="F145" i="224"/>
  <c r="G145" i="224" s="1"/>
  <c r="AE241" i="237"/>
  <c r="AF240" i="237"/>
  <c r="AM240" i="237"/>
  <c r="AK240" i="237"/>
  <c r="E250" i="234"/>
  <c r="J123" i="232"/>
  <c r="D123" i="232"/>
  <c r="E123" i="232" s="1"/>
  <c r="H151" i="227"/>
  <c r="H239" i="237"/>
  <c r="N129" i="237"/>
  <c r="O129" i="237" s="1"/>
  <c r="S129" i="237"/>
  <c r="T129" i="237"/>
  <c r="J188" i="235" l="1"/>
  <c r="AK241" i="237"/>
  <c r="AE242" i="237"/>
  <c r="AM241" i="237"/>
  <c r="AF241" i="237"/>
  <c r="W135" i="237"/>
  <c r="D129" i="237"/>
  <c r="E129" i="237" s="1"/>
  <c r="I129" i="237"/>
  <c r="J129" i="237"/>
  <c r="B235" i="232"/>
  <c r="I235" i="232"/>
  <c r="G235" i="232"/>
  <c r="A236" i="232"/>
  <c r="B189" i="235"/>
  <c r="D189" i="235"/>
  <c r="K189" i="235" s="1"/>
  <c r="D152" i="227"/>
  <c r="F152" i="227"/>
  <c r="G152" i="227" s="1"/>
  <c r="E251" i="234"/>
  <c r="A278" i="228"/>
  <c r="R240" i="237"/>
  <c r="J182" i="228"/>
  <c r="K182" i="228"/>
  <c r="E182" i="228"/>
  <c r="F182" i="228" s="1"/>
  <c r="H240" i="237"/>
  <c r="AB240" i="237"/>
  <c r="A279" i="235"/>
  <c r="H234" i="232"/>
  <c r="M130" i="237"/>
  <c r="C124" i="232"/>
  <c r="AL240" i="237"/>
  <c r="H145" i="224"/>
  <c r="D145" i="226"/>
  <c r="F145" i="226"/>
  <c r="G145" i="226" s="1"/>
  <c r="K242" i="237"/>
  <c r="L241" i="237"/>
  <c r="S241" i="237"/>
  <c r="Q241" i="237"/>
  <c r="C190" i="235"/>
  <c r="I189" i="235"/>
  <c r="H189" i="235"/>
  <c r="E189" i="235"/>
  <c r="F189" i="235" s="1"/>
  <c r="J189" i="235"/>
  <c r="F225" i="231"/>
  <c r="E225" i="231" s="1"/>
  <c r="D225" i="231"/>
  <c r="H225" i="231" s="1"/>
  <c r="AG130" i="237"/>
  <c r="A242" i="237"/>
  <c r="B241" i="237"/>
  <c r="I241" i="237"/>
  <c r="G241" i="237"/>
  <c r="AA241" i="237"/>
  <c r="AC241" i="237"/>
  <c r="V241" i="237"/>
  <c r="U242" i="237"/>
  <c r="F156" i="234"/>
  <c r="G156" i="234" s="1"/>
  <c r="D156" i="234"/>
  <c r="H156" i="234" s="1"/>
  <c r="B190" i="235" l="1"/>
  <c r="D190" i="235"/>
  <c r="K190" i="235" s="1"/>
  <c r="F157" i="234"/>
  <c r="G157" i="234" s="1"/>
  <c r="D157" i="234"/>
  <c r="AB241" i="237"/>
  <c r="H241" i="237"/>
  <c r="AH130" i="237"/>
  <c r="AI130" i="237" s="1"/>
  <c r="AN130" i="237"/>
  <c r="C191" i="235"/>
  <c r="I190" i="235"/>
  <c r="H190" i="235"/>
  <c r="J190" i="235"/>
  <c r="R241" i="237"/>
  <c r="D146" i="224"/>
  <c r="F146" i="224"/>
  <c r="G146" i="224" s="1"/>
  <c r="A280" i="235"/>
  <c r="X135" i="237"/>
  <c r="Y135" i="237" s="1"/>
  <c r="AD135" i="237"/>
  <c r="K243" i="237"/>
  <c r="L242" i="237"/>
  <c r="S242" i="237"/>
  <c r="Q242" i="237"/>
  <c r="H152" i="227"/>
  <c r="AL241" i="237"/>
  <c r="AA242" i="237"/>
  <c r="U243" i="237"/>
  <c r="V242" i="237"/>
  <c r="AC242" i="237"/>
  <c r="G242" i="237"/>
  <c r="B242" i="237"/>
  <c r="A243" i="237"/>
  <c r="I242" i="237"/>
  <c r="D226" i="231"/>
  <c r="H226" i="231" s="1"/>
  <c r="F226" i="231"/>
  <c r="E226" i="231" s="1"/>
  <c r="N130" i="237"/>
  <c r="O130" i="237" s="1"/>
  <c r="S130" i="237"/>
  <c r="T130" i="237"/>
  <c r="A237" i="232"/>
  <c r="I236" i="232"/>
  <c r="G236" i="232"/>
  <c r="B236" i="232"/>
  <c r="H235" i="232"/>
  <c r="C130" i="237"/>
  <c r="AK242" i="237"/>
  <c r="AE243" i="237"/>
  <c r="AF242" i="237"/>
  <c r="AM242" i="237"/>
  <c r="H145" i="226"/>
  <c r="J124" i="232"/>
  <c r="D124" i="232"/>
  <c r="E124" i="232" s="1"/>
  <c r="B183" i="228"/>
  <c r="D183" i="228"/>
  <c r="A279" i="228"/>
  <c r="E252" i="234"/>
  <c r="H146" i="224" l="1"/>
  <c r="K183" i="228"/>
  <c r="J183" i="228"/>
  <c r="E183" i="228"/>
  <c r="F183" i="228" s="1"/>
  <c r="D146" i="226"/>
  <c r="F146" i="226"/>
  <c r="G146" i="226" s="1"/>
  <c r="AL242" i="237"/>
  <c r="A244" i="237"/>
  <c r="B243" i="237"/>
  <c r="I243" i="237"/>
  <c r="G243" i="237"/>
  <c r="R242" i="237"/>
  <c r="W136" i="237"/>
  <c r="D147" i="224"/>
  <c r="F147" i="224"/>
  <c r="G147" i="224" s="1"/>
  <c r="C192" i="235"/>
  <c r="I191" i="235"/>
  <c r="H191" i="235"/>
  <c r="H236" i="232"/>
  <c r="F227" i="231"/>
  <c r="E227" i="231" s="1"/>
  <c r="D227" i="231"/>
  <c r="H227" i="231" s="1"/>
  <c r="H242" i="237"/>
  <c r="L243" i="237"/>
  <c r="S243" i="237"/>
  <c r="Q243" i="237"/>
  <c r="K244" i="237"/>
  <c r="A281" i="235"/>
  <c r="A280" i="228"/>
  <c r="C125" i="232"/>
  <c r="I130" i="237"/>
  <c r="D130" i="237"/>
  <c r="E130" i="237" s="1"/>
  <c r="J130" i="237"/>
  <c r="M131" i="237"/>
  <c r="AC243" i="237"/>
  <c r="U244" i="237"/>
  <c r="AA243" i="237"/>
  <c r="V243" i="237"/>
  <c r="D153" i="227"/>
  <c r="F153" i="227"/>
  <c r="G153" i="227" s="1"/>
  <c r="AG131" i="237"/>
  <c r="E253" i="234"/>
  <c r="AK243" i="237"/>
  <c r="AE244" i="237"/>
  <c r="AF243" i="237"/>
  <c r="AM243" i="237"/>
  <c r="A238" i="232"/>
  <c r="I237" i="232"/>
  <c r="B237" i="232"/>
  <c r="G237" i="232"/>
  <c r="AB242" i="237"/>
  <c r="E190" i="235"/>
  <c r="F190" i="235" s="1"/>
  <c r="H157" i="234"/>
  <c r="H146" i="226" l="1"/>
  <c r="H153" i="227"/>
  <c r="F158" i="234"/>
  <c r="G158" i="234" s="1"/>
  <c r="D158" i="234"/>
  <c r="H158" i="234" s="1"/>
  <c r="E254" i="234"/>
  <c r="F154" i="227"/>
  <c r="G154" i="227" s="1"/>
  <c r="D154" i="227"/>
  <c r="C131" i="237"/>
  <c r="J125" i="232"/>
  <c r="D125" i="232"/>
  <c r="E125" i="232" s="1"/>
  <c r="A282" i="235"/>
  <c r="A245" i="237"/>
  <c r="G244" i="237"/>
  <c r="I244" i="237"/>
  <c r="B244" i="237"/>
  <c r="D147" i="226"/>
  <c r="F147" i="226"/>
  <c r="G147" i="226" s="1"/>
  <c r="B191" i="235"/>
  <c r="D191" i="235"/>
  <c r="AE245" i="237"/>
  <c r="AF244" i="237"/>
  <c r="AM244" i="237"/>
  <c r="AK244" i="237"/>
  <c r="AA244" i="237"/>
  <c r="U245" i="237"/>
  <c r="V244" i="237"/>
  <c r="AC244" i="237"/>
  <c r="S131" i="237"/>
  <c r="N131" i="237"/>
  <c r="O131" i="237" s="1"/>
  <c r="T131" i="237"/>
  <c r="H147" i="224"/>
  <c r="B184" i="228"/>
  <c r="D184" i="228"/>
  <c r="I238" i="232"/>
  <c r="G238" i="232"/>
  <c r="A239" i="232"/>
  <c r="B238" i="232"/>
  <c r="AL243" i="237"/>
  <c r="AH131" i="237"/>
  <c r="AI131" i="237" s="1"/>
  <c r="AN131" i="237"/>
  <c r="AB243" i="237"/>
  <c r="A281" i="228"/>
  <c r="L244" i="237"/>
  <c r="S244" i="237"/>
  <c r="K245" i="237"/>
  <c r="Q244" i="237"/>
  <c r="F228" i="231"/>
  <c r="E228" i="231" s="1"/>
  <c r="D228" i="231"/>
  <c r="H228" i="231" s="1"/>
  <c r="C193" i="235"/>
  <c r="I192" i="235"/>
  <c r="H192" i="235"/>
  <c r="H243" i="237"/>
  <c r="H237" i="232"/>
  <c r="R243" i="237"/>
  <c r="AD136" i="237"/>
  <c r="X136" i="237"/>
  <c r="Y136" i="237" s="1"/>
  <c r="H154" i="227" l="1"/>
  <c r="H147" i="226"/>
  <c r="W137" i="237"/>
  <c r="A282" i="228"/>
  <c r="M132" i="237"/>
  <c r="AB244" i="237"/>
  <c r="F148" i="226"/>
  <c r="G148" i="226" s="1"/>
  <c r="D148" i="226"/>
  <c r="H148" i="226" s="1"/>
  <c r="K246" i="237"/>
  <c r="L245" i="237"/>
  <c r="S245" i="237"/>
  <c r="Q245" i="237"/>
  <c r="AG132" i="237"/>
  <c r="H238" i="232"/>
  <c r="AA245" i="237"/>
  <c r="AC245" i="237"/>
  <c r="U246" i="237"/>
  <c r="V245" i="237"/>
  <c r="AL244" i="237"/>
  <c r="K191" i="235"/>
  <c r="E191" i="235"/>
  <c r="F191" i="235" s="1"/>
  <c r="J191" i="235"/>
  <c r="H244" i="237"/>
  <c r="A246" i="237"/>
  <c r="B245" i="237"/>
  <c r="I245" i="237"/>
  <c r="G245" i="237"/>
  <c r="A283" i="235"/>
  <c r="I131" i="237"/>
  <c r="D131" i="237"/>
  <c r="E131" i="237" s="1"/>
  <c r="J131" i="237"/>
  <c r="E255" i="234"/>
  <c r="C194" i="235"/>
  <c r="I193" i="235"/>
  <c r="H193" i="235"/>
  <c r="B239" i="232"/>
  <c r="I239" i="232"/>
  <c r="A240" i="232"/>
  <c r="G239" i="232"/>
  <c r="F148" i="224"/>
  <c r="G148" i="224" s="1"/>
  <c r="D148" i="224"/>
  <c r="C126" i="232"/>
  <c r="D155" i="227"/>
  <c r="F155" i="227"/>
  <c r="G155" i="227" s="1"/>
  <c r="F159" i="234"/>
  <c r="G159" i="234" s="1"/>
  <c r="D159" i="234"/>
  <c r="F229" i="231"/>
  <c r="E229" i="231" s="1"/>
  <c r="D229" i="231"/>
  <c r="H229" i="231" s="1"/>
  <c r="R244" i="237"/>
  <c r="J184" i="228"/>
  <c r="K184" i="228"/>
  <c r="E184" i="228"/>
  <c r="F184" i="228" s="1"/>
  <c r="AK245" i="237"/>
  <c r="AE246" i="237"/>
  <c r="AM245" i="237"/>
  <c r="AF245" i="237"/>
  <c r="H155" i="227" l="1"/>
  <c r="C195" i="235"/>
  <c r="I194" i="235"/>
  <c r="H194" i="235"/>
  <c r="A284" i="235"/>
  <c r="G246" i="237"/>
  <c r="A247" i="237"/>
  <c r="B246" i="237"/>
  <c r="I246" i="237"/>
  <c r="B192" i="235"/>
  <c r="D192" i="235"/>
  <c r="R245" i="237"/>
  <c r="A283" i="228"/>
  <c r="AL245" i="237"/>
  <c r="AK246" i="237"/>
  <c r="AF246" i="237"/>
  <c r="AM246" i="237"/>
  <c r="AE247" i="237"/>
  <c r="D230" i="231"/>
  <c r="H230" i="231" s="1"/>
  <c r="F230" i="231"/>
  <c r="E230" i="231" s="1"/>
  <c r="C132" i="237"/>
  <c r="H245" i="237"/>
  <c r="AB245" i="237"/>
  <c r="L246" i="237"/>
  <c r="S246" i="237"/>
  <c r="Q246" i="237"/>
  <c r="K247" i="237"/>
  <c r="B185" i="228"/>
  <c r="D185" i="228"/>
  <c r="D126" i="232"/>
  <c r="E126" i="232" s="1"/>
  <c r="J126" i="232"/>
  <c r="A241" i="232"/>
  <c r="I240" i="232"/>
  <c r="G240" i="232"/>
  <c r="B240" i="232"/>
  <c r="D156" i="227"/>
  <c r="H156" i="227" s="1"/>
  <c r="F156" i="227"/>
  <c r="G156" i="227" s="1"/>
  <c r="H239" i="232"/>
  <c r="AA246" i="237"/>
  <c r="U247" i="237"/>
  <c r="AC246" i="237"/>
  <c r="V246" i="237"/>
  <c r="AH132" i="237"/>
  <c r="AI132" i="237" s="1"/>
  <c r="AN132" i="237"/>
  <c r="D149" i="226"/>
  <c r="F149" i="226"/>
  <c r="G149" i="226" s="1"/>
  <c r="T132" i="237"/>
  <c r="N132" i="237"/>
  <c r="O132" i="237" s="1"/>
  <c r="S132" i="237"/>
  <c r="X137" i="237"/>
  <c r="Y137" i="237" s="1"/>
  <c r="AD137" i="237"/>
  <c r="H159" i="234"/>
  <c r="H148" i="224"/>
  <c r="E256" i="234"/>
  <c r="U248" i="237" l="1"/>
  <c r="AC247" i="237"/>
  <c r="V247" i="237"/>
  <c r="AA247" i="237"/>
  <c r="F160" i="234"/>
  <c r="G160" i="234" s="1"/>
  <c r="D160" i="234"/>
  <c r="M133" i="237"/>
  <c r="D157" i="227"/>
  <c r="F157" i="227"/>
  <c r="G157" i="227" s="1"/>
  <c r="D132" i="237"/>
  <c r="E132" i="237" s="1"/>
  <c r="I132" i="237"/>
  <c r="J132" i="237"/>
  <c r="A284" i="228"/>
  <c r="A248" i="237"/>
  <c r="B247" i="237"/>
  <c r="I247" i="237"/>
  <c r="G247" i="237"/>
  <c r="A285" i="235"/>
  <c r="E257" i="234"/>
  <c r="AG133" i="237"/>
  <c r="C127" i="232"/>
  <c r="AK247" i="237"/>
  <c r="AE248" i="237"/>
  <c r="AF247" i="237"/>
  <c r="AM247" i="237"/>
  <c r="W138" i="237"/>
  <c r="AB246" i="237"/>
  <c r="H240" i="232"/>
  <c r="E185" i="228"/>
  <c r="F185" i="228" s="1"/>
  <c r="K185" i="228"/>
  <c r="J185" i="228"/>
  <c r="E192" i="235"/>
  <c r="F192" i="235" s="1"/>
  <c r="J192" i="235"/>
  <c r="K192" i="235"/>
  <c r="F149" i="224"/>
  <c r="G149" i="224" s="1"/>
  <c r="D149" i="224"/>
  <c r="H149" i="224" s="1"/>
  <c r="H149" i="226"/>
  <c r="I241" i="232"/>
  <c r="B241" i="232"/>
  <c r="G241" i="232"/>
  <c r="A242" i="232"/>
  <c r="K248" i="237"/>
  <c r="L247" i="237"/>
  <c r="S247" i="237"/>
  <c r="Q247" i="237"/>
  <c r="R246" i="237"/>
  <c r="F231" i="231"/>
  <c r="E231" i="231" s="1"/>
  <c r="D231" i="231"/>
  <c r="H231" i="231" s="1"/>
  <c r="AL246" i="237"/>
  <c r="H246" i="237"/>
  <c r="C196" i="235"/>
  <c r="I195" i="235"/>
  <c r="H195" i="235"/>
  <c r="H157" i="227" l="1"/>
  <c r="A243" i="232"/>
  <c r="I242" i="232"/>
  <c r="G242" i="232"/>
  <c r="B242" i="232"/>
  <c r="B193" i="235"/>
  <c r="D193" i="235"/>
  <c r="X138" i="237"/>
  <c r="Y138" i="237" s="1"/>
  <c r="AD138" i="237"/>
  <c r="AL247" i="237"/>
  <c r="C133" i="237"/>
  <c r="S133" i="237"/>
  <c r="N133" i="237"/>
  <c r="O133" i="237" s="1"/>
  <c r="T133" i="237"/>
  <c r="R247" i="237"/>
  <c r="E258" i="234"/>
  <c r="H247" i="237"/>
  <c r="A285" i="228"/>
  <c r="H160" i="234"/>
  <c r="AB247" i="237"/>
  <c r="AA248" i="237"/>
  <c r="U249" i="237"/>
  <c r="AC248" i="237"/>
  <c r="V248" i="237"/>
  <c r="D232" i="231"/>
  <c r="H232" i="231" s="1"/>
  <c r="F232" i="231"/>
  <c r="E232" i="231" s="1"/>
  <c r="D150" i="224"/>
  <c r="F150" i="224"/>
  <c r="G150" i="224" s="1"/>
  <c r="C197" i="235"/>
  <c r="I196" i="235"/>
  <c r="H196" i="235"/>
  <c r="L248" i="237"/>
  <c r="S248" i="237"/>
  <c r="K249" i="237"/>
  <c r="Q248" i="237"/>
  <c r="H241" i="232"/>
  <c r="D127" i="232"/>
  <c r="E127" i="232" s="1"/>
  <c r="J127" i="232"/>
  <c r="F158" i="227"/>
  <c r="G158" i="227" s="1"/>
  <c r="D158" i="227"/>
  <c r="D150" i="226"/>
  <c r="F150" i="226"/>
  <c r="G150" i="226" s="1"/>
  <c r="B186" i="228"/>
  <c r="D186" i="228"/>
  <c r="C186" i="228"/>
  <c r="AE249" i="237"/>
  <c r="AK248" i="237"/>
  <c r="AF248" i="237"/>
  <c r="AM248" i="237"/>
  <c r="AN133" i="237"/>
  <c r="AH133" i="237"/>
  <c r="AI133" i="237" s="1"/>
  <c r="A286" i="235"/>
  <c r="A249" i="237"/>
  <c r="G248" i="237"/>
  <c r="I248" i="237"/>
  <c r="B248" i="237"/>
  <c r="AL248" i="237" l="1"/>
  <c r="K186" i="228"/>
  <c r="I186" i="228"/>
  <c r="C187" i="228"/>
  <c r="H186" i="228"/>
  <c r="J186" i="228"/>
  <c r="E186" i="228"/>
  <c r="F186" i="228" s="1"/>
  <c r="I133" i="237"/>
  <c r="D133" i="237"/>
  <c r="E133" i="237" s="1"/>
  <c r="J133" i="237"/>
  <c r="H248" i="237"/>
  <c r="A287" i="235"/>
  <c r="H150" i="226"/>
  <c r="I197" i="235"/>
  <c r="H197" i="235"/>
  <c r="F233" i="231"/>
  <c r="E233" i="231" s="1"/>
  <c r="D233" i="231"/>
  <c r="H233" i="231" s="1"/>
  <c r="AA249" i="237"/>
  <c r="AC249" i="237"/>
  <c r="V249" i="237"/>
  <c r="U250" i="237"/>
  <c r="A286" i="228"/>
  <c r="E259" i="234"/>
  <c r="W139" i="237"/>
  <c r="B249" i="237"/>
  <c r="I249" i="237"/>
  <c r="A250" i="237"/>
  <c r="G249" i="237"/>
  <c r="C128" i="232"/>
  <c r="K250" i="237"/>
  <c r="L249" i="237"/>
  <c r="S249" i="237"/>
  <c r="Q249" i="237"/>
  <c r="AB248" i="237"/>
  <c r="M134" i="237"/>
  <c r="H242" i="232"/>
  <c r="B243" i="232"/>
  <c r="I243" i="232"/>
  <c r="G243" i="232"/>
  <c r="A244" i="232"/>
  <c r="AG134" i="237"/>
  <c r="AK249" i="237"/>
  <c r="AE250" i="237"/>
  <c r="AM249" i="237"/>
  <c r="AF249" i="237"/>
  <c r="H158" i="227"/>
  <c r="R248" i="237"/>
  <c r="H150" i="224"/>
  <c r="F161" i="234"/>
  <c r="G161" i="234" s="1"/>
  <c r="D161" i="234"/>
  <c r="H161" i="234" s="1"/>
  <c r="E193" i="235"/>
  <c r="F193" i="235" s="1"/>
  <c r="K193" i="235"/>
  <c r="J193" i="235"/>
  <c r="D151" i="226" l="1"/>
  <c r="F151" i="226"/>
  <c r="G151" i="226" s="1"/>
  <c r="C188" i="228"/>
  <c r="I187" i="228"/>
  <c r="H187" i="228"/>
  <c r="B194" i="235"/>
  <c r="D194" i="235"/>
  <c r="AK250" i="237"/>
  <c r="AE251" i="237"/>
  <c r="AF250" i="237"/>
  <c r="AM250" i="237"/>
  <c r="A245" i="232"/>
  <c r="I244" i="232"/>
  <c r="G244" i="232"/>
  <c r="B244" i="232"/>
  <c r="D128" i="232"/>
  <c r="E128" i="232" s="1"/>
  <c r="J128" i="232"/>
  <c r="A251" i="237"/>
  <c r="G250" i="237"/>
  <c r="B250" i="237"/>
  <c r="I250" i="237"/>
  <c r="E260" i="234"/>
  <c r="C134" i="237"/>
  <c r="F162" i="234"/>
  <c r="G162" i="234" s="1"/>
  <c r="D162" i="234"/>
  <c r="H162" i="234" s="1"/>
  <c r="H243" i="232"/>
  <c r="A287" i="228"/>
  <c r="AB249" i="237"/>
  <c r="D159" i="227"/>
  <c r="F159" i="227"/>
  <c r="G159" i="227" s="1"/>
  <c r="N134" i="237"/>
  <c r="O134" i="237" s="1"/>
  <c r="T134" i="237"/>
  <c r="S134" i="237"/>
  <c r="R249" i="237"/>
  <c r="H249" i="237"/>
  <c r="X139" i="237"/>
  <c r="Y139" i="237" s="1"/>
  <c r="AD139" i="237"/>
  <c r="D234" i="231"/>
  <c r="H234" i="231" s="1"/>
  <c r="F234" i="231"/>
  <c r="E234" i="231" s="1"/>
  <c r="B187" i="228"/>
  <c r="D187" i="228"/>
  <c r="K187" i="228" s="1"/>
  <c r="D151" i="224"/>
  <c r="F151" i="224"/>
  <c r="G151" i="224" s="1"/>
  <c r="AL249" i="237"/>
  <c r="AH134" i="237"/>
  <c r="AI134" i="237" s="1"/>
  <c r="AN134" i="237"/>
  <c r="L250" i="237"/>
  <c r="S250" i="237"/>
  <c r="Q250" i="237"/>
  <c r="K251" i="237"/>
  <c r="AA250" i="237"/>
  <c r="U251" i="237"/>
  <c r="AC250" i="237"/>
  <c r="V250" i="237"/>
  <c r="A288" i="235"/>
  <c r="J187" i="228" l="1"/>
  <c r="E187" i="228"/>
  <c r="F187" i="228" s="1"/>
  <c r="B188" i="228" s="1"/>
  <c r="D188" i="228"/>
  <c r="E188" i="228" s="1"/>
  <c r="F188" i="228" s="1"/>
  <c r="AB250" i="237"/>
  <c r="W140" i="237"/>
  <c r="F163" i="234"/>
  <c r="G163" i="234" s="1"/>
  <c r="D163" i="234"/>
  <c r="H250" i="237"/>
  <c r="A252" i="237"/>
  <c r="B251" i="237"/>
  <c r="I251" i="237"/>
  <c r="G251" i="237"/>
  <c r="AL250" i="237"/>
  <c r="AC251" i="237"/>
  <c r="U252" i="237"/>
  <c r="AA251" i="237"/>
  <c r="V251" i="237"/>
  <c r="AG135" i="237"/>
  <c r="H151" i="224"/>
  <c r="H159" i="227"/>
  <c r="A288" i="228"/>
  <c r="E261" i="234"/>
  <c r="I245" i="232"/>
  <c r="A246" i="232"/>
  <c r="B245" i="232"/>
  <c r="G245" i="232"/>
  <c r="AK251" i="237"/>
  <c r="AE252" i="237"/>
  <c r="AF251" i="237"/>
  <c r="AM251" i="237"/>
  <c r="K188" i="228"/>
  <c r="C189" i="228"/>
  <c r="I188" i="228"/>
  <c r="J188" i="228"/>
  <c r="H188" i="228"/>
  <c r="A289" i="235"/>
  <c r="L251" i="237"/>
  <c r="S251" i="237"/>
  <c r="K252" i="237"/>
  <c r="Q251" i="237"/>
  <c r="R250" i="237"/>
  <c r="F235" i="231"/>
  <c r="E235" i="231" s="1"/>
  <c r="D235" i="231"/>
  <c r="H235" i="231" s="1"/>
  <c r="C129" i="232"/>
  <c r="J194" i="235"/>
  <c r="K194" i="235"/>
  <c r="E194" i="235"/>
  <c r="F194" i="235" s="1"/>
  <c r="M135" i="237"/>
  <c r="I134" i="237"/>
  <c r="D134" i="237"/>
  <c r="E134" i="237" s="1"/>
  <c r="J134" i="237"/>
  <c r="H244" i="232"/>
  <c r="H151" i="226"/>
  <c r="B189" i="228" l="1"/>
  <c r="D189" i="228"/>
  <c r="F152" i="226"/>
  <c r="G152" i="226" s="1"/>
  <c r="D152" i="226"/>
  <c r="C135" i="237"/>
  <c r="B195" i="235"/>
  <c r="D195" i="235"/>
  <c r="K189" i="228"/>
  <c r="C190" i="228"/>
  <c r="I189" i="228"/>
  <c r="E189" i="228"/>
  <c r="F189" i="228" s="1"/>
  <c r="H189" i="228"/>
  <c r="J189" i="228"/>
  <c r="AL251" i="237"/>
  <c r="I246" i="232"/>
  <c r="G246" i="232"/>
  <c r="A247" i="232"/>
  <c r="B246" i="232"/>
  <c r="D160" i="227"/>
  <c r="F160" i="227"/>
  <c r="G160" i="227" s="1"/>
  <c r="AA252" i="237"/>
  <c r="V252" i="237"/>
  <c r="AC252" i="237"/>
  <c r="U253" i="237"/>
  <c r="A253" i="237"/>
  <c r="G252" i="237"/>
  <c r="I252" i="237"/>
  <c r="B252" i="237"/>
  <c r="D129" i="232"/>
  <c r="E129" i="232" s="1"/>
  <c r="J129" i="232"/>
  <c r="R251" i="237"/>
  <c r="A290" i="235"/>
  <c r="E262" i="234"/>
  <c r="F152" i="224"/>
  <c r="G152" i="224" s="1"/>
  <c r="D152" i="224"/>
  <c r="H152" i="224" s="1"/>
  <c r="AB251" i="237"/>
  <c r="X140" i="237"/>
  <c r="Y140" i="237" s="1"/>
  <c r="AD140" i="237"/>
  <c r="S135" i="237"/>
  <c r="T135" i="237"/>
  <c r="N135" i="237"/>
  <c r="O135" i="237" s="1"/>
  <c r="H251" i="237"/>
  <c r="D236" i="231"/>
  <c r="H236" i="231" s="1"/>
  <c r="F236" i="231"/>
  <c r="E236" i="231" s="1"/>
  <c r="K253" i="237"/>
  <c r="L252" i="237"/>
  <c r="S252" i="237"/>
  <c r="Q252" i="237"/>
  <c r="AE253" i="237"/>
  <c r="AF252" i="237"/>
  <c r="AM252" i="237"/>
  <c r="AK252" i="237"/>
  <c r="H245" i="232"/>
  <c r="A289" i="228"/>
  <c r="AH135" i="237"/>
  <c r="AI135" i="237" s="1"/>
  <c r="AN135" i="237"/>
  <c r="H163" i="234"/>
  <c r="AK253" i="237" l="1"/>
  <c r="AE254" i="237"/>
  <c r="AM253" i="237"/>
  <c r="AF253" i="237"/>
  <c r="D153" i="224"/>
  <c r="F153" i="224"/>
  <c r="G153" i="224" s="1"/>
  <c r="H246" i="232"/>
  <c r="C191" i="228"/>
  <c r="I190" i="228"/>
  <c r="H190" i="228"/>
  <c r="AG136" i="237"/>
  <c r="A290" i="228"/>
  <c r="F237" i="231"/>
  <c r="E237" i="231" s="1"/>
  <c r="D237" i="231"/>
  <c r="H237" i="231" s="1"/>
  <c r="M136" i="237"/>
  <c r="W141" i="237"/>
  <c r="A291" i="235"/>
  <c r="AB252" i="237"/>
  <c r="A248" i="232"/>
  <c r="B247" i="232"/>
  <c r="I247" i="232"/>
  <c r="G247" i="232"/>
  <c r="D135" i="237"/>
  <c r="E135" i="237" s="1"/>
  <c r="J135" i="237"/>
  <c r="I135" i="237"/>
  <c r="B190" i="228"/>
  <c r="D190" i="228"/>
  <c r="J190" i="228" s="1"/>
  <c r="AL252" i="237"/>
  <c r="R252" i="237"/>
  <c r="C130" i="232"/>
  <c r="AA253" i="237"/>
  <c r="AC253" i="237"/>
  <c r="U254" i="237"/>
  <c r="V253" i="237"/>
  <c r="H160" i="227"/>
  <c r="K195" i="235"/>
  <c r="J195" i="235"/>
  <c r="E195" i="235"/>
  <c r="F195" i="235" s="1"/>
  <c r="F164" i="234"/>
  <c r="G164" i="234" s="1"/>
  <c r="D164" i="234"/>
  <c r="H164" i="234" s="1"/>
  <c r="K254" i="237"/>
  <c r="L253" i="237"/>
  <c r="S253" i="237"/>
  <c r="Q253" i="237"/>
  <c r="E263" i="234"/>
  <c r="H252" i="237"/>
  <c r="B253" i="237"/>
  <c r="I253" i="237"/>
  <c r="A254" i="237"/>
  <c r="G253" i="237"/>
  <c r="H152" i="226"/>
  <c r="H153" i="224" l="1"/>
  <c r="K190" i="228"/>
  <c r="A255" i="237"/>
  <c r="G254" i="237"/>
  <c r="B254" i="237"/>
  <c r="I254" i="237"/>
  <c r="AA254" i="237"/>
  <c r="U255" i="237"/>
  <c r="AC254" i="237"/>
  <c r="V254" i="237"/>
  <c r="C136" i="237"/>
  <c r="X141" i="237"/>
  <c r="Y141" i="237" s="1"/>
  <c r="AD141" i="237"/>
  <c r="D238" i="231"/>
  <c r="H238" i="231" s="1"/>
  <c r="F238" i="231"/>
  <c r="E238" i="231" s="1"/>
  <c r="A291" i="228"/>
  <c r="E190" i="228"/>
  <c r="F190" i="228" s="1"/>
  <c r="AL253" i="237"/>
  <c r="L254" i="237"/>
  <c r="S254" i="237"/>
  <c r="Q254" i="237"/>
  <c r="K255" i="237"/>
  <c r="AB253" i="237"/>
  <c r="A292" i="235"/>
  <c r="D154" i="224"/>
  <c r="F154" i="224"/>
  <c r="G154" i="224" s="1"/>
  <c r="D153" i="226"/>
  <c r="F153" i="226"/>
  <c r="G153" i="226" s="1"/>
  <c r="E264" i="234"/>
  <c r="F165" i="234"/>
  <c r="G165" i="234" s="1"/>
  <c r="D165" i="234"/>
  <c r="D161" i="227"/>
  <c r="F161" i="227"/>
  <c r="G161" i="227" s="1"/>
  <c r="J130" i="232"/>
  <c r="D130" i="232"/>
  <c r="E130" i="232" s="1"/>
  <c r="H247" i="232"/>
  <c r="AH136" i="237"/>
  <c r="AI136" i="237" s="1"/>
  <c r="AN136" i="237"/>
  <c r="AK254" i="237"/>
  <c r="AE255" i="237"/>
  <c r="AF254" i="237"/>
  <c r="AM254" i="237"/>
  <c r="H253" i="237"/>
  <c r="R253" i="237"/>
  <c r="B196" i="235"/>
  <c r="D196" i="235"/>
  <c r="A249" i="232"/>
  <c r="I248" i="232"/>
  <c r="G248" i="232"/>
  <c r="B248" i="232"/>
  <c r="S136" i="237"/>
  <c r="T136" i="237"/>
  <c r="N136" i="237"/>
  <c r="O136" i="237" s="1"/>
  <c r="C192" i="228"/>
  <c r="I191" i="228"/>
  <c r="H191" i="228"/>
  <c r="H153" i="226" l="1"/>
  <c r="AG137" i="237"/>
  <c r="C193" i="228"/>
  <c r="I192" i="228"/>
  <c r="H192" i="228"/>
  <c r="R254" i="237"/>
  <c r="A292" i="228"/>
  <c r="AB254" i="237"/>
  <c r="U256" i="237"/>
  <c r="AC255" i="237"/>
  <c r="V255" i="237"/>
  <c r="AA255" i="237"/>
  <c r="A256" i="237"/>
  <c r="B255" i="237"/>
  <c r="I255" i="237"/>
  <c r="G255" i="237"/>
  <c r="M137" i="237"/>
  <c r="H248" i="232"/>
  <c r="AL254" i="237"/>
  <c r="H161" i="227"/>
  <c r="E265" i="234"/>
  <c r="H154" i="224"/>
  <c r="W142" i="237"/>
  <c r="H254" i="237"/>
  <c r="AK255" i="237"/>
  <c r="AE256" i="237"/>
  <c r="AF255" i="237"/>
  <c r="AM255" i="237"/>
  <c r="D154" i="226"/>
  <c r="F154" i="226"/>
  <c r="G154" i="226" s="1"/>
  <c r="L255" i="237"/>
  <c r="S255" i="237"/>
  <c r="K256" i="237"/>
  <c r="Q255" i="237"/>
  <c r="B191" i="228"/>
  <c r="D191" i="228"/>
  <c r="F239" i="231"/>
  <c r="E239" i="231" s="1"/>
  <c r="D239" i="231"/>
  <c r="H239" i="231" s="1"/>
  <c r="J196" i="235"/>
  <c r="E196" i="235"/>
  <c r="F196" i="235" s="1"/>
  <c r="K196" i="235"/>
  <c r="I249" i="232"/>
  <c r="B249" i="232"/>
  <c r="G249" i="232"/>
  <c r="A250" i="232"/>
  <c r="C131" i="232"/>
  <c r="H165" i="234"/>
  <c r="A293" i="235"/>
  <c r="I136" i="237"/>
  <c r="D136" i="237"/>
  <c r="E136" i="237" s="1"/>
  <c r="J136" i="237"/>
  <c r="F240" i="231" l="1"/>
  <c r="E240" i="231" s="1"/>
  <c r="D240" i="231"/>
  <c r="H240" i="231" s="1"/>
  <c r="L256" i="237"/>
  <c r="S256" i="237"/>
  <c r="Q256" i="237"/>
  <c r="K257" i="237"/>
  <c r="AL255" i="237"/>
  <c r="X142" i="237"/>
  <c r="Y142" i="237" s="1"/>
  <c r="AD142" i="237"/>
  <c r="E266" i="234"/>
  <c r="H255" i="237"/>
  <c r="I193" i="228"/>
  <c r="C194" i="228"/>
  <c r="H193" i="228"/>
  <c r="A294" i="235"/>
  <c r="D131" i="232"/>
  <c r="E131" i="232" s="1"/>
  <c r="J131" i="232"/>
  <c r="H249" i="232"/>
  <c r="H154" i="226"/>
  <c r="F162" i="227"/>
  <c r="G162" i="227" s="1"/>
  <c r="D162" i="227"/>
  <c r="AB255" i="237"/>
  <c r="AA256" i="237"/>
  <c r="U257" i="237"/>
  <c r="V256" i="237"/>
  <c r="AC256" i="237"/>
  <c r="A293" i="228"/>
  <c r="C137" i="237"/>
  <c r="B197" i="235"/>
  <c r="D197" i="235"/>
  <c r="J191" i="228"/>
  <c r="K191" i="228"/>
  <c r="E191" i="228"/>
  <c r="F191" i="228" s="1"/>
  <c r="F155" i="224"/>
  <c r="G155" i="224" s="1"/>
  <c r="D155" i="224"/>
  <c r="S137" i="237"/>
  <c r="T137" i="237"/>
  <c r="N137" i="237"/>
  <c r="O137" i="237" s="1"/>
  <c r="A257" i="237"/>
  <c r="G256" i="237"/>
  <c r="I256" i="237"/>
  <c r="B256" i="237"/>
  <c r="F166" i="234"/>
  <c r="G166" i="234" s="1"/>
  <c r="D166" i="234"/>
  <c r="I250" i="232"/>
  <c r="A251" i="232"/>
  <c r="G250" i="232"/>
  <c r="B250" i="232"/>
  <c r="R255" i="237"/>
  <c r="AE257" i="237"/>
  <c r="AK256" i="237"/>
  <c r="AF256" i="237"/>
  <c r="AM256" i="237"/>
  <c r="AH137" i="237"/>
  <c r="AI137" i="237" s="1"/>
  <c r="AN137" i="237"/>
  <c r="H162" i="227" l="1"/>
  <c r="B251" i="232"/>
  <c r="I251" i="232"/>
  <c r="G251" i="232"/>
  <c r="A252" i="232"/>
  <c r="M138" i="237"/>
  <c r="J137" i="237"/>
  <c r="I137" i="237"/>
  <c r="D137" i="237"/>
  <c r="E137" i="237" s="1"/>
  <c r="D163" i="227"/>
  <c r="F163" i="227"/>
  <c r="G163" i="227" s="1"/>
  <c r="A295" i="235"/>
  <c r="AG138" i="237"/>
  <c r="AL256" i="237"/>
  <c r="AA257" i="237"/>
  <c r="AC257" i="237"/>
  <c r="V257" i="237"/>
  <c r="U258" i="237"/>
  <c r="R256" i="237"/>
  <c r="H166" i="234"/>
  <c r="B257" i="237"/>
  <c r="I257" i="237"/>
  <c r="G257" i="237"/>
  <c r="A258" i="237"/>
  <c r="H155" i="224"/>
  <c r="D155" i="226"/>
  <c r="F155" i="226"/>
  <c r="G155" i="226" s="1"/>
  <c r="C132" i="232"/>
  <c r="E267" i="234"/>
  <c r="F241" i="231"/>
  <c r="E241" i="231" s="1"/>
  <c r="D241" i="231"/>
  <c r="H241" i="231" s="1"/>
  <c r="K258" i="237"/>
  <c r="L257" i="237"/>
  <c r="S257" i="237"/>
  <c r="Q257" i="237"/>
  <c r="AK257" i="237"/>
  <c r="AM257" i="237"/>
  <c r="AE258" i="237"/>
  <c r="AF257" i="237"/>
  <c r="H250" i="232"/>
  <c r="H256" i="237"/>
  <c r="B192" i="228"/>
  <c r="D192" i="228"/>
  <c r="E197" i="235"/>
  <c r="F197" i="235" s="1"/>
  <c r="K197" i="235"/>
  <c r="J197" i="235"/>
  <c r="A294" i="228"/>
  <c r="AB256" i="237"/>
  <c r="I194" i="228"/>
  <c r="C195" i="228"/>
  <c r="H194" i="228"/>
  <c r="W143" i="237"/>
  <c r="B198" i="235" l="1"/>
  <c r="D198" i="235"/>
  <c r="C198" i="235"/>
  <c r="AL257" i="237"/>
  <c r="R257" i="237"/>
  <c r="G258" i="237"/>
  <c r="A259" i="237"/>
  <c r="B258" i="237"/>
  <c r="I258" i="237"/>
  <c r="H257" i="237"/>
  <c r="AH138" i="237"/>
  <c r="AI138" i="237" s="1"/>
  <c r="AN138" i="237"/>
  <c r="E192" i="228"/>
  <c r="F192" i="228" s="1"/>
  <c r="K192" i="228"/>
  <c r="J192" i="228"/>
  <c r="AK258" i="237"/>
  <c r="AE259" i="237"/>
  <c r="AF258" i="237"/>
  <c r="AM258" i="237"/>
  <c r="K259" i="237"/>
  <c r="L258" i="237"/>
  <c r="S258" i="237"/>
  <c r="Q258" i="237"/>
  <c r="AB257" i="237"/>
  <c r="A253" i="232"/>
  <c r="I252" i="232"/>
  <c r="G252" i="232"/>
  <c r="B252" i="232"/>
  <c r="H251" i="232"/>
  <c r="X143" i="237"/>
  <c r="Y143" i="237" s="1"/>
  <c r="AD143" i="237"/>
  <c r="D242" i="231"/>
  <c r="H242" i="231" s="1"/>
  <c r="F242" i="231"/>
  <c r="E242" i="231" s="1"/>
  <c r="E268" i="234"/>
  <c r="H155" i="226"/>
  <c r="A296" i="235"/>
  <c r="H163" i="227"/>
  <c r="S138" i="237"/>
  <c r="N138" i="237"/>
  <c r="O138" i="237" s="1"/>
  <c r="T138" i="237"/>
  <c r="C196" i="228"/>
  <c r="I195" i="228"/>
  <c r="H195" i="228"/>
  <c r="A295" i="228"/>
  <c r="D132" i="232"/>
  <c r="E132" i="232" s="1"/>
  <c r="J132" i="232"/>
  <c r="F156" i="224"/>
  <c r="G156" i="224" s="1"/>
  <c r="D156" i="224"/>
  <c r="H156" i="224" s="1"/>
  <c r="F167" i="234"/>
  <c r="G167" i="234" s="1"/>
  <c r="D167" i="234"/>
  <c r="H167" i="234" s="1"/>
  <c r="AA258" i="237"/>
  <c r="U259" i="237"/>
  <c r="AC258" i="237"/>
  <c r="V258" i="237"/>
  <c r="C138" i="237"/>
  <c r="AB258" i="237" l="1"/>
  <c r="AC259" i="237"/>
  <c r="U260" i="237"/>
  <c r="AA259" i="237"/>
  <c r="V259" i="237"/>
  <c r="D157" i="224"/>
  <c r="F157" i="224"/>
  <c r="G157" i="224" s="1"/>
  <c r="C197" i="228"/>
  <c r="I196" i="228"/>
  <c r="H196" i="228"/>
  <c r="D164" i="227"/>
  <c r="F164" i="227"/>
  <c r="G164" i="227" s="1"/>
  <c r="R258" i="237"/>
  <c r="AL258" i="237"/>
  <c r="A260" i="237"/>
  <c r="B259" i="237"/>
  <c r="I259" i="237"/>
  <c r="G259" i="237"/>
  <c r="I138" i="237"/>
  <c r="J138" i="237"/>
  <c r="D138" i="237"/>
  <c r="E138" i="237" s="1"/>
  <c r="A297" i="235"/>
  <c r="E269" i="234"/>
  <c r="H252" i="232"/>
  <c r="L259" i="237"/>
  <c r="S259" i="237"/>
  <c r="K260" i="237"/>
  <c r="Q259" i="237"/>
  <c r="AG139" i="237"/>
  <c r="C199" i="235"/>
  <c r="K198" i="235"/>
  <c r="I198" i="235"/>
  <c r="H198" i="235"/>
  <c r="J198" i="235"/>
  <c r="E198" i="235"/>
  <c r="F198" i="235" s="1"/>
  <c r="F168" i="234"/>
  <c r="G168" i="234" s="1"/>
  <c r="D168" i="234"/>
  <c r="A296" i="228"/>
  <c r="M139" i="237"/>
  <c r="W144" i="237"/>
  <c r="H258" i="237"/>
  <c r="C133" i="232"/>
  <c r="F156" i="226"/>
  <c r="G156" i="226" s="1"/>
  <c r="D156" i="226"/>
  <c r="H156" i="226" s="1"/>
  <c r="F243" i="231"/>
  <c r="E243" i="231" s="1"/>
  <c r="D243" i="231"/>
  <c r="H243" i="231" s="1"/>
  <c r="A254" i="232"/>
  <c r="I253" i="232"/>
  <c r="B253" i="232"/>
  <c r="G253" i="232"/>
  <c r="AK259" i="237"/>
  <c r="AE260" i="237"/>
  <c r="AF259" i="237"/>
  <c r="AM259" i="237"/>
  <c r="B193" i="228"/>
  <c r="D193" i="228"/>
  <c r="H168" i="234" l="1"/>
  <c r="F169" i="234"/>
  <c r="G169" i="234" s="1"/>
  <c r="D169" i="234"/>
  <c r="H169" i="234" s="1"/>
  <c r="R259" i="237"/>
  <c r="E270" i="234"/>
  <c r="G260" i="237"/>
  <c r="A261" i="237"/>
  <c r="I260" i="237"/>
  <c r="B260" i="237"/>
  <c r="AB259" i="237"/>
  <c r="I254" i="232"/>
  <c r="G254" i="232"/>
  <c r="B254" i="232"/>
  <c r="A255" i="232"/>
  <c r="D157" i="226"/>
  <c r="F157" i="226"/>
  <c r="G157" i="226" s="1"/>
  <c r="S139" i="237"/>
  <c r="N139" i="237"/>
  <c r="O139" i="237" s="1"/>
  <c r="T139" i="237"/>
  <c r="AH139" i="237"/>
  <c r="AI139" i="237" s="1"/>
  <c r="AN139" i="237"/>
  <c r="A298" i="235"/>
  <c r="AE261" i="237"/>
  <c r="AF260" i="237"/>
  <c r="AM260" i="237"/>
  <c r="AK260" i="237"/>
  <c r="H253" i="232"/>
  <c r="X144" i="237"/>
  <c r="Y144" i="237" s="1"/>
  <c r="AD144" i="237"/>
  <c r="B199" i="235"/>
  <c r="D199" i="235"/>
  <c r="J199" i="235" s="1"/>
  <c r="L260" i="237"/>
  <c r="S260" i="237"/>
  <c r="K261" i="237"/>
  <c r="Q260" i="237"/>
  <c r="H259" i="237"/>
  <c r="H164" i="227"/>
  <c r="H157" i="224"/>
  <c r="K193" i="228"/>
  <c r="J193" i="228"/>
  <c r="E193" i="228"/>
  <c r="F193" i="228" s="1"/>
  <c r="AL259" i="237"/>
  <c r="F244" i="231"/>
  <c r="E244" i="231" s="1"/>
  <c r="D244" i="231"/>
  <c r="H244" i="231" s="1"/>
  <c r="D133" i="232"/>
  <c r="E133" i="232" s="1"/>
  <c r="J133" i="232"/>
  <c r="A297" i="228"/>
  <c r="K199" i="235"/>
  <c r="C200" i="235"/>
  <c r="I199" i="235"/>
  <c r="H199" i="235"/>
  <c r="C139" i="237"/>
  <c r="I197" i="228"/>
  <c r="H197" i="228"/>
  <c r="AA260" i="237"/>
  <c r="V260" i="237"/>
  <c r="AC260" i="237"/>
  <c r="U261" i="237"/>
  <c r="E199" i="235" l="1"/>
  <c r="F199" i="235" s="1"/>
  <c r="B200" i="235" s="1"/>
  <c r="D200" i="235"/>
  <c r="K200" i="235" s="1"/>
  <c r="AA261" i="237"/>
  <c r="AC261" i="237"/>
  <c r="U262" i="237"/>
  <c r="V261" i="237"/>
  <c r="D139" i="237"/>
  <c r="E139" i="237" s="1"/>
  <c r="I139" i="237"/>
  <c r="J139" i="237"/>
  <c r="A298" i="228"/>
  <c r="F245" i="231"/>
  <c r="E245" i="231" s="1"/>
  <c r="D245" i="231"/>
  <c r="H245" i="231" s="1"/>
  <c r="B194" i="228"/>
  <c r="D194" i="228"/>
  <c r="D165" i="227"/>
  <c r="F165" i="227"/>
  <c r="G165" i="227" s="1"/>
  <c r="A299" i="235"/>
  <c r="AG140" i="237"/>
  <c r="H254" i="232"/>
  <c r="R260" i="237"/>
  <c r="AL260" i="237"/>
  <c r="H157" i="226"/>
  <c r="AB260" i="237"/>
  <c r="C201" i="235"/>
  <c r="I200" i="235"/>
  <c r="J200" i="235"/>
  <c r="H200" i="235"/>
  <c r="K262" i="237"/>
  <c r="L261" i="237"/>
  <c r="S261" i="237"/>
  <c r="Q261" i="237"/>
  <c r="W145" i="237"/>
  <c r="M140" i="237"/>
  <c r="A262" i="237"/>
  <c r="B261" i="237"/>
  <c r="I261" i="237"/>
  <c r="G261" i="237"/>
  <c r="F170" i="234"/>
  <c r="G170" i="234" s="1"/>
  <c r="D170" i="234"/>
  <c r="H170" i="234" s="1"/>
  <c r="C134" i="232"/>
  <c r="D158" i="224"/>
  <c r="F158" i="224"/>
  <c r="G158" i="224" s="1"/>
  <c r="AK261" i="237"/>
  <c r="AE262" i="237"/>
  <c r="AM261" i="237"/>
  <c r="AF261" i="237"/>
  <c r="B255" i="232"/>
  <c r="I255" i="232"/>
  <c r="A256" i="232"/>
  <c r="G255" i="232"/>
  <c r="H260" i="237"/>
  <c r="E271" i="234"/>
  <c r="AK262" i="237" l="1"/>
  <c r="AE263" i="237"/>
  <c r="AF262" i="237"/>
  <c r="AM262" i="237"/>
  <c r="N140" i="237"/>
  <c r="O140" i="237" s="1"/>
  <c r="T140" i="237"/>
  <c r="S140" i="237"/>
  <c r="C202" i="235"/>
  <c r="I201" i="235"/>
  <c r="H201" i="235"/>
  <c r="J194" i="228"/>
  <c r="K194" i="228"/>
  <c r="E194" i="228"/>
  <c r="F194" i="228" s="1"/>
  <c r="A299" i="228"/>
  <c r="AA262" i="237"/>
  <c r="U263" i="237"/>
  <c r="AC262" i="237"/>
  <c r="V262" i="237"/>
  <c r="A257" i="232"/>
  <c r="I256" i="232"/>
  <c r="G256" i="232"/>
  <c r="B256" i="232"/>
  <c r="AL261" i="237"/>
  <c r="R261" i="237"/>
  <c r="C140" i="237"/>
  <c r="H158" i="224"/>
  <c r="F171" i="234"/>
  <c r="G171" i="234" s="1"/>
  <c r="D171" i="234"/>
  <c r="A263" i="237"/>
  <c r="G262" i="237"/>
  <c r="B262" i="237"/>
  <c r="I262" i="237"/>
  <c r="L262" i="237"/>
  <c r="S262" i="237"/>
  <c r="Q262" i="237"/>
  <c r="K263" i="237"/>
  <c r="AN140" i="237"/>
  <c r="AH140" i="237"/>
  <c r="AI140" i="237" s="1"/>
  <c r="E272" i="234"/>
  <c r="H255" i="232"/>
  <c r="D134" i="232"/>
  <c r="E134" i="232" s="1"/>
  <c r="J134" i="232"/>
  <c r="H261" i="237"/>
  <c r="X145" i="237"/>
  <c r="Y145" i="237" s="1"/>
  <c r="AD145" i="237"/>
  <c r="E200" i="235"/>
  <c r="F200" i="235" s="1"/>
  <c r="D158" i="226"/>
  <c r="F158" i="226"/>
  <c r="G158" i="226" s="1"/>
  <c r="A300" i="235"/>
  <c r="H165" i="227"/>
  <c r="D246" i="231"/>
  <c r="H246" i="231" s="1"/>
  <c r="F246" i="231"/>
  <c r="E246" i="231" s="1"/>
  <c r="AB261" i="237"/>
  <c r="A301" i="235" l="1"/>
  <c r="B201" i="235"/>
  <c r="D201" i="235"/>
  <c r="AB262" i="237"/>
  <c r="U264" i="237"/>
  <c r="AC263" i="237"/>
  <c r="V263" i="237"/>
  <c r="AA263" i="237"/>
  <c r="C203" i="235"/>
  <c r="I202" i="235"/>
  <c r="H202" i="235"/>
  <c r="M141" i="237"/>
  <c r="A264" i="237"/>
  <c r="B263" i="237"/>
  <c r="I263" i="237"/>
  <c r="G263" i="237"/>
  <c r="F159" i="224"/>
  <c r="G159" i="224" s="1"/>
  <c r="D159" i="224"/>
  <c r="H159" i="224" s="1"/>
  <c r="A300" i="228"/>
  <c r="B195" i="228"/>
  <c r="D195" i="228"/>
  <c r="F247" i="231"/>
  <c r="E247" i="231" s="1"/>
  <c r="D247" i="231"/>
  <c r="H247" i="231" s="1"/>
  <c r="W146" i="237"/>
  <c r="C135" i="232"/>
  <c r="E273" i="234"/>
  <c r="K264" i="237"/>
  <c r="L263" i="237"/>
  <c r="S263" i="237"/>
  <c r="Q263" i="237"/>
  <c r="H262" i="237"/>
  <c r="I140" i="237"/>
  <c r="J140" i="237"/>
  <c r="D140" i="237"/>
  <c r="E140" i="237" s="1"/>
  <c r="H256" i="232"/>
  <c r="AK263" i="237"/>
  <c r="AE264" i="237"/>
  <c r="AF263" i="237"/>
  <c r="AM263" i="237"/>
  <c r="F166" i="227"/>
  <c r="G166" i="227" s="1"/>
  <c r="D166" i="227"/>
  <c r="H166" i="227" s="1"/>
  <c r="H158" i="226"/>
  <c r="AG141" i="237"/>
  <c r="R262" i="237"/>
  <c r="H171" i="234"/>
  <c r="I257" i="232"/>
  <c r="B257" i="232"/>
  <c r="G257" i="232"/>
  <c r="A258" i="232"/>
  <c r="AL262" i="237"/>
  <c r="A259" i="232" l="1"/>
  <c r="I258" i="232"/>
  <c r="G258" i="232"/>
  <c r="B258" i="232"/>
  <c r="D167" i="227"/>
  <c r="F167" i="227"/>
  <c r="G167" i="227" s="1"/>
  <c r="AL263" i="237"/>
  <c r="K195" i="228"/>
  <c r="J195" i="228"/>
  <c r="E195" i="228"/>
  <c r="F195" i="228" s="1"/>
  <c r="AB263" i="237"/>
  <c r="AA264" i="237"/>
  <c r="U265" i="237"/>
  <c r="AC264" i="237"/>
  <c r="V264" i="237"/>
  <c r="AN141" i="237"/>
  <c r="AH141" i="237"/>
  <c r="AI141" i="237" s="1"/>
  <c r="R263" i="237"/>
  <c r="D135" i="232"/>
  <c r="E135" i="232" s="1"/>
  <c r="J135" i="232"/>
  <c r="D248" i="231"/>
  <c r="H248" i="231" s="1"/>
  <c r="F248" i="231"/>
  <c r="E248" i="231" s="1"/>
  <c r="F160" i="224"/>
  <c r="G160" i="224" s="1"/>
  <c r="D160" i="224"/>
  <c r="H160" i="224" s="1"/>
  <c r="G264" i="237"/>
  <c r="I264" i="237"/>
  <c r="A265" i="237"/>
  <c r="B264" i="237"/>
  <c r="C204" i="235"/>
  <c r="I203" i="235"/>
  <c r="H203" i="235"/>
  <c r="H257" i="232"/>
  <c r="F172" i="234"/>
  <c r="G172" i="234" s="1"/>
  <c r="D172" i="234"/>
  <c r="H172" i="234" s="1"/>
  <c r="L264" i="237"/>
  <c r="S264" i="237"/>
  <c r="K265" i="237"/>
  <c r="Q264" i="237"/>
  <c r="A302" i="235"/>
  <c r="D159" i="226"/>
  <c r="F159" i="226"/>
  <c r="G159" i="226" s="1"/>
  <c r="AE265" i="237"/>
  <c r="AK264" i="237"/>
  <c r="AF264" i="237"/>
  <c r="AM264" i="237"/>
  <c r="C141" i="237"/>
  <c r="E274" i="234"/>
  <c r="X146" i="237"/>
  <c r="Y146" i="237" s="1"/>
  <c r="AD146" i="237"/>
  <c r="A301" i="228"/>
  <c r="H263" i="237"/>
  <c r="S141" i="237"/>
  <c r="N141" i="237"/>
  <c r="O141" i="237" s="1"/>
  <c r="T141" i="237"/>
  <c r="J201" i="235"/>
  <c r="K201" i="235"/>
  <c r="E201" i="235"/>
  <c r="F201" i="235" s="1"/>
  <c r="H167" i="227" l="1"/>
  <c r="W147" i="237"/>
  <c r="AK265" i="237"/>
  <c r="AE266" i="237"/>
  <c r="AM265" i="237"/>
  <c r="AF265" i="237"/>
  <c r="R264" i="237"/>
  <c r="A266" i="237"/>
  <c r="B265" i="237"/>
  <c r="I265" i="237"/>
  <c r="G265" i="237"/>
  <c r="AA265" i="237"/>
  <c r="AC265" i="237"/>
  <c r="V265" i="237"/>
  <c r="U266" i="237"/>
  <c r="D168" i="227"/>
  <c r="F168" i="227"/>
  <c r="G168" i="227" s="1"/>
  <c r="B202" i="235"/>
  <c r="D202" i="235"/>
  <c r="M142" i="237"/>
  <c r="A302" i="228"/>
  <c r="I141" i="237"/>
  <c r="J141" i="237"/>
  <c r="D141" i="237"/>
  <c r="E141" i="237" s="1"/>
  <c r="AL264" i="237"/>
  <c r="K266" i="237"/>
  <c r="L265" i="237"/>
  <c r="S265" i="237"/>
  <c r="Q265" i="237"/>
  <c r="F173" i="234"/>
  <c r="G173" i="234" s="1"/>
  <c r="D173" i="234"/>
  <c r="H173" i="234" s="1"/>
  <c r="C205" i="235"/>
  <c r="I204" i="235"/>
  <c r="H204" i="235"/>
  <c r="F249" i="231"/>
  <c r="E249" i="231" s="1"/>
  <c r="D249" i="231"/>
  <c r="H249" i="231" s="1"/>
  <c r="AB264" i="237"/>
  <c r="E275" i="234"/>
  <c r="H159" i="226"/>
  <c r="D161" i="224"/>
  <c r="F161" i="224"/>
  <c r="G161" i="224" s="1"/>
  <c r="B196" i="228"/>
  <c r="D196" i="228"/>
  <c r="H258" i="232"/>
  <c r="B259" i="232"/>
  <c r="I259" i="232"/>
  <c r="G259" i="232"/>
  <c r="A260" i="232"/>
  <c r="A303" i="235"/>
  <c r="H264" i="237"/>
  <c r="C136" i="232"/>
  <c r="AG142" i="237"/>
  <c r="AH142" i="237" l="1"/>
  <c r="AI142" i="237" s="1"/>
  <c r="AN142" i="237"/>
  <c r="A261" i="232"/>
  <c r="I260" i="232"/>
  <c r="G260" i="232"/>
  <c r="B260" i="232"/>
  <c r="H259" i="232"/>
  <c r="E196" i="228"/>
  <c r="F196" i="228" s="1"/>
  <c r="K196" i="228"/>
  <c r="J196" i="228"/>
  <c r="D250" i="231"/>
  <c r="H250" i="231" s="1"/>
  <c r="F250" i="231"/>
  <c r="E250" i="231" s="1"/>
  <c r="F174" i="234"/>
  <c r="G174" i="234" s="1"/>
  <c r="D174" i="234"/>
  <c r="H174" i="234" s="1"/>
  <c r="L266" i="237"/>
  <c r="S266" i="237"/>
  <c r="K267" i="237"/>
  <c r="Q266" i="237"/>
  <c r="S142" i="237"/>
  <c r="N142" i="237"/>
  <c r="O142" i="237" s="1"/>
  <c r="T142" i="237"/>
  <c r="AA266" i="237"/>
  <c r="U267" i="237"/>
  <c r="V266" i="237"/>
  <c r="AC266" i="237"/>
  <c r="D136" i="232"/>
  <c r="E136" i="232" s="1"/>
  <c r="J136" i="232"/>
  <c r="A304" i="235"/>
  <c r="H161" i="224"/>
  <c r="E276" i="234"/>
  <c r="AB265" i="237"/>
  <c r="H265" i="237"/>
  <c r="F160" i="226"/>
  <c r="G160" i="226" s="1"/>
  <c r="D160" i="226"/>
  <c r="A303" i="228"/>
  <c r="H168" i="227"/>
  <c r="A267" i="237"/>
  <c r="G266" i="237"/>
  <c r="B266" i="237"/>
  <c r="I266" i="237"/>
  <c r="X147" i="237"/>
  <c r="Y147" i="237" s="1"/>
  <c r="AD147" i="237"/>
  <c r="C206" i="235"/>
  <c r="I205" i="235"/>
  <c r="H205" i="235"/>
  <c r="R265" i="237"/>
  <c r="C142" i="237"/>
  <c r="E202" i="235"/>
  <c r="F202" i="235" s="1"/>
  <c r="J202" i="235"/>
  <c r="K202" i="235"/>
  <c r="AL265" i="237"/>
  <c r="AK266" i="237"/>
  <c r="AF266" i="237"/>
  <c r="AM266" i="237"/>
  <c r="AE267" i="237"/>
  <c r="B203" i="235" l="1"/>
  <c r="D203" i="235"/>
  <c r="W148" i="237"/>
  <c r="D169" i="227"/>
  <c r="F169" i="227"/>
  <c r="G169" i="227" s="1"/>
  <c r="D162" i="224"/>
  <c r="F162" i="224"/>
  <c r="G162" i="224" s="1"/>
  <c r="C137" i="232"/>
  <c r="B197" i="228"/>
  <c r="D197" i="228"/>
  <c r="C207" i="235"/>
  <c r="I206" i="235"/>
  <c r="H206" i="235"/>
  <c r="A304" i="228"/>
  <c r="A305" i="235"/>
  <c r="M143" i="237"/>
  <c r="R266" i="237"/>
  <c r="F251" i="231"/>
  <c r="E251" i="231" s="1"/>
  <c r="D251" i="231"/>
  <c r="H251" i="231" s="1"/>
  <c r="I261" i="232"/>
  <c r="A262" i="232"/>
  <c r="B261" i="232"/>
  <c r="G261" i="232"/>
  <c r="AL266" i="237"/>
  <c r="J142" i="237"/>
  <c r="D142" i="237"/>
  <c r="E142" i="237" s="1"/>
  <c r="I142" i="237"/>
  <c r="AB266" i="237"/>
  <c r="AC267" i="237"/>
  <c r="U268" i="237"/>
  <c r="AA267" i="237"/>
  <c r="V267" i="237"/>
  <c r="F175" i="234"/>
  <c r="G175" i="234" s="1"/>
  <c r="D175" i="234"/>
  <c r="AK267" i="237"/>
  <c r="AE268" i="237"/>
  <c r="AF267" i="237"/>
  <c r="AM267" i="237"/>
  <c r="H266" i="237"/>
  <c r="A268" i="237"/>
  <c r="B267" i="237"/>
  <c r="I267" i="237"/>
  <c r="G267" i="237"/>
  <c r="H160" i="226"/>
  <c r="E277" i="234"/>
  <c r="L267" i="237"/>
  <c r="S267" i="237"/>
  <c r="Q267" i="237"/>
  <c r="K268" i="237"/>
  <c r="H260" i="232"/>
  <c r="AG143" i="237"/>
  <c r="H162" i="224" l="1"/>
  <c r="K269" i="237"/>
  <c r="L268" i="237"/>
  <c r="S268" i="237"/>
  <c r="Q268" i="237"/>
  <c r="A306" i="235"/>
  <c r="D163" i="224"/>
  <c r="F163" i="224"/>
  <c r="G163" i="224" s="1"/>
  <c r="AH143" i="237"/>
  <c r="AI143" i="237" s="1"/>
  <c r="AN143" i="237"/>
  <c r="E278" i="234"/>
  <c r="G268" i="237"/>
  <c r="A269" i="237"/>
  <c r="I268" i="237"/>
  <c r="B268" i="237"/>
  <c r="AE269" i="237"/>
  <c r="AF268" i="237"/>
  <c r="AM268" i="237"/>
  <c r="AK268" i="237"/>
  <c r="AA268" i="237"/>
  <c r="V268" i="237"/>
  <c r="U269" i="237"/>
  <c r="AC268" i="237"/>
  <c r="H261" i="232"/>
  <c r="C208" i="235"/>
  <c r="I207" i="235"/>
  <c r="H207" i="235"/>
  <c r="J137" i="232"/>
  <c r="D137" i="232"/>
  <c r="E137" i="232" s="1"/>
  <c r="K203" i="235"/>
  <c r="E203" i="235"/>
  <c r="F203" i="235" s="1"/>
  <c r="J203" i="235"/>
  <c r="R267" i="237"/>
  <c r="D161" i="226"/>
  <c r="F161" i="226"/>
  <c r="G161" i="226" s="1"/>
  <c r="AL267" i="237"/>
  <c r="AB267" i="237"/>
  <c r="I262" i="232"/>
  <c r="G262" i="232"/>
  <c r="A263" i="232"/>
  <c r="B262" i="232"/>
  <c r="D252" i="231"/>
  <c r="H252" i="231" s="1"/>
  <c r="F252" i="231"/>
  <c r="E252" i="231" s="1"/>
  <c r="N143" i="237"/>
  <c r="O143" i="237" s="1"/>
  <c r="S143" i="237"/>
  <c r="T143" i="237"/>
  <c r="H169" i="227"/>
  <c r="H267" i="237"/>
  <c r="H175" i="234"/>
  <c r="C143" i="237"/>
  <c r="A305" i="228"/>
  <c r="K197" i="228"/>
  <c r="E197" i="228"/>
  <c r="F197" i="228" s="1"/>
  <c r="J197" i="228"/>
  <c r="X148" i="237"/>
  <c r="Y148" i="237" s="1"/>
  <c r="AD148" i="237"/>
  <c r="H161" i="226" l="1"/>
  <c r="B198" i="228"/>
  <c r="C198" i="228"/>
  <c r="D198" i="228"/>
  <c r="D143" i="237"/>
  <c r="E143" i="237" s="1"/>
  <c r="J143" i="237"/>
  <c r="I143" i="237"/>
  <c r="D162" i="226"/>
  <c r="F162" i="226"/>
  <c r="G162" i="226" s="1"/>
  <c r="B204" i="235"/>
  <c r="D204" i="235"/>
  <c r="C209" i="235"/>
  <c r="I208" i="235"/>
  <c r="H208" i="235"/>
  <c r="A270" i="237"/>
  <c r="B269" i="237"/>
  <c r="I269" i="237"/>
  <c r="G269" i="237"/>
  <c r="AG144" i="237"/>
  <c r="A306" i="228"/>
  <c r="M144" i="237"/>
  <c r="H262" i="232"/>
  <c r="AA269" i="237"/>
  <c r="AC269" i="237"/>
  <c r="U270" i="237"/>
  <c r="V269" i="237"/>
  <c r="AK269" i="237"/>
  <c r="AE270" i="237"/>
  <c r="AM269" i="237"/>
  <c r="AF269" i="237"/>
  <c r="W149" i="237"/>
  <c r="F176" i="234"/>
  <c r="G176" i="234" s="1"/>
  <c r="D176" i="234"/>
  <c r="F170" i="227"/>
  <c r="G170" i="227" s="1"/>
  <c r="D170" i="227"/>
  <c r="A264" i="232"/>
  <c r="B263" i="232"/>
  <c r="I263" i="232"/>
  <c r="G263" i="232"/>
  <c r="C138" i="232"/>
  <c r="H268" i="237"/>
  <c r="E279" i="234"/>
  <c r="H163" i="224"/>
  <c r="R268" i="237"/>
  <c r="F253" i="231"/>
  <c r="E253" i="231" s="1"/>
  <c r="D253" i="231"/>
  <c r="H253" i="231" s="1"/>
  <c r="AB268" i="237"/>
  <c r="AL268" i="237"/>
  <c r="A307" i="235"/>
  <c r="K270" i="237"/>
  <c r="L269" i="237"/>
  <c r="S269" i="237"/>
  <c r="Q269" i="237"/>
  <c r="H162" i="226" l="1"/>
  <c r="R269" i="237"/>
  <c r="H263" i="232"/>
  <c r="G270" i="237"/>
  <c r="B270" i="237"/>
  <c r="A271" i="237"/>
  <c r="I270" i="237"/>
  <c r="D163" i="226"/>
  <c r="F163" i="226"/>
  <c r="G163" i="226" s="1"/>
  <c r="L270" i="237"/>
  <c r="S270" i="237"/>
  <c r="Q270" i="237"/>
  <c r="K271" i="237"/>
  <c r="D254" i="231"/>
  <c r="H254" i="231" s="1"/>
  <c r="F254" i="231"/>
  <c r="E254" i="231" s="1"/>
  <c r="F164" i="224"/>
  <c r="G164" i="224" s="1"/>
  <c r="D164" i="224"/>
  <c r="H164" i="224" s="1"/>
  <c r="A265" i="232"/>
  <c r="I264" i="232"/>
  <c r="G264" i="232"/>
  <c r="B264" i="232"/>
  <c r="H176" i="234"/>
  <c r="AL269" i="237"/>
  <c r="AB269" i="237"/>
  <c r="AH144" i="237"/>
  <c r="AI144" i="237" s="1"/>
  <c r="AN144" i="237"/>
  <c r="K204" i="235"/>
  <c r="J204" i="235"/>
  <c r="E204" i="235"/>
  <c r="F204" i="235" s="1"/>
  <c r="A308" i="235"/>
  <c r="D138" i="232"/>
  <c r="E138" i="232" s="1"/>
  <c r="J138" i="232"/>
  <c r="AK270" i="237"/>
  <c r="AE271" i="237"/>
  <c r="AF270" i="237"/>
  <c r="AM270" i="237"/>
  <c r="AA270" i="237"/>
  <c r="U271" i="237"/>
  <c r="AC270" i="237"/>
  <c r="V270" i="237"/>
  <c r="S144" i="237"/>
  <c r="T144" i="237"/>
  <c r="N144" i="237"/>
  <c r="O144" i="237" s="1"/>
  <c r="A307" i="228"/>
  <c r="H269" i="237"/>
  <c r="K198" i="228"/>
  <c r="C199" i="228"/>
  <c r="I198" i="228"/>
  <c r="E198" i="228"/>
  <c r="F198" i="228" s="1"/>
  <c r="J198" i="228"/>
  <c r="H198" i="228"/>
  <c r="E280" i="234"/>
  <c r="H170" i="227"/>
  <c r="X149" i="237"/>
  <c r="Y149" i="237" s="1"/>
  <c r="AD149" i="237"/>
  <c r="I209" i="235"/>
  <c r="H209" i="235"/>
  <c r="C144" i="237"/>
  <c r="H163" i="226" l="1"/>
  <c r="C200" i="228"/>
  <c r="I199" i="228"/>
  <c r="H199" i="228"/>
  <c r="D144" i="237"/>
  <c r="E144" i="237" s="1"/>
  <c r="J144" i="237"/>
  <c r="I144" i="237"/>
  <c r="B199" i="228"/>
  <c r="D199" i="228"/>
  <c r="E199" i="228" s="1"/>
  <c r="F199" i="228" s="1"/>
  <c r="AB270" i="237"/>
  <c r="U272" i="237"/>
  <c r="AC271" i="237"/>
  <c r="V271" i="237"/>
  <c r="AA271" i="237"/>
  <c r="AK271" i="237"/>
  <c r="AE272" i="237"/>
  <c r="AF271" i="237"/>
  <c r="AM271" i="237"/>
  <c r="C139" i="232"/>
  <c r="F177" i="234"/>
  <c r="G177" i="234" s="1"/>
  <c r="D177" i="234"/>
  <c r="H177" i="234" s="1"/>
  <c r="F165" i="224"/>
  <c r="G165" i="224" s="1"/>
  <c r="D165" i="224"/>
  <c r="F164" i="226"/>
  <c r="G164" i="226" s="1"/>
  <c r="D164" i="226"/>
  <c r="H164" i="226" s="1"/>
  <c r="H270" i="237"/>
  <c r="W150" i="237"/>
  <c r="M145" i="237"/>
  <c r="AL270" i="237"/>
  <c r="A309" i="235"/>
  <c r="D171" i="227"/>
  <c r="F171" i="227"/>
  <c r="G171" i="227" s="1"/>
  <c r="H264" i="232"/>
  <c r="L271" i="237"/>
  <c r="S271" i="237"/>
  <c r="K272" i="237"/>
  <c r="Q271" i="237"/>
  <c r="R270" i="237"/>
  <c r="E281" i="234"/>
  <c r="A308" i="228"/>
  <c r="B205" i="235"/>
  <c r="D205" i="235"/>
  <c r="AG145" i="237"/>
  <c r="I265" i="232"/>
  <c r="B265" i="232"/>
  <c r="G265" i="232"/>
  <c r="A266" i="232"/>
  <c r="F255" i="231"/>
  <c r="E255" i="231" s="1"/>
  <c r="D255" i="231"/>
  <c r="H255" i="231" s="1"/>
  <c r="A272" i="237"/>
  <c r="B271" i="237"/>
  <c r="I271" i="237"/>
  <c r="G271" i="237"/>
  <c r="J199" i="228" l="1"/>
  <c r="K199" i="228"/>
  <c r="H171" i="227"/>
  <c r="H165" i="224"/>
  <c r="F166" i="224" s="1"/>
  <c r="G166" i="224" s="1"/>
  <c r="B200" i="228"/>
  <c r="D200" i="228"/>
  <c r="K200" i="228" s="1"/>
  <c r="F256" i="231"/>
  <c r="E256" i="231" s="1"/>
  <c r="D256" i="231"/>
  <c r="H256" i="231" s="1"/>
  <c r="J205" i="235"/>
  <c r="K205" i="235"/>
  <c r="E205" i="235"/>
  <c r="F205" i="235" s="1"/>
  <c r="D166" i="224"/>
  <c r="D139" i="232"/>
  <c r="E139" i="232" s="1"/>
  <c r="J139" i="232"/>
  <c r="AL271" i="237"/>
  <c r="H271" i="237"/>
  <c r="H265" i="232"/>
  <c r="E282" i="234"/>
  <c r="L272" i="237"/>
  <c r="S272" i="237"/>
  <c r="K273" i="237"/>
  <c r="Q272" i="237"/>
  <c r="S145" i="237"/>
  <c r="N145" i="237"/>
  <c r="O145" i="237" s="1"/>
  <c r="T145" i="237"/>
  <c r="C201" i="228"/>
  <c r="I200" i="228"/>
  <c r="E200" i="228"/>
  <c r="F200" i="228" s="1"/>
  <c r="H200" i="228"/>
  <c r="J200" i="228"/>
  <c r="I266" i="232"/>
  <c r="A267" i="232"/>
  <c r="G266" i="232"/>
  <c r="B266" i="232"/>
  <c r="AH145" i="237"/>
  <c r="AI145" i="237" s="1"/>
  <c r="AN145" i="237"/>
  <c r="R271" i="237"/>
  <c r="D172" i="227"/>
  <c r="F172" i="227"/>
  <c r="G172" i="227" s="1"/>
  <c r="A310" i="235"/>
  <c r="D165" i="226"/>
  <c r="F165" i="226"/>
  <c r="G165" i="226" s="1"/>
  <c r="F178" i="234"/>
  <c r="G178" i="234" s="1"/>
  <c r="D178" i="234"/>
  <c r="H178" i="234" s="1"/>
  <c r="A273" i="237"/>
  <c r="G272" i="237"/>
  <c r="I272" i="237"/>
  <c r="B272" i="237"/>
  <c r="A309" i="228"/>
  <c r="X150" i="237"/>
  <c r="Y150" i="237" s="1"/>
  <c r="AD150" i="237"/>
  <c r="AE273" i="237"/>
  <c r="AF272" i="237"/>
  <c r="AM272" i="237"/>
  <c r="AK272" i="237"/>
  <c r="AB271" i="237"/>
  <c r="AA272" i="237"/>
  <c r="U273" i="237"/>
  <c r="AC272" i="237"/>
  <c r="V272" i="237"/>
  <c r="C145" i="237"/>
  <c r="A310" i="228" l="1"/>
  <c r="AB272" i="237"/>
  <c r="AL272" i="237"/>
  <c r="W151" i="237"/>
  <c r="B201" i="228"/>
  <c r="D201" i="228"/>
  <c r="K201" i="228" s="1"/>
  <c r="D145" i="237"/>
  <c r="E145" i="237" s="1"/>
  <c r="I145" i="237"/>
  <c r="J145" i="237"/>
  <c r="A274" i="237"/>
  <c r="B273" i="237"/>
  <c r="I273" i="237"/>
  <c r="G273" i="237"/>
  <c r="H165" i="226"/>
  <c r="H172" i="227"/>
  <c r="AG146" i="237"/>
  <c r="I201" i="228"/>
  <c r="C202" i="228"/>
  <c r="J201" i="228"/>
  <c r="E201" i="228"/>
  <c r="F201" i="228" s="1"/>
  <c r="H201" i="228"/>
  <c r="M146" i="237"/>
  <c r="R272" i="237"/>
  <c r="H166" i="224"/>
  <c r="F257" i="231"/>
  <c r="E257" i="231" s="1"/>
  <c r="D257" i="231"/>
  <c r="H257" i="231" s="1"/>
  <c r="AA273" i="237"/>
  <c r="AC273" i="237"/>
  <c r="V273" i="237"/>
  <c r="U274" i="237"/>
  <c r="AK273" i="237"/>
  <c r="AE274" i="237"/>
  <c r="AM273" i="237"/>
  <c r="AF273" i="237"/>
  <c r="F179" i="234"/>
  <c r="G179" i="234" s="1"/>
  <c r="D179" i="234"/>
  <c r="A311" i="235"/>
  <c r="B267" i="232"/>
  <c r="I267" i="232"/>
  <c r="G267" i="232"/>
  <c r="A268" i="232"/>
  <c r="B206" i="235"/>
  <c r="D206" i="235"/>
  <c r="H272" i="237"/>
  <c r="H266" i="232"/>
  <c r="K274" i="237"/>
  <c r="L273" i="237"/>
  <c r="S273" i="237"/>
  <c r="Q273" i="237"/>
  <c r="E283" i="234"/>
  <c r="C140" i="232"/>
  <c r="H179" i="234" l="1"/>
  <c r="B202" i="228"/>
  <c r="D202" i="228"/>
  <c r="K202" i="228" s="1"/>
  <c r="J140" i="232"/>
  <c r="D140" i="232"/>
  <c r="E140" i="232" s="1"/>
  <c r="H267" i="232"/>
  <c r="F180" i="234"/>
  <c r="G180" i="234" s="1"/>
  <c r="D180" i="234"/>
  <c r="D258" i="231"/>
  <c r="H258" i="231" s="1"/>
  <c r="F258" i="231"/>
  <c r="E258" i="231" s="1"/>
  <c r="D166" i="226"/>
  <c r="F166" i="226"/>
  <c r="G166" i="226" s="1"/>
  <c r="K275" i="237"/>
  <c r="L274" i="237"/>
  <c r="S274" i="237"/>
  <c r="Q274" i="237"/>
  <c r="AL273" i="237"/>
  <c r="AK274" i="237"/>
  <c r="AF274" i="237"/>
  <c r="AM274" i="237"/>
  <c r="AE275" i="237"/>
  <c r="D167" i="224"/>
  <c r="F167" i="224"/>
  <c r="G167" i="224" s="1"/>
  <c r="I202" i="228"/>
  <c r="C203" i="228"/>
  <c r="H202" i="228"/>
  <c r="J202" i="228"/>
  <c r="AH146" i="237"/>
  <c r="AI146" i="237" s="1"/>
  <c r="AN146" i="237"/>
  <c r="C146" i="237"/>
  <c r="E284" i="234"/>
  <c r="A312" i="235"/>
  <c r="AB273" i="237"/>
  <c r="D173" i="227"/>
  <c r="F173" i="227"/>
  <c r="G173" i="227" s="1"/>
  <c r="X151" i="237"/>
  <c r="Y151" i="237" s="1"/>
  <c r="AD151" i="237"/>
  <c r="A311" i="228"/>
  <c r="E206" i="235"/>
  <c r="F206" i="235" s="1"/>
  <c r="K206" i="235"/>
  <c r="J206" i="235"/>
  <c r="A269" i="232"/>
  <c r="I268" i="232"/>
  <c r="G268" i="232"/>
  <c r="B268" i="232"/>
  <c r="H273" i="237"/>
  <c r="R273" i="237"/>
  <c r="AA274" i="237"/>
  <c r="U275" i="237"/>
  <c r="V274" i="237"/>
  <c r="AC274" i="237"/>
  <c r="S146" i="237"/>
  <c r="N146" i="237"/>
  <c r="O146" i="237" s="1"/>
  <c r="T146" i="237"/>
  <c r="G274" i="237"/>
  <c r="A275" i="237"/>
  <c r="B274" i="237"/>
  <c r="I274" i="237"/>
  <c r="H166" i="226" l="1"/>
  <c r="H268" i="232"/>
  <c r="M147" i="237"/>
  <c r="AB274" i="237"/>
  <c r="A270" i="232"/>
  <c r="I269" i="232"/>
  <c r="B269" i="232"/>
  <c r="G269" i="232"/>
  <c r="A313" i="235"/>
  <c r="AK275" i="237"/>
  <c r="AE276" i="237"/>
  <c r="AF275" i="237"/>
  <c r="AM275" i="237"/>
  <c r="L275" i="237"/>
  <c r="S275" i="237"/>
  <c r="K276" i="237"/>
  <c r="Q275" i="237"/>
  <c r="F259" i="231"/>
  <c r="E259" i="231" s="1"/>
  <c r="D259" i="231"/>
  <c r="H259" i="231" s="1"/>
  <c r="A312" i="228"/>
  <c r="H173" i="227"/>
  <c r="D146" i="237"/>
  <c r="E146" i="237" s="1"/>
  <c r="I146" i="237"/>
  <c r="J146" i="237"/>
  <c r="E202" i="228"/>
  <c r="F202" i="228" s="1"/>
  <c r="H180" i="234"/>
  <c r="C141" i="232"/>
  <c r="H274" i="237"/>
  <c r="D167" i="226"/>
  <c r="F167" i="226"/>
  <c r="G167" i="226" s="1"/>
  <c r="A276" i="237"/>
  <c r="B275" i="237"/>
  <c r="I275" i="237"/>
  <c r="G275" i="237"/>
  <c r="AC275" i="237"/>
  <c r="U276" i="237"/>
  <c r="AA275" i="237"/>
  <c r="V275" i="237"/>
  <c r="B207" i="235"/>
  <c r="D207" i="235"/>
  <c r="W152" i="237"/>
  <c r="E285" i="234"/>
  <c r="AG147" i="237"/>
  <c r="C204" i="228"/>
  <c r="I203" i="228"/>
  <c r="H203" i="228"/>
  <c r="H167" i="224"/>
  <c r="AL274" i="237"/>
  <c r="R274" i="237"/>
  <c r="H167" i="226" l="1"/>
  <c r="X152" i="237"/>
  <c r="Y152" i="237" s="1"/>
  <c r="AD152" i="237"/>
  <c r="C205" i="228"/>
  <c r="I204" i="228"/>
  <c r="H204" i="228"/>
  <c r="K207" i="235"/>
  <c r="E207" i="235"/>
  <c r="F207" i="235" s="1"/>
  <c r="J207" i="235"/>
  <c r="AB275" i="237"/>
  <c r="A277" i="237"/>
  <c r="G276" i="237"/>
  <c r="I276" i="237"/>
  <c r="B276" i="237"/>
  <c r="B203" i="228"/>
  <c r="D203" i="228"/>
  <c r="F174" i="227"/>
  <c r="G174" i="227" s="1"/>
  <c r="D174" i="227"/>
  <c r="H174" i="227" s="1"/>
  <c r="L276" i="237"/>
  <c r="S276" i="237"/>
  <c r="Q276" i="237"/>
  <c r="K277" i="237"/>
  <c r="AK276" i="237"/>
  <c r="AF276" i="237"/>
  <c r="AM276" i="237"/>
  <c r="AE277" i="237"/>
  <c r="F168" i="224"/>
  <c r="G168" i="224" s="1"/>
  <c r="D168" i="224"/>
  <c r="H168" i="224" s="1"/>
  <c r="AH147" i="237"/>
  <c r="AI147" i="237" s="1"/>
  <c r="AN147" i="237"/>
  <c r="H275" i="237"/>
  <c r="F168" i="226"/>
  <c r="G168" i="226" s="1"/>
  <c r="D168" i="226"/>
  <c r="H168" i="226" s="1"/>
  <c r="D141" i="232"/>
  <c r="E141" i="232" s="1"/>
  <c r="J141" i="232"/>
  <c r="A313" i="228"/>
  <c r="AL275" i="237"/>
  <c r="I270" i="232"/>
  <c r="G270" i="232"/>
  <c r="A271" i="232"/>
  <c r="B270" i="232"/>
  <c r="E286" i="234"/>
  <c r="AA276" i="237"/>
  <c r="U277" i="237"/>
  <c r="V276" i="237"/>
  <c r="AC276" i="237"/>
  <c r="F181" i="234"/>
  <c r="G181" i="234" s="1"/>
  <c r="D181" i="234"/>
  <c r="C147" i="237"/>
  <c r="F260" i="231"/>
  <c r="E260" i="231" s="1"/>
  <c r="D260" i="231"/>
  <c r="H260" i="231" s="1"/>
  <c r="R275" i="237"/>
  <c r="A314" i="235"/>
  <c r="H269" i="232"/>
  <c r="S147" i="237"/>
  <c r="N147" i="237"/>
  <c r="O147" i="237" s="1"/>
  <c r="T147" i="237"/>
  <c r="H270" i="232" l="1"/>
  <c r="M148" i="237"/>
  <c r="A315" i="235"/>
  <c r="E287" i="234"/>
  <c r="D169" i="224"/>
  <c r="F169" i="224"/>
  <c r="G169" i="224" s="1"/>
  <c r="AK277" i="237"/>
  <c r="AE278" i="237"/>
  <c r="AM277" i="237"/>
  <c r="AF277" i="237"/>
  <c r="D175" i="227"/>
  <c r="F175" i="227"/>
  <c r="G175" i="227" s="1"/>
  <c r="W153" i="237"/>
  <c r="F261" i="231"/>
  <c r="E261" i="231" s="1"/>
  <c r="D261" i="231"/>
  <c r="H261" i="231" s="1"/>
  <c r="H181" i="234"/>
  <c r="AB276" i="237"/>
  <c r="C142" i="232"/>
  <c r="K278" i="237"/>
  <c r="L277" i="237"/>
  <c r="S277" i="237"/>
  <c r="Q277" i="237"/>
  <c r="H276" i="237"/>
  <c r="C206" i="228"/>
  <c r="I205" i="228"/>
  <c r="H205" i="228"/>
  <c r="AA277" i="237"/>
  <c r="AC277" i="237"/>
  <c r="U278" i="237"/>
  <c r="V277" i="237"/>
  <c r="A314" i="228"/>
  <c r="D169" i="226"/>
  <c r="F169" i="226"/>
  <c r="G169" i="226" s="1"/>
  <c r="AL276" i="237"/>
  <c r="K203" i="228"/>
  <c r="E203" i="228"/>
  <c r="F203" i="228" s="1"/>
  <c r="J203" i="228"/>
  <c r="A278" i="237"/>
  <c r="B277" i="237"/>
  <c r="I277" i="237"/>
  <c r="G277" i="237"/>
  <c r="D147" i="237"/>
  <c r="E147" i="237" s="1"/>
  <c r="J147" i="237"/>
  <c r="I147" i="237"/>
  <c r="B271" i="232"/>
  <c r="I271" i="232"/>
  <c r="A272" i="232"/>
  <c r="G271" i="232"/>
  <c r="AG148" i="237"/>
  <c r="R276" i="237"/>
  <c r="B208" i="235"/>
  <c r="D208" i="235"/>
  <c r="H175" i="227" l="1"/>
  <c r="H169" i="226"/>
  <c r="H271" i="232"/>
  <c r="C148" i="237"/>
  <c r="H277" i="237"/>
  <c r="C207" i="228"/>
  <c r="I206" i="228"/>
  <c r="H206" i="228"/>
  <c r="J142" i="232"/>
  <c r="D142" i="232"/>
  <c r="E142" i="232" s="1"/>
  <c r="F182" i="234"/>
  <c r="G182" i="234" s="1"/>
  <c r="D182" i="234"/>
  <c r="AK278" i="237"/>
  <c r="AF278" i="237"/>
  <c r="AM278" i="237"/>
  <c r="AE279" i="237"/>
  <c r="K208" i="235"/>
  <c r="E208" i="235"/>
  <c r="F208" i="235" s="1"/>
  <c r="J208" i="235"/>
  <c r="AH148" i="237"/>
  <c r="AI148" i="237" s="1"/>
  <c r="AN148" i="237"/>
  <c r="B204" i="228"/>
  <c r="D204" i="228"/>
  <c r="R277" i="237"/>
  <c r="D262" i="231"/>
  <c r="H262" i="231" s="1"/>
  <c r="F262" i="231"/>
  <c r="E262" i="231" s="1"/>
  <c r="E288" i="234"/>
  <c r="S148" i="237"/>
  <c r="T148" i="237"/>
  <c r="N148" i="237"/>
  <c r="O148" i="237" s="1"/>
  <c r="A273" i="232"/>
  <c r="I272" i="232"/>
  <c r="G272" i="232"/>
  <c r="B272" i="232"/>
  <c r="D170" i="226"/>
  <c r="F170" i="226"/>
  <c r="G170" i="226" s="1"/>
  <c r="AB277" i="237"/>
  <c r="L278" i="237"/>
  <c r="S278" i="237"/>
  <c r="Q278" i="237"/>
  <c r="K279" i="237"/>
  <c r="D176" i="227"/>
  <c r="F176" i="227"/>
  <c r="G176" i="227" s="1"/>
  <c r="A316" i="235"/>
  <c r="G278" i="237"/>
  <c r="B278" i="237"/>
  <c r="I278" i="237"/>
  <c r="A279" i="237"/>
  <c r="A315" i="228"/>
  <c r="AA278" i="237"/>
  <c r="U279" i="237"/>
  <c r="AC278" i="237"/>
  <c r="V278" i="237"/>
  <c r="AD153" i="237"/>
  <c r="X153" i="237"/>
  <c r="Y153" i="237" s="1"/>
  <c r="AL277" i="237"/>
  <c r="H169" i="224"/>
  <c r="A316" i="228" l="1"/>
  <c r="I273" i="232"/>
  <c r="B273" i="232"/>
  <c r="G273" i="232"/>
  <c r="A274" i="232"/>
  <c r="AG149" i="237"/>
  <c r="R278" i="237"/>
  <c r="H170" i="226"/>
  <c r="M149" i="237"/>
  <c r="E289" i="234"/>
  <c r="AK279" i="237"/>
  <c r="AE280" i="237"/>
  <c r="AF279" i="237"/>
  <c r="AM279" i="237"/>
  <c r="C143" i="232"/>
  <c r="D170" i="224"/>
  <c r="F170" i="224"/>
  <c r="G170" i="224" s="1"/>
  <c r="H176" i="227"/>
  <c r="B209" i="235"/>
  <c r="D209" i="235"/>
  <c r="A280" i="237"/>
  <c r="B279" i="237"/>
  <c r="I279" i="237"/>
  <c r="G279" i="237"/>
  <c r="W154" i="237"/>
  <c r="K280" i="237"/>
  <c r="L279" i="237"/>
  <c r="S279" i="237"/>
  <c r="Q279" i="237"/>
  <c r="AB278" i="237"/>
  <c r="U280" i="237"/>
  <c r="AC279" i="237"/>
  <c r="V279" i="237"/>
  <c r="AA279" i="237"/>
  <c r="H278" i="237"/>
  <c r="A317" i="235"/>
  <c r="H272" i="232"/>
  <c r="F263" i="231"/>
  <c r="E263" i="231" s="1"/>
  <c r="D263" i="231"/>
  <c r="H263" i="231" s="1"/>
  <c r="E204" i="228"/>
  <c r="F204" i="228" s="1"/>
  <c r="K204" i="228"/>
  <c r="J204" i="228"/>
  <c r="AL278" i="237"/>
  <c r="H182" i="234"/>
  <c r="C208" i="228"/>
  <c r="I207" i="228"/>
  <c r="H207" i="228"/>
  <c r="I148" i="237"/>
  <c r="D148" i="237"/>
  <c r="E148" i="237" s="1"/>
  <c r="J148" i="237"/>
  <c r="C209" i="228" l="1"/>
  <c r="I208" i="228"/>
  <c r="H208" i="228"/>
  <c r="A281" i="237"/>
  <c r="G280" i="237"/>
  <c r="I280" i="237"/>
  <c r="B280" i="237"/>
  <c r="H273" i="232"/>
  <c r="AE281" i="237"/>
  <c r="AK280" i="237"/>
  <c r="AF280" i="237"/>
  <c r="AM280" i="237"/>
  <c r="A317" i="228"/>
  <c r="B205" i="228"/>
  <c r="D205" i="228"/>
  <c r="AB279" i="237"/>
  <c r="AA280" i="237"/>
  <c r="U281" i="237"/>
  <c r="AC280" i="237"/>
  <c r="V280" i="237"/>
  <c r="R279" i="237"/>
  <c r="H279" i="237"/>
  <c r="E209" i="235"/>
  <c r="F209" i="235" s="1"/>
  <c r="J209" i="235"/>
  <c r="K209" i="235"/>
  <c r="H170" i="224"/>
  <c r="A275" i="232"/>
  <c r="I274" i="232"/>
  <c r="G274" i="232"/>
  <c r="B274" i="232"/>
  <c r="D177" i="227"/>
  <c r="F177" i="227"/>
  <c r="G177" i="227" s="1"/>
  <c r="D171" i="226"/>
  <c r="F171" i="226"/>
  <c r="G171" i="226" s="1"/>
  <c r="C149" i="237"/>
  <c r="F183" i="234"/>
  <c r="G183" i="234" s="1"/>
  <c r="D183" i="234"/>
  <c r="X154" i="237"/>
  <c r="Y154" i="237" s="1"/>
  <c r="AD154" i="237"/>
  <c r="E290" i="234"/>
  <c r="D264" i="231"/>
  <c r="H264" i="231" s="1"/>
  <c r="F264" i="231"/>
  <c r="E264" i="231" s="1"/>
  <c r="A318" i="235"/>
  <c r="L280" i="237"/>
  <c r="S280" i="237"/>
  <c r="K281" i="237"/>
  <c r="Q280" i="237"/>
  <c r="D143" i="232"/>
  <c r="E143" i="232" s="1"/>
  <c r="J143" i="232"/>
  <c r="AL279" i="237"/>
  <c r="T149" i="237"/>
  <c r="S149" i="237"/>
  <c r="N149" i="237"/>
  <c r="O149" i="237" s="1"/>
  <c r="AH149" i="237"/>
  <c r="AI149" i="237" s="1"/>
  <c r="AN149" i="237"/>
  <c r="H177" i="227" l="1"/>
  <c r="F178" i="227" s="1"/>
  <c r="G178" i="227" s="1"/>
  <c r="H183" i="234"/>
  <c r="F171" i="224"/>
  <c r="G171" i="224" s="1"/>
  <c r="D171" i="224"/>
  <c r="AK281" i="237"/>
  <c r="AE282" i="237"/>
  <c r="AM281" i="237"/>
  <c r="AF281" i="237"/>
  <c r="E291" i="234"/>
  <c r="H171" i="226"/>
  <c r="A318" i="228"/>
  <c r="AL280" i="237"/>
  <c r="M150" i="237"/>
  <c r="A319" i="235"/>
  <c r="D149" i="237"/>
  <c r="E149" i="237" s="1"/>
  <c r="J149" i="237"/>
  <c r="I149" i="237"/>
  <c r="H274" i="232"/>
  <c r="B275" i="232"/>
  <c r="I275" i="232"/>
  <c r="G275" i="232"/>
  <c r="A276" i="232"/>
  <c r="J205" i="228"/>
  <c r="K205" i="228"/>
  <c r="E205" i="228"/>
  <c r="F205" i="228" s="1"/>
  <c r="I209" i="228"/>
  <c r="H209" i="228"/>
  <c r="C144" i="232"/>
  <c r="F184" i="234"/>
  <c r="G184" i="234" s="1"/>
  <c r="D184" i="234"/>
  <c r="AB280" i="237"/>
  <c r="AG150" i="237"/>
  <c r="K282" i="237"/>
  <c r="L281" i="237"/>
  <c r="S281" i="237"/>
  <c r="Q281" i="237"/>
  <c r="R280" i="237"/>
  <c r="F265" i="231"/>
  <c r="E265" i="231" s="1"/>
  <c r="D265" i="231"/>
  <c r="H265" i="231" s="1"/>
  <c r="W155" i="237"/>
  <c r="B210" i="235"/>
  <c r="C210" i="235"/>
  <c r="D210" i="235"/>
  <c r="AA281" i="237"/>
  <c r="AC281" i="237"/>
  <c r="V281" i="237"/>
  <c r="U282" i="237"/>
  <c r="H280" i="237"/>
  <c r="B281" i="237"/>
  <c r="I281" i="237"/>
  <c r="A282" i="237"/>
  <c r="G281" i="237"/>
  <c r="H184" i="234" l="1"/>
  <c r="D178" i="227"/>
  <c r="H178" i="227" s="1"/>
  <c r="H171" i="224"/>
  <c r="C211" i="235"/>
  <c r="K210" i="235"/>
  <c r="I210" i="235"/>
  <c r="J210" i="235"/>
  <c r="E210" i="235"/>
  <c r="F210" i="235" s="1"/>
  <c r="H210" i="235"/>
  <c r="AB281" i="237"/>
  <c r="F185" i="234"/>
  <c r="G185" i="234" s="1"/>
  <c r="D185" i="234"/>
  <c r="C150" i="237"/>
  <c r="A320" i="235"/>
  <c r="A319" i="228"/>
  <c r="E292" i="234"/>
  <c r="F172" i="224"/>
  <c r="G172" i="224" s="1"/>
  <c r="D172" i="224"/>
  <c r="H281" i="237"/>
  <c r="D179" i="227"/>
  <c r="F179" i="227"/>
  <c r="G179" i="227" s="1"/>
  <c r="D266" i="231"/>
  <c r="H266" i="231" s="1"/>
  <c r="F266" i="231"/>
  <c r="E266" i="231" s="1"/>
  <c r="AN150" i="237"/>
  <c r="AH150" i="237"/>
  <c r="AI150" i="237" s="1"/>
  <c r="A277" i="232"/>
  <c r="I276" i="232"/>
  <c r="G276" i="232"/>
  <c r="B276" i="232"/>
  <c r="AL281" i="237"/>
  <c r="A283" i="237"/>
  <c r="G282" i="237"/>
  <c r="B282" i="237"/>
  <c r="I282" i="237"/>
  <c r="X155" i="237"/>
  <c r="Y155" i="237" s="1"/>
  <c r="AD155" i="237"/>
  <c r="L282" i="237"/>
  <c r="S282" i="237"/>
  <c r="Q282" i="237"/>
  <c r="K283" i="237"/>
  <c r="S150" i="237"/>
  <c r="N150" i="237"/>
  <c r="O150" i="237" s="1"/>
  <c r="T150" i="237"/>
  <c r="AA282" i="237"/>
  <c r="U283" i="237"/>
  <c r="V282" i="237"/>
  <c r="AC282" i="237"/>
  <c r="R281" i="237"/>
  <c r="D144" i="232"/>
  <c r="E144" i="232" s="1"/>
  <c r="J144" i="232"/>
  <c r="B206" i="228"/>
  <c r="D206" i="228"/>
  <c r="H275" i="232"/>
  <c r="F172" i="226"/>
  <c r="G172" i="226" s="1"/>
  <c r="D172" i="226"/>
  <c r="H172" i="226" s="1"/>
  <c r="AE283" i="237"/>
  <c r="AF282" i="237"/>
  <c r="AM282" i="237"/>
  <c r="AK282" i="237"/>
  <c r="H179" i="227" l="1"/>
  <c r="D173" i="226"/>
  <c r="F173" i="226"/>
  <c r="G173" i="226" s="1"/>
  <c r="E206" i="228"/>
  <c r="F206" i="228" s="1"/>
  <c r="K206" i="228"/>
  <c r="J206" i="228"/>
  <c r="C145" i="232"/>
  <c r="M151" i="237"/>
  <c r="R282" i="237"/>
  <c r="H276" i="232"/>
  <c r="D180" i="227"/>
  <c r="F180" i="227"/>
  <c r="G180" i="227" s="1"/>
  <c r="H282" i="237"/>
  <c r="A284" i="237"/>
  <c r="B283" i="237"/>
  <c r="I283" i="237"/>
  <c r="G283" i="237"/>
  <c r="A320" i="228"/>
  <c r="D150" i="237"/>
  <c r="E150" i="237" s="1"/>
  <c r="I150" i="237"/>
  <c r="J150" i="237"/>
  <c r="W156" i="237"/>
  <c r="I277" i="232"/>
  <c r="A278" i="232"/>
  <c r="B277" i="232"/>
  <c r="G277" i="232"/>
  <c r="F267" i="231"/>
  <c r="E267" i="231" s="1"/>
  <c r="D267" i="231"/>
  <c r="H267" i="231" s="1"/>
  <c r="E293" i="234"/>
  <c r="A321" i="235"/>
  <c r="H185" i="234"/>
  <c r="AL282" i="237"/>
  <c r="AB282" i="237"/>
  <c r="AC283" i="237"/>
  <c r="U284" i="237"/>
  <c r="AA283" i="237"/>
  <c r="V283" i="237"/>
  <c r="AK283" i="237"/>
  <c r="AE284" i="237"/>
  <c r="AF283" i="237"/>
  <c r="AM283" i="237"/>
  <c r="L283" i="237"/>
  <c r="S283" i="237"/>
  <c r="Q283" i="237"/>
  <c r="K284" i="237"/>
  <c r="AG151" i="237"/>
  <c r="H172" i="224"/>
  <c r="B211" i="235"/>
  <c r="D211" i="235"/>
  <c r="K211" i="235" s="1"/>
  <c r="C212" i="235"/>
  <c r="I211" i="235"/>
  <c r="H211" i="235"/>
  <c r="H180" i="227" l="1"/>
  <c r="AL283" i="237"/>
  <c r="A285" i="237"/>
  <c r="G284" i="237"/>
  <c r="I284" i="237"/>
  <c r="B284" i="237"/>
  <c r="AH151" i="237"/>
  <c r="AI151" i="237" s="1"/>
  <c r="AN151" i="237"/>
  <c r="AA284" i="237"/>
  <c r="V284" i="237"/>
  <c r="AC284" i="237"/>
  <c r="U285" i="237"/>
  <c r="A322" i="235"/>
  <c r="D268" i="231"/>
  <c r="H268" i="231" s="1"/>
  <c r="F268" i="231"/>
  <c r="E268" i="231" s="1"/>
  <c r="H173" i="226"/>
  <c r="J211" i="235"/>
  <c r="C213" i="235"/>
  <c r="I212" i="235"/>
  <c r="H212" i="235"/>
  <c r="AB283" i="237"/>
  <c r="I278" i="232"/>
  <c r="G278" i="232"/>
  <c r="A279" i="232"/>
  <c r="B278" i="232"/>
  <c r="C151" i="237"/>
  <c r="H283" i="237"/>
  <c r="S151" i="237"/>
  <c r="N151" i="237"/>
  <c r="O151" i="237" s="1"/>
  <c r="T151" i="237"/>
  <c r="K285" i="237"/>
  <c r="L284" i="237"/>
  <c r="S284" i="237"/>
  <c r="Q284" i="237"/>
  <c r="F186" i="234"/>
  <c r="G186" i="234" s="1"/>
  <c r="D186" i="234"/>
  <c r="H186" i="234" s="1"/>
  <c r="A321" i="228"/>
  <c r="D181" i="227"/>
  <c r="F181" i="227"/>
  <c r="G181" i="227" s="1"/>
  <c r="R283" i="237"/>
  <c r="H277" i="232"/>
  <c r="E211" i="235"/>
  <c r="F211" i="235" s="1"/>
  <c r="D173" i="224"/>
  <c r="F173" i="224"/>
  <c r="G173" i="224" s="1"/>
  <c r="AE285" i="237"/>
  <c r="AF284" i="237"/>
  <c r="AM284" i="237"/>
  <c r="AK284" i="237"/>
  <c r="E294" i="234"/>
  <c r="X156" i="237"/>
  <c r="Y156" i="237" s="1"/>
  <c r="AD156" i="237"/>
  <c r="D145" i="232"/>
  <c r="E145" i="232" s="1"/>
  <c r="J145" i="232"/>
  <c r="B207" i="228"/>
  <c r="D207" i="228"/>
  <c r="H173" i="224" l="1"/>
  <c r="C146" i="232"/>
  <c r="E295" i="234"/>
  <c r="F187" i="234"/>
  <c r="G187" i="234" s="1"/>
  <c r="D187" i="234"/>
  <c r="K286" i="237"/>
  <c r="L285" i="237"/>
  <c r="S285" i="237"/>
  <c r="Q285" i="237"/>
  <c r="D174" i="226"/>
  <c r="F174" i="226"/>
  <c r="G174" i="226" s="1"/>
  <c r="AB284" i="237"/>
  <c r="B285" i="237"/>
  <c r="I285" i="237"/>
  <c r="G285" i="237"/>
  <c r="A286" i="237"/>
  <c r="K207" i="228"/>
  <c r="J207" i="228"/>
  <c r="E207" i="228"/>
  <c r="F207" i="228" s="1"/>
  <c r="AL284" i="237"/>
  <c r="H181" i="227"/>
  <c r="A322" i="228"/>
  <c r="H278" i="232"/>
  <c r="AA285" i="237"/>
  <c r="AC285" i="237"/>
  <c r="U286" i="237"/>
  <c r="V285" i="237"/>
  <c r="W157" i="237"/>
  <c r="D174" i="224"/>
  <c r="F174" i="224"/>
  <c r="G174" i="224" s="1"/>
  <c r="M152" i="237"/>
  <c r="D151" i="237"/>
  <c r="E151" i="237" s="1"/>
  <c r="J151" i="237"/>
  <c r="I151" i="237"/>
  <c r="A280" i="232"/>
  <c r="B279" i="232"/>
  <c r="I279" i="232"/>
  <c r="G279" i="232"/>
  <c r="C214" i="235"/>
  <c r="I213" i="235"/>
  <c r="H213" i="235"/>
  <c r="F269" i="231"/>
  <c r="E269" i="231" s="1"/>
  <c r="D269" i="231"/>
  <c r="H269" i="231" s="1"/>
  <c r="AG152" i="237"/>
  <c r="AK285" i="237"/>
  <c r="AE286" i="237"/>
  <c r="AM285" i="237"/>
  <c r="AF285" i="237"/>
  <c r="B212" i="235"/>
  <c r="D212" i="235"/>
  <c r="R284" i="237"/>
  <c r="A323" i="235"/>
  <c r="H284" i="237"/>
  <c r="A324" i="235" l="1"/>
  <c r="AK286" i="237"/>
  <c r="AE287" i="237"/>
  <c r="AF286" i="237"/>
  <c r="AM286" i="237"/>
  <c r="C215" i="235"/>
  <c r="I214" i="235"/>
  <c r="H214" i="235"/>
  <c r="X157" i="237"/>
  <c r="Y157" i="237" s="1"/>
  <c r="AD157" i="237"/>
  <c r="AA286" i="237"/>
  <c r="U287" i="237"/>
  <c r="AC286" i="237"/>
  <c r="V286" i="237"/>
  <c r="B208" i="228"/>
  <c r="D208" i="228"/>
  <c r="L286" i="237"/>
  <c r="S286" i="237"/>
  <c r="Q286" i="237"/>
  <c r="K287" i="237"/>
  <c r="E296" i="234"/>
  <c r="AL285" i="237"/>
  <c r="AN152" i="237"/>
  <c r="AH152" i="237"/>
  <c r="AI152" i="237" s="1"/>
  <c r="N152" i="237"/>
  <c r="O152" i="237" s="1"/>
  <c r="S152" i="237"/>
  <c r="T152" i="237"/>
  <c r="A323" i="228"/>
  <c r="F182" i="227"/>
  <c r="G182" i="227" s="1"/>
  <c r="D182" i="227"/>
  <c r="H182" i="227" s="1"/>
  <c r="H174" i="226"/>
  <c r="H187" i="234"/>
  <c r="D270" i="231"/>
  <c r="H270" i="231" s="1"/>
  <c r="F270" i="231"/>
  <c r="E270" i="231" s="1"/>
  <c r="H279" i="232"/>
  <c r="D146" i="232"/>
  <c r="E146" i="232" s="1"/>
  <c r="J146" i="232"/>
  <c r="J212" i="235"/>
  <c r="K212" i="235"/>
  <c r="E212" i="235"/>
  <c r="F212" i="235" s="1"/>
  <c r="A281" i="232"/>
  <c r="I280" i="232"/>
  <c r="G280" i="232"/>
  <c r="B280" i="232"/>
  <c r="C152" i="237"/>
  <c r="H174" i="224"/>
  <c r="AB285" i="237"/>
  <c r="G286" i="237"/>
  <c r="A287" i="237"/>
  <c r="B286" i="237"/>
  <c r="I286" i="237"/>
  <c r="H285" i="237"/>
  <c r="R285" i="237"/>
  <c r="A288" i="237" l="1"/>
  <c r="B287" i="237"/>
  <c r="I287" i="237"/>
  <c r="G287" i="237"/>
  <c r="F188" i="234"/>
  <c r="G188" i="234" s="1"/>
  <c r="D188" i="234"/>
  <c r="A324" i="228"/>
  <c r="H286" i="237"/>
  <c r="D152" i="237"/>
  <c r="E152" i="237" s="1"/>
  <c r="I152" i="237"/>
  <c r="J152" i="237"/>
  <c r="I281" i="232"/>
  <c r="B281" i="232"/>
  <c r="G281" i="232"/>
  <c r="A282" i="232"/>
  <c r="D183" i="227"/>
  <c r="F183" i="227"/>
  <c r="G183" i="227" s="1"/>
  <c r="E297" i="234"/>
  <c r="AL286" i="237"/>
  <c r="B213" i="235"/>
  <c r="D213" i="235"/>
  <c r="C147" i="232"/>
  <c r="F271" i="231"/>
  <c r="E271" i="231" s="1"/>
  <c r="D271" i="231"/>
  <c r="H271" i="231" s="1"/>
  <c r="K208" i="228"/>
  <c r="E208" i="228"/>
  <c r="F208" i="228" s="1"/>
  <c r="J208" i="228"/>
  <c r="C216" i="235"/>
  <c r="I215" i="235"/>
  <c r="H215" i="235"/>
  <c r="A325" i="235"/>
  <c r="M153" i="237"/>
  <c r="L287" i="237"/>
  <c r="S287" i="237"/>
  <c r="K288" i="237"/>
  <c r="Q287" i="237"/>
  <c r="AK287" i="237"/>
  <c r="AF287" i="237"/>
  <c r="AE288" i="237"/>
  <c r="AM287" i="237"/>
  <c r="F175" i="224"/>
  <c r="G175" i="224" s="1"/>
  <c r="D175" i="224"/>
  <c r="H280" i="232"/>
  <c r="D175" i="226"/>
  <c r="F175" i="226"/>
  <c r="G175" i="226" s="1"/>
  <c r="AG153" i="237"/>
  <c r="R286" i="237"/>
  <c r="AB286" i="237"/>
  <c r="U288" i="237"/>
  <c r="AC287" i="237"/>
  <c r="V287" i="237"/>
  <c r="AA287" i="237"/>
  <c r="W158" i="237"/>
  <c r="H175" i="224" l="1"/>
  <c r="D176" i="224" s="1"/>
  <c r="H183" i="227"/>
  <c r="A326" i="235"/>
  <c r="K213" i="235"/>
  <c r="E213" i="235"/>
  <c r="F213" i="235" s="1"/>
  <c r="J213" i="235"/>
  <c r="R287" i="237"/>
  <c r="B209" i="228"/>
  <c r="D209" i="228"/>
  <c r="J147" i="232"/>
  <c r="D147" i="232"/>
  <c r="E147" i="232" s="1"/>
  <c r="E298" i="234"/>
  <c r="I282" i="232"/>
  <c r="A283" i="232"/>
  <c r="G282" i="232"/>
  <c r="B282" i="232"/>
  <c r="C153" i="237"/>
  <c r="A325" i="228"/>
  <c r="AB287" i="237"/>
  <c r="AA288" i="237"/>
  <c r="U289" i="237"/>
  <c r="V288" i="237"/>
  <c r="AC288" i="237"/>
  <c r="H175" i="226"/>
  <c r="AE289" i="237"/>
  <c r="AK288" i="237"/>
  <c r="AF288" i="237"/>
  <c r="AM288" i="237"/>
  <c r="C217" i="235"/>
  <c r="I216" i="235"/>
  <c r="H216" i="235"/>
  <c r="H188" i="234"/>
  <c r="A289" i="237"/>
  <c r="G288" i="237"/>
  <c r="I288" i="237"/>
  <c r="B288" i="237"/>
  <c r="H287" i="237"/>
  <c r="F176" i="224"/>
  <c r="G176" i="224" s="1"/>
  <c r="X158" i="237"/>
  <c r="Y158" i="237" s="1"/>
  <c r="AD158" i="237"/>
  <c r="AN153" i="237"/>
  <c r="AH153" i="237"/>
  <c r="AI153" i="237" s="1"/>
  <c r="AL287" i="237"/>
  <c r="L288" i="237"/>
  <c r="S288" i="237"/>
  <c r="K289" i="237"/>
  <c r="Q288" i="237"/>
  <c r="S153" i="237"/>
  <c r="T153" i="237"/>
  <c r="N153" i="237"/>
  <c r="O153" i="237" s="1"/>
  <c r="F272" i="231"/>
  <c r="E272" i="231" s="1"/>
  <c r="D272" i="231"/>
  <c r="H272" i="231" s="1"/>
  <c r="D184" i="227"/>
  <c r="F184" i="227"/>
  <c r="G184" i="227" s="1"/>
  <c r="H281" i="232"/>
  <c r="B289" i="237" l="1"/>
  <c r="I289" i="237"/>
  <c r="A290" i="237"/>
  <c r="G289" i="237"/>
  <c r="F176" i="226"/>
  <c r="G176" i="226" s="1"/>
  <c r="D176" i="226"/>
  <c r="H176" i="226" s="1"/>
  <c r="M154" i="237"/>
  <c r="AG154" i="237"/>
  <c r="H176" i="224"/>
  <c r="H288" i="237"/>
  <c r="A326" i="228"/>
  <c r="B283" i="232"/>
  <c r="I283" i="232"/>
  <c r="G283" i="232"/>
  <c r="A284" i="232"/>
  <c r="E299" i="234"/>
  <c r="K209" i="228"/>
  <c r="J209" i="228"/>
  <c r="E209" i="228"/>
  <c r="F209" i="228" s="1"/>
  <c r="F273" i="231"/>
  <c r="E273" i="231" s="1"/>
  <c r="D273" i="231"/>
  <c r="H273" i="231" s="1"/>
  <c r="K290" i="237"/>
  <c r="L289" i="237"/>
  <c r="S289" i="237"/>
  <c r="Q289" i="237"/>
  <c r="AL288" i="237"/>
  <c r="AA289" i="237"/>
  <c r="AC289" i="237"/>
  <c r="V289" i="237"/>
  <c r="U290" i="237"/>
  <c r="W159" i="237"/>
  <c r="F189" i="234"/>
  <c r="G189" i="234" s="1"/>
  <c r="D189" i="234"/>
  <c r="I153" i="237"/>
  <c r="J153" i="237"/>
  <c r="D153" i="237"/>
  <c r="E153" i="237" s="1"/>
  <c r="A327" i="235"/>
  <c r="H184" i="227"/>
  <c r="R288" i="237"/>
  <c r="C218" i="235"/>
  <c r="I217" i="235"/>
  <c r="H217" i="235"/>
  <c r="AK289" i="237"/>
  <c r="AE290" i="237"/>
  <c r="AM289" i="237"/>
  <c r="AF289" i="237"/>
  <c r="AB288" i="237"/>
  <c r="H282" i="232"/>
  <c r="C148" i="232"/>
  <c r="B214" i="235"/>
  <c r="D214" i="235"/>
  <c r="D185" i="227" l="1"/>
  <c r="F185" i="227"/>
  <c r="G185" i="227" s="1"/>
  <c r="X159" i="237"/>
  <c r="Y159" i="237" s="1"/>
  <c r="AD159" i="237"/>
  <c r="R289" i="237"/>
  <c r="E300" i="234"/>
  <c r="E214" i="235"/>
  <c r="F214" i="235" s="1"/>
  <c r="K214" i="235"/>
  <c r="J214" i="235"/>
  <c r="D177" i="226"/>
  <c r="F177" i="226"/>
  <c r="G177" i="226" s="1"/>
  <c r="A291" i="237"/>
  <c r="G290" i="237"/>
  <c r="B290" i="237"/>
  <c r="I290" i="237"/>
  <c r="H189" i="234"/>
  <c r="AA290" i="237"/>
  <c r="U291" i="237"/>
  <c r="AC290" i="237"/>
  <c r="V290" i="237"/>
  <c r="D274" i="231"/>
  <c r="H274" i="231" s="1"/>
  <c r="F274" i="231"/>
  <c r="E274" i="231" s="1"/>
  <c r="A285" i="232"/>
  <c r="I284" i="232"/>
  <c r="G284" i="232"/>
  <c r="B284" i="232"/>
  <c r="H283" i="232"/>
  <c r="AH154" i="237"/>
  <c r="AI154" i="237" s="1"/>
  <c r="AN154" i="237"/>
  <c r="AK290" i="237"/>
  <c r="AF290" i="237"/>
  <c r="AM290" i="237"/>
  <c r="AE291" i="237"/>
  <c r="C219" i="235"/>
  <c r="I218" i="235"/>
  <c r="H218" i="235"/>
  <c r="A328" i="235"/>
  <c r="AB289" i="237"/>
  <c r="B210" i="228"/>
  <c r="C210" i="228"/>
  <c r="D210" i="228"/>
  <c r="D177" i="224"/>
  <c r="F177" i="224"/>
  <c r="G177" i="224" s="1"/>
  <c r="AL289" i="237"/>
  <c r="K291" i="237"/>
  <c r="L290" i="237"/>
  <c r="S290" i="237"/>
  <c r="Q290" i="237"/>
  <c r="D148" i="232"/>
  <c r="E148" i="232" s="1"/>
  <c r="J148" i="232"/>
  <c r="C154" i="237"/>
  <c r="A327" i="228"/>
  <c r="S154" i="237"/>
  <c r="T154" i="237"/>
  <c r="N154" i="237"/>
  <c r="O154" i="237" s="1"/>
  <c r="H289" i="237"/>
  <c r="H177" i="226" l="1"/>
  <c r="F178" i="226" s="1"/>
  <c r="G178" i="226" s="1"/>
  <c r="C149" i="232"/>
  <c r="AB290" i="237"/>
  <c r="AC291" i="237"/>
  <c r="U292" i="237"/>
  <c r="AA291" i="237"/>
  <c r="V291" i="237"/>
  <c r="A292" i="237"/>
  <c r="B291" i="237"/>
  <c r="I291" i="237"/>
  <c r="G291" i="237"/>
  <c r="W160" i="237"/>
  <c r="I154" i="237"/>
  <c r="D154" i="237"/>
  <c r="E154" i="237" s="1"/>
  <c r="J154" i="237"/>
  <c r="AL290" i="237"/>
  <c r="F275" i="231"/>
  <c r="E275" i="231" s="1"/>
  <c r="D275" i="231"/>
  <c r="H275" i="231" s="1"/>
  <c r="R290" i="237"/>
  <c r="K210" i="228"/>
  <c r="C211" i="228"/>
  <c r="I210" i="228"/>
  <c r="J210" i="228"/>
  <c r="E210" i="228"/>
  <c r="F210" i="228" s="1"/>
  <c r="H210" i="228"/>
  <c r="A329" i="235"/>
  <c r="AG155" i="237"/>
  <c r="F190" i="234"/>
  <c r="G190" i="234" s="1"/>
  <c r="D190" i="234"/>
  <c r="H190" i="234" s="1"/>
  <c r="B215" i="235"/>
  <c r="D215" i="235"/>
  <c r="H185" i="227"/>
  <c r="E301" i="234"/>
  <c r="C220" i="235"/>
  <c r="I219" i="235"/>
  <c r="H219" i="235"/>
  <c r="H284" i="232"/>
  <c r="H290" i="237"/>
  <c r="M155" i="237"/>
  <c r="A328" i="228"/>
  <c r="L291" i="237"/>
  <c r="S291" i="237"/>
  <c r="Q291" i="237"/>
  <c r="K292" i="237"/>
  <c r="H177" i="224"/>
  <c r="AK291" i="237"/>
  <c r="AE292" i="237"/>
  <c r="AF291" i="237"/>
  <c r="AM291" i="237"/>
  <c r="A286" i="232"/>
  <c r="I285" i="232"/>
  <c r="B285" i="232"/>
  <c r="G285" i="232"/>
  <c r="D178" i="226" l="1"/>
  <c r="H178" i="226" s="1"/>
  <c r="I286" i="232"/>
  <c r="G286" i="232"/>
  <c r="B286" i="232"/>
  <c r="A287" i="232"/>
  <c r="C212" i="228"/>
  <c r="I211" i="228"/>
  <c r="J211" i="228"/>
  <c r="H211" i="228"/>
  <c r="AA292" i="237"/>
  <c r="V292" i="237"/>
  <c r="U293" i="237"/>
  <c r="AC292" i="237"/>
  <c r="H285" i="232"/>
  <c r="C221" i="235"/>
  <c r="I220" i="235"/>
  <c r="H220" i="235"/>
  <c r="F186" i="227"/>
  <c r="G186" i="227" s="1"/>
  <c r="D186" i="227"/>
  <c r="H186" i="227" s="1"/>
  <c r="B211" i="228"/>
  <c r="D211" i="228"/>
  <c r="E211" i="228" s="1"/>
  <c r="F211" i="228" s="1"/>
  <c r="C155" i="237"/>
  <c r="H291" i="237"/>
  <c r="D149" i="232"/>
  <c r="E149" i="232" s="1"/>
  <c r="J149" i="232"/>
  <c r="A329" i="228"/>
  <c r="AL291" i="237"/>
  <c r="R291" i="237"/>
  <c r="S155" i="237"/>
  <c r="N155" i="237"/>
  <c r="O155" i="237" s="1"/>
  <c r="T155" i="237"/>
  <c r="AH155" i="237"/>
  <c r="AI155" i="237" s="1"/>
  <c r="AN155" i="237"/>
  <c r="F276" i="231"/>
  <c r="E276" i="231" s="1"/>
  <c r="D276" i="231"/>
  <c r="H276" i="231" s="1"/>
  <c r="X160" i="237"/>
  <c r="Y160" i="237" s="1"/>
  <c r="AD160" i="237"/>
  <c r="D178" i="224"/>
  <c r="F178" i="224"/>
  <c r="G178" i="224" s="1"/>
  <c r="F191" i="234"/>
  <c r="G191" i="234" s="1"/>
  <c r="D191" i="234"/>
  <c r="AB291" i="237"/>
  <c r="AK292" i="237"/>
  <c r="AE293" i="237"/>
  <c r="AF292" i="237"/>
  <c r="AM292" i="237"/>
  <c r="L292" i="237"/>
  <c r="S292" i="237"/>
  <c r="Q292" i="237"/>
  <c r="K293" i="237"/>
  <c r="E302" i="234"/>
  <c r="K215" i="235"/>
  <c r="E215" i="235"/>
  <c r="F215" i="235" s="1"/>
  <c r="J215" i="235"/>
  <c r="A330" i="235"/>
  <c r="G292" i="237"/>
  <c r="I292" i="237"/>
  <c r="A293" i="237"/>
  <c r="B292" i="237"/>
  <c r="H178" i="224" l="1"/>
  <c r="B212" i="228"/>
  <c r="D212" i="228"/>
  <c r="E212" i="228" s="1"/>
  <c r="F212" i="228" s="1"/>
  <c r="A294" i="237"/>
  <c r="B293" i="237"/>
  <c r="I293" i="237"/>
  <c r="G293" i="237"/>
  <c r="A331" i="235"/>
  <c r="R292" i="237"/>
  <c r="AL292" i="237"/>
  <c r="C150" i="232"/>
  <c r="D187" i="227"/>
  <c r="H187" i="227" s="1"/>
  <c r="F187" i="227"/>
  <c r="G187" i="227" s="1"/>
  <c r="AA293" i="237"/>
  <c r="AC293" i="237"/>
  <c r="U294" i="237"/>
  <c r="V293" i="237"/>
  <c r="B287" i="232"/>
  <c r="I287" i="232"/>
  <c r="A288" i="232"/>
  <c r="G287" i="232"/>
  <c r="E303" i="234"/>
  <c r="AK293" i="237"/>
  <c r="AM293" i="237"/>
  <c r="AF293" i="237"/>
  <c r="AE294" i="237"/>
  <c r="W161" i="237"/>
  <c r="AG156" i="237"/>
  <c r="A330" i="228"/>
  <c r="AB292" i="237"/>
  <c r="K211" i="228"/>
  <c r="H286" i="232"/>
  <c r="B216" i="235"/>
  <c r="D216" i="235"/>
  <c r="D179" i="224"/>
  <c r="F179" i="224"/>
  <c r="G179" i="224" s="1"/>
  <c r="F277" i="231"/>
  <c r="E277" i="231" s="1"/>
  <c r="D277" i="231"/>
  <c r="H277" i="231" s="1"/>
  <c r="K212" i="228"/>
  <c r="C213" i="228"/>
  <c r="I212" i="228"/>
  <c r="H212" i="228"/>
  <c r="J212" i="228"/>
  <c r="H292" i="237"/>
  <c r="K294" i="237"/>
  <c r="L293" i="237"/>
  <c r="S293" i="237"/>
  <c r="Q293" i="237"/>
  <c r="H191" i="234"/>
  <c r="D179" i="226"/>
  <c r="F179" i="226"/>
  <c r="G179" i="226" s="1"/>
  <c r="M156" i="237"/>
  <c r="D155" i="237"/>
  <c r="E155" i="237" s="1"/>
  <c r="I155" i="237"/>
  <c r="J155" i="237"/>
  <c r="I221" i="235"/>
  <c r="H221" i="235"/>
  <c r="H179" i="224" l="1"/>
  <c r="D180" i="224" s="1"/>
  <c r="H179" i="226"/>
  <c r="B213" i="228"/>
  <c r="D213" i="228"/>
  <c r="K213" i="228" s="1"/>
  <c r="C156" i="237"/>
  <c r="F180" i="226"/>
  <c r="G180" i="226" s="1"/>
  <c r="D180" i="226"/>
  <c r="H180" i="226" s="1"/>
  <c r="L294" i="237"/>
  <c r="S294" i="237"/>
  <c r="K295" i="237"/>
  <c r="Q294" i="237"/>
  <c r="A331" i="228"/>
  <c r="AL293" i="237"/>
  <c r="E304" i="234"/>
  <c r="A289" i="232"/>
  <c r="I288" i="232"/>
  <c r="G288" i="232"/>
  <c r="B288" i="232"/>
  <c r="D188" i="227"/>
  <c r="F188" i="227"/>
  <c r="G188" i="227" s="1"/>
  <c r="A332" i="235"/>
  <c r="G294" i="237"/>
  <c r="A295" i="237"/>
  <c r="B294" i="237"/>
  <c r="I294" i="237"/>
  <c r="T156" i="237"/>
  <c r="N156" i="237"/>
  <c r="O156" i="237" s="1"/>
  <c r="S156" i="237"/>
  <c r="F192" i="234"/>
  <c r="G192" i="234" s="1"/>
  <c r="D192" i="234"/>
  <c r="D278" i="231"/>
  <c r="H278" i="231" s="1"/>
  <c r="F278" i="231"/>
  <c r="E278" i="231" s="1"/>
  <c r="K216" i="235"/>
  <c r="E216" i="235"/>
  <c r="F216" i="235" s="1"/>
  <c r="J216" i="235"/>
  <c r="AB293" i="237"/>
  <c r="H293" i="237"/>
  <c r="AD161" i="237"/>
  <c r="X161" i="237"/>
  <c r="Y161" i="237" s="1"/>
  <c r="H287" i="232"/>
  <c r="AA294" i="237"/>
  <c r="U295" i="237"/>
  <c r="AC294" i="237"/>
  <c r="V294" i="237"/>
  <c r="J150" i="232"/>
  <c r="D150" i="232"/>
  <c r="E150" i="232" s="1"/>
  <c r="R293" i="237"/>
  <c r="I213" i="228"/>
  <c r="C214" i="228"/>
  <c r="H213" i="228"/>
  <c r="E213" i="228"/>
  <c r="F213" i="228" s="1"/>
  <c r="J213" i="228"/>
  <c r="AH156" i="237"/>
  <c r="AI156" i="237" s="1"/>
  <c r="AN156" i="237"/>
  <c r="AK294" i="237"/>
  <c r="AE295" i="237"/>
  <c r="AF294" i="237"/>
  <c r="AM294" i="237"/>
  <c r="H180" i="224" l="1"/>
  <c r="D181" i="224" s="1"/>
  <c r="F180" i="224"/>
  <c r="G180" i="224" s="1"/>
  <c r="B214" i="228"/>
  <c r="D214" i="228"/>
  <c r="E214" i="228" s="1"/>
  <c r="F214" i="228" s="1"/>
  <c r="AK295" i="237"/>
  <c r="AE296" i="237"/>
  <c r="AF295" i="237"/>
  <c r="AM295" i="237"/>
  <c r="C151" i="232"/>
  <c r="I156" i="237"/>
  <c r="D156" i="237"/>
  <c r="E156" i="237" s="1"/>
  <c r="J156" i="237"/>
  <c r="M157" i="237"/>
  <c r="AL294" i="237"/>
  <c r="AB294" i="237"/>
  <c r="U296" i="237"/>
  <c r="AC295" i="237"/>
  <c r="V295" i="237"/>
  <c r="AA295" i="237"/>
  <c r="B217" i="235"/>
  <c r="D217" i="235"/>
  <c r="H192" i="234"/>
  <c r="A333" i="235"/>
  <c r="E305" i="234"/>
  <c r="K296" i="237"/>
  <c r="L295" i="237"/>
  <c r="S295" i="237"/>
  <c r="Q295" i="237"/>
  <c r="I289" i="232"/>
  <c r="B289" i="232"/>
  <c r="G289" i="232"/>
  <c r="A290" i="232"/>
  <c r="A332" i="228"/>
  <c r="R294" i="237"/>
  <c r="F279" i="231"/>
  <c r="E279" i="231" s="1"/>
  <c r="D279" i="231"/>
  <c r="H279" i="231" s="1"/>
  <c r="H294" i="237"/>
  <c r="H188" i="227"/>
  <c r="D181" i="226"/>
  <c r="F181" i="226"/>
  <c r="G181" i="226" s="1"/>
  <c r="AG157" i="237"/>
  <c r="K214" i="228"/>
  <c r="C215" i="228"/>
  <c r="I214" i="228"/>
  <c r="H214" i="228"/>
  <c r="W162" i="237"/>
  <c r="A296" i="237"/>
  <c r="B295" i="237"/>
  <c r="I295" i="237"/>
  <c r="G295" i="237"/>
  <c r="H288" i="232"/>
  <c r="H181" i="224" l="1"/>
  <c r="F181" i="224"/>
  <c r="G181" i="224" s="1"/>
  <c r="H181" i="226"/>
  <c r="B215" i="228"/>
  <c r="D215" i="228"/>
  <c r="K215" i="228" s="1"/>
  <c r="X162" i="237"/>
  <c r="Y162" i="237" s="1"/>
  <c r="AD162" i="237"/>
  <c r="G296" i="237"/>
  <c r="I296" i="237"/>
  <c r="A297" i="237"/>
  <c r="B296" i="237"/>
  <c r="D182" i="226"/>
  <c r="H182" i="226" s="1"/>
  <c r="F182" i="226"/>
  <c r="G182" i="226" s="1"/>
  <c r="D280" i="231"/>
  <c r="H280" i="231" s="1"/>
  <c r="F280" i="231"/>
  <c r="E280" i="231" s="1"/>
  <c r="F193" i="234"/>
  <c r="G193" i="234" s="1"/>
  <c r="D193" i="234"/>
  <c r="D182" i="224"/>
  <c r="F182" i="224"/>
  <c r="G182" i="224" s="1"/>
  <c r="J214" i="228"/>
  <c r="D189" i="227"/>
  <c r="F189" i="227"/>
  <c r="G189" i="227" s="1"/>
  <c r="A333" i="228"/>
  <c r="H289" i="232"/>
  <c r="E306" i="234"/>
  <c r="K217" i="235"/>
  <c r="E217" i="235"/>
  <c r="F217" i="235" s="1"/>
  <c r="J217" i="235"/>
  <c r="AE297" i="237"/>
  <c r="AM296" i="237"/>
  <c r="AK296" i="237"/>
  <c r="AF296" i="237"/>
  <c r="H295" i="237"/>
  <c r="AH157" i="237"/>
  <c r="AI157" i="237" s="1"/>
  <c r="AN157" i="237"/>
  <c r="R295" i="237"/>
  <c r="A334" i="235"/>
  <c r="AB295" i="237"/>
  <c r="AA296" i="237"/>
  <c r="U297" i="237"/>
  <c r="AC296" i="237"/>
  <c r="V296" i="237"/>
  <c r="C157" i="237"/>
  <c r="D151" i="232"/>
  <c r="E151" i="232" s="1"/>
  <c r="J151" i="232"/>
  <c r="C216" i="228"/>
  <c r="I215" i="228"/>
  <c r="E215" i="228"/>
  <c r="F215" i="228" s="1"/>
  <c r="H215" i="228"/>
  <c r="A291" i="232"/>
  <c r="I290" i="232"/>
  <c r="G290" i="232"/>
  <c r="B290" i="232"/>
  <c r="L296" i="237"/>
  <c r="S296" i="237"/>
  <c r="Q296" i="237"/>
  <c r="K297" i="237"/>
  <c r="T157" i="237"/>
  <c r="S157" i="237"/>
  <c r="N157" i="237"/>
  <c r="O157" i="237" s="1"/>
  <c r="AL295" i="237"/>
  <c r="H182" i="224" l="1"/>
  <c r="D183" i="224" s="1"/>
  <c r="B216" i="228"/>
  <c r="D216" i="228"/>
  <c r="K216" i="228" s="1"/>
  <c r="M158" i="237"/>
  <c r="C217" i="228"/>
  <c r="I216" i="228"/>
  <c r="H216" i="228"/>
  <c r="J216" i="228"/>
  <c r="AA297" i="237"/>
  <c r="AC297" i="237"/>
  <c r="V297" i="237"/>
  <c r="U298" i="237"/>
  <c r="AL296" i="237"/>
  <c r="AK297" i="237"/>
  <c r="AF297" i="237"/>
  <c r="AE298" i="237"/>
  <c r="AM297" i="237"/>
  <c r="A334" i="228"/>
  <c r="D183" i="226"/>
  <c r="F183" i="226"/>
  <c r="G183" i="226" s="1"/>
  <c r="K298" i="237"/>
  <c r="L297" i="237"/>
  <c r="S297" i="237"/>
  <c r="Q297" i="237"/>
  <c r="H290" i="232"/>
  <c r="B291" i="232"/>
  <c r="I291" i="232"/>
  <c r="G291" i="232"/>
  <c r="A292" i="232"/>
  <c r="J215" i="228"/>
  <c r="AB296" i="237"/>
  <c r="E307" i="234"/>
  <c r="H296" i="237"/>
  <c r="W163" i="237"/>
  <c r="C152" i="232"/>
  <c r="A335" i="235"/>
  <c r="B218" i="235"/>
  <c r="D218" i="235"/>
  <c r="F281" i="231"/>
  <c r="E281" i="231" s="1"/>
  <c r="D281" i="231"/>
  <c r="H281" i="231" s="1"/>
  <c r="R296" i="237"/>
  <c r="J157" i="237"/>
  <c r="D157" i="237"/>
  <c r="E157" i="237" s="1"/>
  <c r="I157" i="237"/>
  <c r="AG158" i="237"/>
  <c r="H189" i="227"/>
  <c r="H193" i="234"/>
  <c r="A298" i="237"/>
  <c r="B297" i="237"/>
  <c r="I297" i="237"/>
  <c r="G297" i="237"/>
  <c r="H183" i="224" l="1"/>
  <c r="D184" i="224" s="1"/>
  <c r="F183" i="224"/>
  <c r="G183" i="224" s="1"/>
  <c r="A336" i="235"/>
  <c r="L298" i="237"/>
  <c r="S298" i="237"/>
  <c r="Q298" i="237"/>
  <c r="K299" i="237"/>
  <c r="AE299" i="237"/>
  <c r="AK298" i="237"/>
  <c r="AF298" i="237"/>
  <c r="AM298" i="237"/>
  <c r="T158" i="237"/>
  <c r="S158" i="237"/>
  <c r="N158" i="237"/>
  <c r="O158" i="237" s="1"/>
  <c r="C158" i="237"/>
  <c r="J218" i="235"/>
  <c r="K218" i="235"/>
  <c r="E218" i="235"/>
  <c r="F218" i="235" s="1"/>
  <c r="E308" i="234"/>
  <c r="AL297" i="237"/>
  <c r="I217" i="228"/>
  <c r="C218" i="228"/>
  <c r="H217" i="228"/>
  <c r="AH158" i="237"/>
  <c r="AI158" i="237" s="1"/>
  <c r="AN158" i="237"/>
  <c r="D152" i="232"/>
  <c r="E152" i="232" s="1"/>
  <c r="J152" i="232"/>
  <c r="A293" i="232"/>
  <c r="I292" i="232"/>
  <c r="G292" i="232"/>
  <c r="B292" i="232"/>
  <c r="H291" i="232"/>
  <c r="H183" i="226"/>
  <c r="E216" i="228"/>
  <c r="F216" i="228" s="1"/>
  <c r="F190" i="227"/>
  <c r="G190" i="227" s="1"/>
  <c r="D190" i="227"/>
  <c r="X163" i="237"/>
  <c r="Y163" i="237" s="1"/>
  <c r="AD163" i="237"/>
  <c r="AB297" i="237"/>
  <c r="A299" i="237"/>
  <c r="G298" i="237"/>
  <c r="B298" i="237"/>
  <c r="I298" i="237"/>
  <c r="D282" i="231"/>
  <c r="H282" i="231" s="1"/>
  <c r="F282" i="231"/>
  <c r="E282" i="231" s="1"/>
  <c r="H297" i="237"/>
  <c r="F194" i="234"/>
  <c r="G194" i="234" s="1"/>
  <c r="D194" i="234"/>
  <c r="R297" i="237"/>
  <c r="A335" i="228"/>
  <c r="AA298" i="237"/>
  <c r="U299" i="237"/>
  <c r="AC298" i="237"/>
  <c r="V298" i="237"/>
  <c r="F184" i="224" l="1"/>
  <c r="G184" i="224" s="1"/>
  <c r="H184" i="224" s="1"/>
  <c r="H194" i="234"/>
  <c r="A336" i="228"/>
  <c r="F195" i="234"/>
  <c r="G195" i="234" s="1"/>
  <c r="D195" i="234"/>
  <c r="H195" i="234" s="1"/>
  <c r="H298" i="237"/>
  <c r="A300" i="237"/>
  <c r="B299" i="237"/>
  <c r="I299" i="237"/>
  <c r="G299" i="237"/>
  <c r="W164" i="237"/>
  <c r="I293" i="232"/>
  <c r="A294" i="232"/>
  <c r="B293" i="232"/>
  <c r="G293" i="232"/>
  <c r="AG159" i="237"/>
  <c r="I218" i="228"/>
  <c r="C219" i="228"/>
  <c r="H218" i="228"/>
  <c r="M159" i="237"/>
  <c r="L299" i="237"/>
  <c r="S299" i="237"/>
  <c r="Q299" i="237"/>
  <c r="K300" i="237"/>
  <c r="R298" i="237"/>
  <c r="AB298" i="237"/>
  <c r="F283" i="231"/>
  <c r="E283" i="231" s="1"/>
  <c r="D283" i="231"/>
  <c r="H283" i="231" s="1"/>
  <c r="B217" i="228"/>
  <c r="D217" i="228"/>
  <c r="AK299" i="237"/>
  <c r="AE300" i="237"/>
  <c r="AF299" i="237"/>
  <c r="AM299" i="237"/>
  <c r="A337" i="235"/>
  <c r="AC299" i="237"/>
  <c r="U300" i="237"/>
  <c r="AA299" i="237"/>
  <c r="V299" i="237"/>
  <c r="H292" i="232"/>
  <c r="C153" i="232"/>
  <c r="E309" i="234"/>
  <c r="AL298" i="237"/>
  <c r="H190" i="227"/>
  <c r="F184" i="226"/>
  <c r="G184" i="226" s="1"/>
  <c r="D184" i="226"/>
  <c r="B219" i="235"/>
  <c r="D219" i="235"/>
  <c r="D158" i="237"/>
  <c r="E158" i="237" s="1"/>
  <c r="I158" i="237"/>
  <c r="J158" i="237"/>
  <c r="AB299" i="237" l="1"/>
  <c r="D191" i="227"/>
  <c r="F191" i="227"/>
  <c r="G191" i="227" s="1"/>
  <c r="C220" i="228"/>
  <c r="I219" i="228"/>
  <c r="H219" i="228"/>
  <c r="AN159" i="237"/>
  <c r="AH159" i="237"/>
  <c r="AI159" i="237" s="1"/>
  <c r="G300" i="237"/>
  <c r="I300" i="237"/>
  <c r="B300" i="237"/>
  <c r="A301" i="237"/>
  <c r="C159" i="237"/>
  <c r="D185" i="224"/>
  <c r="F185" i="224"/>
  <c r="G185" i="224" s="1"/>
  <c r="K301" i="237"/>
  <c r="L300" i="237"/>
  <c r="S300" i="237"/>
  <c r="Q300" i="237"/>
  <c r="X164" i="237"/>
  <c r="Y164" i="237" s="1"/>
  <c r="AD164" i="237"/>
  <c r="E219" i="235"/>
  <c r="F219" i="235" s="1"/>
  <c r="K219" i="235"/>
  <c r="J219" i="235"/>
  <c r="H293" i="232"/>
  <c r="F196" i="234"/>
  <c r="G196" i="234" s="1"/>
  <c r="D196" i="234"/>
  <c r="H196" i="234" s="1"/>
  <c r="E310" i="234"/>
  <c r="A338" i="235"/>
  <c r="AK300" i="237"/>
  <c r="AM300" i="237"/>
  <c r="AF300" i="237"/>
  <c r="AE301" i="237"/>
  <c r="N159" i="237"/>
  <c r="O159" i="237" s="1"/>
  <c r="S159" i="237"/>
  <c r="T159" i="237"/>
  <c r="I294" i="232"/>
  <c r="G294" i="232"/>
  <c r="A295" i="232"/>
  <c r="B294" i="232"/>
  <c r="H184" i="226"/>
  <c r="D153" i="232"/>
  <c r="E153" i="232" s="1"/>
  <c r="J153" i="232"/>
  <c r="AA300" i="237"/>
  <c r="V300" i="237"/>
  <c r="U301" i="237"/>
  <c r="AC300" i="237"/>
  <c r="AL299" i="237"/>
  <c r="E217" i="228"/>
  <c r="F217" i="228" s="1"/>
  <c r="K217" i="228"/>
  <c r="J217" i="228"/>
  <c r="D284" i="231"/>
  <c r="H284" i="231" s="1"/>
  <c r="F284" i="231"/>
  <c r="E284" i="231" s="1"/>
  <c r="R299" i="237"/>
  <c r="H299" i="237"/>
  <c r="A337" i="228"/>
  <c r="K302" i="237" l="1"/>
  <c r="L301" i="237"/>
  <c r="S301" i="237"/>
  <c r="Q301" i="237"/>
  <c r="AG160" i="237"/>
  <c r="M160" i="237"/>
  <c r="A339" i="235"/>
  <c r="W165" i="237"/>
  <c r="A302" i="237"/>
  <c r="B301" i="237"/>
  <c r="I301" i="237"/>
  <c r="G301" i="237"/>
  <c r="H191" i="227"/>
  <c r="A338" i="228"/>
  <c r="B218" i="228"/>
  <c r="D218" i="228"/>
  <c r="C154" i="232"/>
  <c r="A296" i="232"/>
  <c r="B295" i="232"/>
  <c r="I295" i="232"/>
  <c r="G295" i="232"/>
  <c r="H185" i="224"/>
  <c r="H300" i="237"/>
  <c r="AB300" i="237"/>
  <c r="E311" i="234"/>
  <c r="H294" i="232"/>
  <c r="AL300" i="237"/>
  <c r="F197" i="234"/>
  <c r="G197" i="234" s="1"/>
  <c r="D197" i="234"/>
  <c r="F285" i="231"/>
  <c r="E285" i="231" s="1"/>
  <c r="D285" i="231"/>
  <c r="H285" i="231" s="1"/>
  <c r="AA301" i="237"/>
  <c r="AC301" i="237"/>
  <c r="U302" i="237"/>
  <c r="V301" i="237"/>
  <c r="D185" i="226"/>
  <c r="F185" i="226"/>
  <c r="G185" i="226" s="1"/>
  <c r="AK301" i="237"/>
  <c r="AE302" i="237"/>
  <c r="AF301" i="237"/>
  <c r="AM301" i="237"/>
  <c r="B220" i="235"/>
  <c r="D220" i="235"/>
  <c r="R300" i="237"/>
  <c r="I159" i="237"/>
  <c r="J159" i="237"/>
  <c r="D159" i="237"/>
  <c r="E159" i="237" s="1"/>
  <c r="C221" i="228"/>
  <c r="I220" i="228"/>
  <c r="H220" i="228"/>
  <c r="H197" i="234" l="1"/>
  <c r="AB301" i="237"/>
  <c r="D186" i="224"/>
  <c r="F186" i="224"/>
  <c r="G186" i="224" s="1"/>
  <c r="A339" i="228"/>
  <c r="G302" i="237"/>
  <c r="A303" i="237"/>
  <c r="B302" i="237"/>
  <c r="I302" i="237"/>
  <c r="AD165" i="237"/>
  <c r="X165" i="237"/>
  <c r="Y165" i="237" s="1"/>
  <c r="S160" i="237"/>
  <c r="N160" i="237"/>
  <c r="O160" i="237" s="1"/>
  <c r="T160" i="237"/>
  <c r="C160" i="237"/>
  <c r="AL301" i="237"/>
  <c r="AA302" i="237"/>
  <c r="U303" i="237"/>
  <c r="AC302" i="237"/>
  <c r="V302" i="237"/>
  <c r="H295" i="232"/>
  <c r="D154" i="232"/>
  <c r="E154" i="232" s="1"/>
  <c r="J154" i="232"/>
  <c r="L302" i="237"/>
  <c r="S302" i="237"/>
  <c r="K303" i="237"/>
  <c r="Q302" i="237"/>
  <c r="K220" i="235"/>
  <c r="E220" i="235"/>
  <c r="F220" i="235" s="1"/>
  <c r="J220" i="235"/>
  <c r="AK302" i="237"/>
  <c r="AE303" i="237"/>
  <c r="AF302" i="237"/>
  <c r="AM302" i="237"/>
  <c r="H185" i="226"/>
  <c r="D286" i="231"/>
  <c r="H286" i="231" s="1"/>
  <c r="F286" i="231"/>
  <c r="E286" i="231" s="1"/>
  <c r="A297" i="232"/>
  <c r="I296" i="232"/>
  <c r="G296" i="232"/>
  <c r="B296" i="232"/>
  <c r="K218" i="228"/>
  <c r="J218" i="228"/>
  <c r="E218" i="228"/>
  <c r="F218" i="228" s="1"/>
  <c r="A340" i="235"/>
  <c r="AH160" i="237"/>
  <c r="AI160" i="237" s="1"/>
  <c r="AN160" i="237"/>
  <c r="F198" i="234"/>
  <c r="G198" i="234" s="1"/>
  <c r="D198" i="234"/>
  <c r="R301" i="237"/>
  <c r="I221" i="228"/>
  <c r="H221" i="228"/>
  <c r="E312" i="234"/>
  <c r="D192" i="227"/>
  <c r="F192" i="227"/>
  <c r="G192" i="227" s="1"/>
  <c r="H301" i="237"/>
  <c r="F287" i="231" l="1"/>
  <c r="E287" i="231" s="1"/>
  <c r="D287" i="231"/>
  <c r="H287" i="231" s="1"/>
  <c r="C155" i="232"/>
  <c r="B219" i="228"/>
  <c r="D219" i="228"/>
  <c r="D186" i="226"/>
  <c r="F186" i="226"/>
  <c r="G186" i="226" s="1"/>
  <c r="W166" i="237"/>
  <c r="H302" i="237"/>
  <c r="H186" i="224"/>
  <c r="H192" i="227"/>
  <c r="AG161" i="237"/>
  <c r="I297" i="232"/>
  <c r="B297" i="232"/>
  <c r="G297" i="232"/>
  <c r="A298" i="232"/>
  <c r="B221" i="235"/>
  <c r="D221" i="235"/>
  <c r="R302" i="237"/>
  <c r="A304" i="237"/>
  <c r="B303" i="237"/>
  <c r="I303" i="237"/>
  <c r="G303" i="237"/>
  <c r="A340" i="228"/>
  <c r="L303" i="237"/>
  <c r="S303" i="237"/>
  <c r="K304" i="237"/>
  <c r="Q303" i="237"/>
  <c r="D160" i="237"/>
  <c r="E160" i="237" s="1"/>
  <c r="I160" i="237"/>
  <c r="J160" i="237"/>
  <c r="E313" i="234"/>
  <c r="H296" i="232"/>
  <c r="AL302" i="237"/>
  <c r="H198" i="234"/>
  <c r="A341" i="235"/>
  <c r="AK303" i="237"/>
  <c r="AF303" i="237"/>
  <c r="AE304" i="237"/>
  <c r="AM303" i="237"/>
  <c r="AB302" i="237"/>
  <c r="U304" i="237"/>
  <c r="AC303" i="237"/>
  <c r="V303" i="237"/>
  <c r="AA303" i="237"/>
  <c r="M161" i="237"/>
  <c r="AE305" i="237" l="1"/>
  <c r="AK304" i="237"/>
  <c r="AM304" i="237"/>
  <c r="AF304" i="237"/>
  <c r="A342" i="235"/>
  <c r="E314" i="234"/>
  <c r="S161" i="237"/>
  <c r="N161" i="237"/>
  <c r="O161" i="237" s="1"/>
  <c r="T161" i="237"/>
  <c r="AB303" i="237"/>
  <c r="AA304" i="237"/>
  <c r="U305" i="237"/>
  <c r="AC304" i="237"/>
  <c r="V304" i="237"/>
  <c r="F199" i="234"/>
  <c r="G199" i="234" s="1"/>
  <c r="D199" i="234"/>
  <c r="R303" i="237"/>
  <c r="I298" i="232"/>
  <c r="A299" i="232"/>
  <c r="G298" i="232"/>
  <c r="B298" i="232"/>
  <c r="D193" i="227"/>
  <c r="F193" i="227"/>
  <c r="G193" i="227" s="1"/>
  <c r="E219" i="228"/>
  <c r="F219" i="228" s="1"/>
  <c r="K219" i="228"/>
  <c r="J219" i="228"/>
  <c r="C161" i="237"/>
  <c r="L304" i="237"/>
  <c r="S304" i="237"/>
  <c r="Q304" i="237"/>
  <c r="K305" i="237"/>
  <c r="A305" i="237"/>
  <c r="G304" i="237"/>
  <c r="I304" i="237"/>
  <c r="B304" i="237"/>
  <c r="E221" i="235"/>
  <c r="F221" i="235" s="1"/>
  <c r="K221" i="235"/>
  <c r="J221" i="235"/>
  <c r="F187" i="224"/>
  <c r="G187" i="224" s="1"/>
  <c r="D187" i="224"/>
  <c r="H187" i="224" s="1"/>
  <c r="X166" i="237"/>
  <c r="Y166" i="237" s="1"/>
  <c r="AD166" i="237"/>
  <c r="F288" i="231"/>
  <c r="E288" i="231" s="1"/>
  <c r="D288" i="231"/>
  <c r="H288" i="231" s="1"/>
  <c r="A341" i="228"/>
  <c r="H297" i="232"/>
  <c r="AH161" i="237"/>
  <c r="AI161" i="237" s="1"/>
  <c r="AN161" i="237"/>
  <c r="AL303" i="237"/>
  <c r="H303" i="237"/>
  <c r="H186" i="226"/>
  <c r="D155" i="232"/>
  <c r="E155" i="232" s="1"/>
  <c r="J155" i="232"/>
  <c r="R304" i="237" l="1"/>
  <c r="B299" i="232"/>
  <c r="I299" i="232"/>
  <c r="G299" i="232"/>
  <c r="A300" i="232"/>
  <c r="AB304" i="237"/>
  <c r="E315" i="234"/>
  <c r="AG162" i="237"/>
  <c r="A342" i="228"/>
  <c r="W167" i="237"/>
  <c r="A306" i="237"/>
  <c r="B305" i="237"/>
  <c r="I305" i="237"/>
  <c r="G305" i="237"/>
  <c r="B220" i="228"/>
  <c r="D220" i="228"/>
  <c r="H298" i="232"/>
  <c r="H199" i="234"/>
  <c r="M162" i="237"/>
  <c r="A343" i="235"/>
  <c r="AL304" i="237"/>
  <c r="AK305" i="237"/>
  <c r="AE306" i="237"/>
  <c r="AF305" i="237"/>
  <c r="AM305" i="237"/>
  <c r="C156" i="232"/>
  <c r="F289" i="231"/>
  <c r="E289" i="231" s="1"/>
  <c r="D289" i="231"/>
  <c r="H289" i="231" s="1"/>
  <c r="F188" i="224"/>
  <c r="G188" i="224" s="1"/>
  <c r="D188" i="224"/>
  <c r="B222" i="235"/>
  <c r="C222" i="235"/>
  <c r="D222" i="235"/>
  <c r="D161" i="237"/>
  <c r="E161" i="237" s="1"/>
  <c r="I161" i="237"/>
  <c r="J161" i="237"/>
  <c r="AA305" i="237"/>
  <c r="AC305" i="237"/>
  <c r="V305" i="237"/>
  <c r="U306" i="237"/>
  <c r="D187" i="226"/>
  <c r="F187" i="226"/>
  <c r="G187" i="226" s="1"/>
  <c r="H304" i="237"/>
  <c r="K306" i="237"/>
  <c r="L305" i="237"/>
  <c r="S305" i="237"/>
  <c r="Q305" i="237"/>
  <c r="H193" i="227"/>
  <c r="H187" i="226" l="1"/>
  <c r="C162" i="237"/>
  <c r="K307" i="237"/>
  <c r="L306" i="237"/>
  <c r="S306" i="237"/>
  <c r="Q306" i="237"/>
  <c r="F188" i="226"/>
  <c r="G188" i="226" s="1"/>
  <c r="D188" i="226"/>
  <c r="AL305" i="237"/>
  <c r="E316" i="234"/>
  <c r="A301" i="232"/>
  <c r="I300" i="232"/>
  <c r="G300" i="232"/>
  <c r="B300" i="232"/>
  <c r="H299" i="232"/>
  <c r="F194" i="227"/>
  <c r="G194" i="227" s="1"/>
  <c r="D194" i="227"/>
  <c r="AA306" i="237"/>
  <c r="U307" i="237"/>
  <c r="V306" i="237"/>
  <c r="AC306" i="237"/>
  <c r="C223" i="235"/>
  <c r="K222" i="235"/>
  <c r="I222" i="235"/>
  <c r="J222" i="235"/>
  <c r="H222" i="235"/>
  <c r="E222" i="235"/>
  <c r="F222" i="235" s="1"/>
  <c r="D290" i="231"/>
  <c r="H290" i="231" s="1"/>
  <c r="F290" i="231"/>
  <c r="E290" i="231" s="1"/>
  <c r="H305" i="237"/>
  <c r="AK306" i="237"/>
  <c r="AF306" i="237"/>
  <c r="AM306" i="237"/>
  <c r="AE307" i="237"/>
  <c r="A344" i="235"/>
  <c r="N162" i="237"/>
  <c r="O162" i="237" s="1"/>
  <c r="T162" i="237"/>
  <c r="S162" i="237"/>
  <c r="X167" i="237"/>
  <c r="Y167" i="237" s="1"/>
  <c r="AD167" i="237"/>
  <c r="A343" i="228"/>
  <c r="AH162" i="237"/>
  <c r="AI162" i="237" s="1"/>
  <c r="AN162" i="237"/>
  <c r="R305" i="237"/>
  <c r="AB305" i="237"/>
  <c r="H188" i="224"/>
  <c r="J156" i="232"/>
  <c r="D156" i="232"/>
  <c r="E156" i="232" s="1"/>
  <c r="F200" i="234"/>
  <c r="G200" i="234" s="1"/>
  <c r="D200" i="234"/>
  <c r="E220" i="228"/>
  <c r="F220" i="228" s="1"/>
  <c r="J220" i="228"/>
  <c r="K220" i="228"/>
  <c r="G306" i="237"/>
  <c r="B306" i="237"/>
  <c r="A307" i="237"/>
  <c r="I306" i="237"/>
  <c r="H188" i="226" l="1"/>
  <c r="A308" i="237"/>
  <c r="B307" i="237"/>
  <c r="I307" i="237"/>
  <c r="G307" i="237"/>
  <c r="B221" i="228"/>
  <c r="D221" i="228"/>
  <c r="H306" i="237"/>
  <c r="A344" i="228"/>
  <c r="AL306" i="237"/>
  <c r="B223" i="235"/>
  <c r="F223" i="235"/>
  <c r="D223" i="235"/>
  <c r="AB306" i="237"/>
  <c r="E317" i="234"/>
  <c r="D189" i="226"/>
  <c r="F189" i="226"/>
  <c r="G189" i="226" s="1"/>
  <c r="L307" i="237"/>
  <c r="S307" i="237"/>
  <c r="K308" i="237"/>
  <c r="Q307" i="237"/>
  <c r="C157" i="232"/>
  <c r="AG163" i="237"/>
  <c r="M163" i="237"/>
  <c r="AK307" i="237"/>
  <c r="AE308" i="237"/>
  <c r="AF307" i="237"/>
  <c r="AM307" i="237"/>
  <c r="K223" i="235"/>
  <c r="C224" i="235"/>
  <c r="I223" i="235"/>
  <c r="J223" i="235"/>
  <c r="H223" i="235"/>
  <c r="E223" i="235"/>
  <c r="H194" i="227"/>
  <c r="H300" i="232"/>
  <c r="D162" i="237"/>
  <c r="E162" i="237" s="1"/>
  <c r="J162" i="237"/>
  <c r="I162" i="237"/>
  <c r="W168" i="237"/>
  <c r="A345" i="235"/>
  <c r="H200" i="234"/>
  <c r="D189" i="224"/>
  <c r="F189" i="224"/>
  <c r="G189" i="224" s="1"/>
  <c r="F291" i="231"/>
  <c r="E291" i="231" s="1"/>
  <c r="D291" i="231"/>
  <c r="H291" i="231" s="1"/>
  <c r="AC307" i="237"/>
  <c r="U308" i="237"/>
  <c r="AA307" i="237"/>
  <c r="V307" i="237"/>
  <c r="A302" i="232"/>
  <c r="I301" i="232"/>
  <c r="B301" i="232"/>
  <c r="G301" i="232"/>
  <c r="R306" i="237"/>
  <c r="H189" i="226" l="1"/>
  <c r="I302" i="232"/>
  <c r="G302" i="232"/>
  <c r="A303" i="232"/>
  <c r="B302" i="232"/>
  <c r="AA308" i="237"/>
  <c r="U309" i="237"/>
  <c r="V308" i="237"/>
  <c r="AC308" i="237"/>
  <c r="F292" i="231"/>
  <c r="E292" i="231" s="1"/>
  <c r="D292" i="231"/>
  <c r="H292" i="231" s="1"/>
  <c r="F201" i="234"/>
  <c r="G201" i="234" s="1"/>
  <c r="D201" i="234"/>
  <c r="C163" i="237"/>
  <c r="C225" i="235"/>
  <c r="I224" i="235"/>
  <c r="H224" i="235"/>
  <c r="AE309" i="237"/>
  <c r="AM308" i="237"/>
  <c r="AK308" i="237"/>
  <c r="AF308" i="237"/>
  <c r="D190" i="226"/>
  <c r="F190" i="226"/>
  <c r="G190" i="226" s="1"/>
  <c r="AB307" i="237"/>
  <c r="X168" i="237"/>
  <c r="Y168" i="237" s="1"/>
  <c r="AD168" i="237"/>
  <c r="AN163" i="237"/>
  <c r="AH163" i="237"/>
  <c r="AI163" i="237" s="1"/>
  <c r="H307" i="237"/>
  <c r="A346" i="235"/>
  <c r="AL307" i="237"/>
  <c r="R307" i="237"/>
  <c r="E318" i="234"/>
  <c r="B224" i="235"/>
  <c r="D224" i="235"/>
  <c r="J224" i="235" s="1"/>
  <c r="H301" i="232"/>
  <c r="H189" i="224"/>
  <c r="D195" i="227"/>
  <c r="F195" i="227"/>
  <c r="G195" i="227" s="1"/>
  <c r="S163" i="237"/>
  <c r="N163" i="237"/>
  <c r="O163" i="237" s="1"/>
  <c r="T163" i="237"/>
  <c r="J157" i="232"/>
  <c r="D157" i="232"/>
  <c r="E157" i="232" s="1"/>
  <c r="L308" i="237"/>
  <c r="S308" i="237"/>
  <c r="K309" i="237"/>
  <c r="Q308" i="237"/>
  <c r="A345" i="228"/>
  <c r="E221" i="228"/>
  <c r="F221" i="228" s="1"/>
  <c r="K221" i="228"/>
  <c r="J221" i="228"/>
  <c r="A309" i="237"/>
  <c r="G308" i="237"/>
  <c r="I308" i="237"/>
  <c r="B308" i="237"/>
  <c r="H190" i="226" l="1"/>
  <c r="H195" i="227"/>
  <c r="H201" i="234"/>
  <c r="D202" i="234" s="1"/>
  <c r="R308" i="237"/>
  <c r="D196" i="227"/>
  <c r="F196" i="227"/>
  <c r="G196" i="227" s="1"/>
  <c r="E319" i="234"/>
  <c r="W169" i="237"/>
  <c r="K224" i="235"/>
  <c r="H302" i="232"/>
  <c r="AG164" i="237"/>
  <c r="C226" i="235"/>
  <c r="I225" i="235"/>
  <c r="H225" i="235"/>
  <c r="B303" i="232"/>
  <c r="I303" i="232"/>
  <c r="A304" i="232"/>
  <c r="G303" i="232"/>
  <c r="H308" i="237"/>
  <c r="A310" i="237"/>
  <c r="B309" i="237"/>
  <c r="I309" i="237"/>
  <c r="G309" i="237"/>
  <c r="K310" i="237"/>
  <c r="L309" i="237"/>
  <c r="S309" i="237"/>
  <c r="Q309" i="237"/>
  <c r="E224" i="235"/>
  <c r="F224" i="235" s="1"/>
  <c r="F293" i="231"/>
  <c r="E293" i="231" s="1"/>
  <c r="D293" i="231"/>
  <c r="H293" i="231" s="1"/>
  <c r="AB308" i="237"/>
  <c r="A346" i="228"/>
  <c r="M164" i="237"/>
  <c r="D191" i="226"/>
  <c r="F191" i="226"/>
  <c r="G191" i="226" s="1"/>
  <c r="F202" i="234"/>
  <c r="G202" i="234" s="1"/>
  <c r="C158" i="232"/>
  <c r="D190" i="224"/>
  <c r="H190" i="224" s="1"/>
  <c r="F190" i="224"/>
  <c r="G190" i="224" s="1"/>
  <c r="A347" i="235"/>
  <c r="B222" i="228"/>
  <c r="D222" i="228"/>
  <c r="C222" i="228"/>
  <c r="AL308" i="237"/>
  <c r="AK309" i="237"/>
  <c r="AE310" i="237"/>
  <c r="AF309" i="237"/>
  <c r="AM309" i="237"/>
  <c r="D163" i="237"/>
  <c r="E163" i="237" s="1"/>
  <c r="I163" i="237"/>
  <c r="J163" i="237"/>
  <c r="AA309" i="237"/>
  <c r="AC309" i="237"/>
  <c r="U310" i="237"/>
  <c r="V309" i="237"/>
  <c r="H191" i="226" l="1"/>
  <c r="H196" i="227"/>
  <c r="F192" i="226"/>
  <c r="G192" i="226" s="1"/>
  <c r="D192" i="226"/>
  <c r="AA310" i="237"/>
  <c r="U311" i="237"/>
  <c r="AC310" i="237"/>
  <c r="V310" i="237"/>
  <c r="A348" i="235"/>
  <c r="F191" i="224"/>
  <c r="G191" i="224" s="1"/>
  <c r="D191" i="224"/>
  <c r="S164" i="237"/>
  <c r="N164" i="237"/>
  <c r="O164" i="237" s="1"/>
  <c r="T164" i="237"/>
  <c r="A305" i="232"/>
  <c r="I304" i="232"/>
  <c r="G304" i="232"/>
  <c r="B304" i="232"/>
  <c r="C227" i="235"/>
  <c r="I226" i="235"/>
  <c r="H226" i="235"/>
  <c r="X169" i="237"/>
  <c r="Y169" i="237" s="1"/>
  <c r="AD169" i="237"/>
  <c r="D197" i="227"/>
  <c r="H197" i="227" s="1"/>
  <c r="F197" i="227"/>
  <c r="G197" i="227" s="1"/>
  <c r="AK310" i="237"/>
  <c r="AF310" i="237"/>
  <c r="AM310" i="237"/>
  <c r="AE311" i="237"/>
  <c r="K222" i="228"/>
  <c r="C223" i="228"/>
  <c r="I222" i="228"/>
  <c r="J222" i="228"/>
  <c r="E222" i="228"/>
  <c r="F222" i="228" s="1"/>
  <c r="H222" i="228"/>
  <c r="A347" i="228"/>
  <c r="D294" i="231"/>
  <c r="H294" i="231" s="1"/>
  <c r="F294" i="231"/>
  <c r="E294" i="231" s="1"/>
  <c r="R309" i="237"/>
  <c r="J158" i="232"/>
  <c r="D158" i="232"/>
  <c r="E158" i="232" s="1"/>
  <c r="L310" i="237"/>
  <c r="S310" i="237"/>
  <c r="Q310" i="237"/>
  <c r="K311" i="237"/>
  <c r="G310" i="237"/>
  <c r="A311" i="237"/>
  <c r="B310" i="237"/>
  <c r="I310" i="237"/>
  <c r="H303" i="232"/>
  <c r="AH164" i="237"/>
  <c r="AI164" i="237" s="1"/>
  <c r="AN164" i="237"/>
  <c r="E320" i="234"/>
  <c r="AB309" i="237"/>
  <c r="C164" i="237"/>
  <c r="AL309" i="237"/>
  <c r="H202" i="234"/>
  <c r="B225" i="235"/>
  <c r="D225" i="235"/>
  <c r="H309" i="237"/>
  <c r="K225" i="235" l="1"/>
  <c r="J225" i="235"/>
  <c r="E225" i="235"/>
  <c r="F225" i="235" s="1"/>
  <c r="F198" i="227"/>
  <c r="G198" i="227" s="1"/>
  <c r="D198" i="227"/>
  <c r="R310" i="237"/>
  <c r="M165" i="237"/>
  <c r="A349" i="235"/>
  <c r="I164" i="237"/>
  <c r="D164" i="237"/>
  <c r="E164" i="237" s="1"/>
  <c r="J164" i="237"/>
  <c r="H310" i="237"/>
  <c r="C159" i="232"/>
  <c r="A348" i="228"/>
  <c r="C224" i="228"/>
  <c r="I223" i="228"/>
  <c r="H223" i="228"/>
  <c r="AK311" i="237"/>
  <c r="AE312" i="237"/>
  <c r="AF311" i="237"/>
  <c r="AM311" i="237"/>
  <c r="W170" i="237"/>
  <c r="H304" i="232"/>
  <c r="H192" i="226"/>
  <c r="AL310" i="237"/>
  <c r="C228" i="235"/>
  <c r="I227" i="235"/>
  <c r="H227" i="235"/>
  <c r="AG165" i="237"/>
  <c r="F203" i="234"/>
  <c r="G203" i="234" s="1"/>
  <c r="D203" i="234"/>
  <c r="E321" i="234"/>
  <c r="A312" i="237"/>
  <c r="B311" i="237"/>
  <c r="I311" i="237"/>
  <c r="G311" i="237"/>
  <c r="K312" i="237"/>
  <c r="L311" i="237"/>
  <c r="S311" i="237"/>
  <c r="Q311" i="237"/>
  <c r="F295" i="231"/>
  <c r="E295" i="231" s="1"/>
  <c r="D295" i="231"/>
  <c r="H295" i="231" s="1"/>
  <c r="B223" i="228"/>
  <c r="D223" i="228"/>
  <c r="J223" i="228" s="1"/>
  <c r="I305" i="232"/>
  <c r="B305" i="232"/>
  <c r="G305" i="232"/>
  <c r="A306" i="232"/>
  <c r="H191" i="224"/>
  <c r="AB310" i="237"/>
  <c r="U312" i="237"/>
  <c r="AC311" i="237"/>
  <c r="V311" i="237"/>
  <c r="AA311" i="237"/>
  <c r="E223" i="228" l="1"/>
  <c r="F223" i="228" s="1"/>
  <c r="K223" i="228"/>
  <c r="F192" i="224"/>
  <c r="G192" i="224" s="1"/>
  <c r="D192" i="224"/>
  <c r="H305" i="232"/>
  <c r="B224" i="228"/>
  <c r="D224" i="228"/>
  <c r="K224" i="228" s="1"/>
  <c r="H311" i="237"/>
  <c r="AE313" i="237"/>
  <c r="AM312" i="237"/>
  <c r="AF312" i="237"/>
  <c r="AK312" i="237"/>
  <c r="AB311" i="237"/>
  <c r="AA312" i="237"/>
  <c r="U313" i="237"/>
  <c r="AC312" i="237"/>
  <c r="V312" i="237"/>
  <c r="H203" i="234"/>
  <c r="AN165" i="237"/>
  <c r="AH165" i="237"/>
  <c r="AI165" i="237" s="1"/>
  <c r="A349" i="228"/>
  <c r="A350" i="235"/>
  <c r="B226" i="235"/>
  <c r="D226" i="235"/>
  <c r="A307" i="232"/>
  <c r="I306" i="232"/>
  <c r="G306" i="232"/>
  <c r="B306" i="232"/>
  <c r="R311" i="237"/>
  <c r="A313" i="237"/>
  <c r="G312" i="237"/>
  <c r="I312" i="237"/>
  <c r="B312" i="237"/>
  <c r="C229" i="235"/>
  <c r="I228" i="235"/>
  <c r="H228" i="235"/>
  <c r="D193" i="226"/>
  <c r="F193" i="226"/>
  <c r="G193" i="226" s="1"/>
  <c r="AD170" i="237"/>
  <c r="X170" i="237"/>
  <c r="Y170" i="237" s="1"/>
  <c r="AL311" i="237"/>
  <c r="D296" i="231"/>
  <c r="H296" i="231" s="1"/>
  <c r="F296" i="231"/>
  <c r="E296" i="231" s="1"/>
  <c r="L312" i="237"/>
  <c r="S312" i="237"/>
  <c r="K313" i="237"/>
  <c r="Q312" i="237"/>
  <c r="E322" i="234"/>
  <c r="C225" i="228"/>
  <c r="I224" i="228"/>
  <c r="H224" i="228"/>
  <c r="D159" i="232"/>
  <c r="E159" i="232" s="1"/>
  <c r="J159" i="232"/>
  <c r="C165" i="237"/>
  <c r="S165" i="237"/>
  <c r="N165" i="237"/>
  <c r="O165" i="237" s="1"/>
  <c r="T165" i="237"/>
  <c r="H198" i="227"/>
  <c r="H192" i="224" l="1"/>
  <c r="E224" i="228"/>
  <c r="F224" i="228" s="1"/>
  <c r="B225" i="228"/>
  <c r="D225" i="228"/>
  <c r="J225" i="228" s="1"/>
  <c r="H312" i="237"/>
  <c r="C160" i="232"/>
  <c r="R312" i="237"/>
  <c r="AA313" i="237"/>
  <c r="AC313" i="237"/>
  <c r="V313" i="237"/>
  <c r="U314" i="237"/>
  <c r="AK313" i="237"/>
  <c r="AE314" i="237"/>
  <c r="AF313" i="237"/>
  <c r="AM313" i="237"/>
  <c r="D199" i="227"/>
  <c r="F199" i="227"/>
  <c r="G199" i="227" s="1"/>
  <c r="J224" i="228"/>
  <c r="K225" i="228"/>
  <c r="I225" i="228"/>
  <c r="C226" i="228"/>
  <c r="H225" i="228"/>
  <c r="E323" i="234"/>
  <c r="K314" i="237"/>
  <c r="L313" i="237"/>
  <c r="S313" i="237"/>
  <c r="Q313" i="237"/>
  <c r="W171" i="237"/>
  <c r="H306" i="232"/>
  <c r="B307" i="232"/>
  <c r="I307" i="232"/>
  <c r="G307" i="232"/>
  <c r="A308" i="232"/>
  <c r="A350" i="228"/>
  <c r="AB312" i="237"/>
  <c r="AL312" i="237"/>
  <c r="M166" i="237"/>
  <c r="K226" i="235"/>
  <c r="E226" i="235"/>
  <c r="F226" i="235" s="1"/>
  <c r="J226" i="235"/>
  <c r="H193" i="226"/>
  <c r="B313" i="237"/>
  <c r="I313" i="237"/>
  <c r="G313" i="237"/>
  <c r="A314" i="237"/>
  <c r="F204" i="234"/>
  <c r="G204" i="234" s="1"/>
  <c r="D204" i="234"/>
  <c r="D193" i="224"/>
  <c r="H193" i="224" s="1"/>
  <c r="F193" i="224"/>
  <c r="G193" i="224" s="1"/>
  <c r="D165" i="237"/>
  <c r="E165" i="237" s="1"/>
  <c r="J165" i="237"/>
  <c r="I165" i="237"/>
  <c r="F297" i="231"/>
  <c r="E297" i="231" s="1"/>
  <c r="D297" i="231"/>
  <c r="H297" i="231" s="1"/>
  <c r="C230" i="235"/>
  <c r="I229" i="235"/>
  <c r="H229" i="235"/>
  <c r="A351" i="235"/>
  <c r="AG166" i="237"/>
  <c r="C231" i="235" l="1"/>
  <c r="I230" i="235"/>
  <c r="H230" i="235"/>
  <c r="D194" i="224"/>
  <c r="F194" i="224"/>
  <c r="G194" i="224" s="1"/>
  <c r="H307" i="232"/>
  <c r="L314" i="237"/>
  <c r="S314" i="237"/>
  <c r="Q314" i="237"/>
  <c r="K315" i="237"/>
  <c r="AH166" i="237"/>
  <c r="AI166" i="237" s="1"/>
  <c r="AN166" i="237"/>
  <c r="H204" i="234"/>
  <c r="B227" i="235"/>
  <c r="D227" i="235"/>
  <c r="A351" i="228"/>
  <c r="X171" i="237"/>
  <c r="Y171" i="237" s="1"/>
  <c r="AD171" i="237"/>
  <c r="E225" i="228"/>
  <c r="F225" i="228" s="1"/>
  <c r="AK314" i="237"/>
  <c r="AE315" i="237"/>
  <c r="AF314" i="237"/>
  <c r="AM314" i="237"/>
  <c r="AB313" i="237"/>
  <c r="D160" i="232"/>
  <c r="E160" i="232" s="1"/>
  <c r="J160" i="232"/>
  <c r="A352" i="235"/>
  <c r="D298" i="231"/>
  <c r="H298" i="231" s="1"/>
  <c r="F298" i="231"/>
  <c r="E298" i="231" s="1"/>
  <c r="C166" i="237"/>
  <c r="D194" i="226"/>
  <c r="F194" i="226"/>
  <c r="G194" i="226" s="1"/>
  <c r="E324" i="234"/>
  <c r="I226" i="228"/>
  <c r="C227" i="228"/>
  <c r="H226" i="228"/>
  <c r="A315" i="237"/>
  <c r="G314" i="237"/>
  <c r="B314" i="237"/>
  <c r="I314" i="237"/>
  <c r="H313" i="237"/>
  <c r="S166" i="237"/>
  <c r="N166" i="237"/>
  <c r="O166" i="237" s="1"/>
  <c r="T166" i="237"/>
  <c r="A309" i="232"/>
  <c r="I308" i="232"/>
  <c r="G308" i="232"/>
  <c r="B308" i="232"/>
  <c r="R313" i="237"/>
  <c r="H199" i="227"/>
  <c r="AL313" i="237"/>
  <c r="AA314" i="237"/>
  <c r="U315" i="237"/>
  <c r="AC314" i="237"/>
  <c r="V314" i="237"/>
  <c r="I309" i="232" l="1"/>
  <c r="A310" i="232"/>
  <c r="B309" i="232"/>
  <c r="G309" i="232"/>
  <c r="A316" i="237"/>
  <c r="B315" i="237"/>
  <c r="I315" i="237"/>
  <c r="G315" i="237"/>
  <c r="E325" i="234"/>
  <c r="AL314" i="237"/>
  <c r="A352" i="228"/>
  <c r="F205" i="234"/>
  <c r="G205" i="234" s="1"/>
  <c r="D205" i="234"/>
  <c r="K227" i="235"/>
  <c r="E227" i="235"/>
  <c r="F227" i="235" s="1"/>
  <c r="J227" i="235"/>
  <c r="R314" i="237"/>
  <c r="H194" i="224"/>
  <c r="H308" i="232"/>
  <c r="M167" i="237"/>
  <c r="H194" i="226"/>
  <c r="F299" i="231"/>
  <c r="E299" i="231" s="1"/>
  <c r="D299" i="231"/>
  <c r="H299" i="231" s="1"/>
  <c r="C161" i="232"/>
  <c r="W172" i="237"/>
  <c r="AG167" i="237"/>
  <c r="H314" i="237"/>
  <c r="C228" i="228"/>
  <c r="I227" i="228"/>
  <c r="H227" i="228"/>
  <c r="I166" i="237"/>
  <c r="J166" i="237"/>
  <c r="D166" i="237"/>
  <c r="E166" i="237" s="1"/>
  <c r="B226" i="228"/>
  <c r="D226" i="228"/>
  <c r="AK315" i="237"/>
  <c r="AE316" i="237"/>
  <c r="AF315" i="237"/>
  <c r="AM315" i="237"/>
  <c r="AB314" i="237"/>
  <c r="AC315" i="237"/>
  <c r="U316" i="237"/>
  <c r="AA315" i="237"/>
  <c r="V315" i="237"/>
  <c r="D200" i="227"/>
  <c r="F200" i="227"/>
  <c r="G200" i="227" s="1"/>
  <c r="A353" i="235"/>
  <c r="L315" i="237"/>
  <c r="S315" i="237"/>
  <c r="K316" i="237"/>
  <c r="Q315" i="237"/>
  <c r="C232" i="235"/>
  <c r="I231" i="235"/>
  <c r="H231" i="235"/>
  <c r="H200" i="227" l="1"/>
  <c r="A354" i="235"/>
  <c r="AB315" i="237"/>
  <c r="K226" i="228"/>
  <c r="J226" i="228"/>
  <c r="E226" i="228"/>
  <c r="F226" i="228" s="1"/>
  <c r="AD172" i="237"/>
  <c r="X172" i="237"/>
  <c r="Y172" i="237" s="1"/>
  <c r="D300" i="231"/>
  <c r="H300" i="231" s="1"/>
  <c r="F300" i="231"/>
  <c r="E300" i="231" s="1"/>
  <c r="A353" i="228"/>
  <c r="E326" i="234"/>
  <c r="C233" i="235"/>
  <c r="I232" i="235"/>
  <c r="H232" i="235"/>
  <c r="R315" i="237"/>
  <c r="AE317" i="237"/>
  <c r="AM316" i="237"/>
  <c r="AF316" i="237"/>
  <c r="AK316" i="237"/>
  <c r="H205" i="234"/>
  <c r="H315" i="237"/>
  <c r="D201" i="227"/>
  <c r="F201" i="227"/>
  <c r="G201" i="227" s="1"/>
  <c r="C167" i="237"/>
  <c r="C229" i="228"/>
  <c r="I228" i="228"/>
  <c r="H228" i="228"/>
  <c r="AH167" i="237"/>
  <c r="AI167" i="237" s="1"/>
  <c r="AN167" i="237"/>
  <c r="D195" i="226"/>
  <c r="F195" i="226"/>
  <c r="G195" i="226" s="1"/>
  <c r="H309" i="232"/>
  <c r="K317" i="237"/>
  <c r="L316" i="237"/>
  <c r="S316" i="237"/>
  <c r="Q316" i="237"/>
  <c r="AA316" i="237"/>
  <c r="V316" i="237"/>
  <c r="U317" i="237"/>
  <c r="AC316" i="237"/>
  <c r="AL315" i="237"/>
  <c r="D161" i="232"/>
  <c r="E161" i="232" s="1"/>
  <c r="J161" i="232"/>
  <c r="N167" i="237"/>
  <c r="O167" i="237" s="1"/>
  <c r="S167" i="237"/>
  <c r="T167" i="237"/>
  <c r="D195" i="224"/>
  <c r="F195" i="224"/>
  <c r="G195" i="224" s="1"/>
  <c r="B228" i="235"/>
  <c r="D228" i="235"/>
  <c r="A317" i="237"/>
  <c r="G316" i="237"/>
  <c r="I316" i="237"/>
  <c r="B316" i="237"/>
  <c r="I310" i="232"/>
  <c r="G310" i="232"/>
  <c r="A311" i="232"/>
  <c r="B310" i="232"/>
  <c r="H310" i="232" l="1"/>
  <c r="H316" i="237"/>
  <c r="B317" i="237"/>
  <c r="I317" i="237"/>
  <c r="A318" i="237"/>
  <c r="G317" i="237"/>
  <c r="J228" i="235"/>
  <c r="E228" i="235"/>
  <c r="F228" i="235" s="1"/>
  <c r="K228" i="235"/>
  <c r="C162" i="232"/>
  <c r="AA317" i="237"/>
  <c r="AC317" i="237"/>
  <c r="U318" i="237"/>
  <c r="V317" i="237"/>
  <c r="R316" i="237"/>
  <c r="I229" i="228"/>
  <c r="C230" i="228"/>
  <c r="H229" i="228"/>
  <c r="F206" i="234"/>
  <c r="G206" i="234" s="1"/>
  <c r="D206" i="234"/>
  <c r="AL316" i="237"/>
  <c r="B227" i="228"/>
  <c r="D227" i="228"/>
  <c r="K318" i="237"/>
  <c r="L317" i="237"/>
  <c r="S317" i="237"/>
  <c r="Q317" i="237"/>
  <c r="H195" i="226"/>
  <c r="H201" i="227"/>
  <c r="E327" i="234"/>
  <c r="A354" i="228"/>
  <c r="F301" i="231"/>
  <c r="E301" i="231" s="1"/>
  <c r="D301" i="231"/>
  <c r="H301" i="231" s="1"/>
  <c r="A355" i="235"/>
  <c r="M168" i="237"/>
  <c r="AB316" i="237"/>
  <c r="D167" i="237"/>
  <c r="E167" i="237" s="1"/>
  <c r="I167" i="237"/>
  <c r="J167" i="237"/>
  <c r="W173" i="237"/>
  <c r="A312" i="232"/>
  <c r="B311" i="232"/>
  <c r="I311" i="232"/>
  <c r="G311" i="232"/>
  <c r="H195" i="224"/>
  <c r="AG168" i="237"/>
  <c r="AK317" i="237"/>
  <c r="AE318" i="237"/>
  <c r="AF317" i="237"/>
  <c r="AM317" i="237"/>
  <c r="I233" i="235"/>
  <c r="H233" i="235"/>
  <c r="AK318" i="237" l="1"/>
  <c r="AE319" i="237"/>
  <c r="AM318" i="237"/>
  <c r="AF318" i="237"/>
  <c r="F196" i="226"/>
  <c r="G196" i="226" s="1"/>
  <c r="D196" i="226"/>
  <c r="H317" i="237"/>
  <c r="C168" i="237"/>
  <c r="D302" i="231"/>
  <c r="H302" i="231" s="1"/>
  <c r="F302" i="231"/>
  <c r="E302" i="231" s="1"/>
  <c r="AB317" i="237"/>
  <c r="AL317" i="237"/>
  <c r="AN168" i="237"/>
  <c r="AH168" i="237"/>
  <c r="AI168" i="237" s="1"/>
  <c r="H311" i="232"/>
  <c r="A356" i="235"/>
  <c r="E328" i="234"/>
  <c r="R317" i="237"/>
  <c r="E227" i="228"/>
  <c r="F227" i="228" s="1"/>
  <c r="K227" i="228"/>
  <c r="J227" i="228"/>
  <c r="H206" i="234"/>
  <c r="AA318" i="237"/>
  <c r="V318" i="237"/>
  <c r="U319" i="237"/>
  <c r="AC318" i="237"/>
  <c r="B229" i="235"/>
  <c r="D229" i="235"/>
  <c r="B318" i="237"/>
  <c r="A319" i="237"/>
  <c r="G318" i="237"/>
  <c r="I318" i="237"/>
  <c r="N168" i="237"/>
  <c r="O168" i="237" s="1"/>
  <c r="T168" i="237"/>
  <c r="S168" i="237"/>
  <c r="D162" i="232"/>
  <c r="E162" i="232" s="1"/>
  <c r="J162" i="232"/>
  <c r="F196" i="224"/>
  <c r="G196" i="224" s="1"/>
  <c r="D196" i="224"/>
  <c r="AD173" i="237"/>
  <c r="X173" i="237"/>
  <c r="Y173" i="237" s="1"/>
  <c r="A355" i="228"/>
  <c r="A313" i="232"/>
  <c r="I312" i="232"/>
  <c r="G312" i="232"/>
  <c r="B312" i="232"/>
  <c r="F202" i="227"/>
  <c r="G202" i="227" s="1"/>
  <c r="D202" i="227"/>
  <c r="Q318" i="237"/>
  <c r="K319" i="237"/>
  <c r="L318" i="237"/>
  <c r="S318" i="237"/>
  <c r="C231" i="228"/>
  <c r="I230" i="228"/>
  <c r="H230" i="228"/>
  <c r="W174" i="237" l="1"/>
  <c r="AB318" i="237"/>
  <c r="C163" i="232"/>
  <c r="E329" i="234"/>
  <c r="C232" i="228"/>
  <c r="I231" i="228"/>
  <c r="H231" i="228"/>
  <c r="R318" i="237"/>
  <c r="H312" i="232"/>
  <c r="A356" i="228"/>
  <c r="H196" i="224"/>
  <c r="A320" i="237"/>
  <c r="I319" i="237"/>
  <c r="G319" i="237"/>
  <c r="E319" i="237"/>
  <c r="C319" i="237"/>
  <c r="D319" i="237"/>
  <c r="B319" i="237"/>
  <c r="AC319" i="237"/>
  <c r="U320" i="237"/>
  <c r="V319" i="237"/>
  <c r="Y319" i="237"/>
  <c r="AA319" i="237"/>
  <c r="X319" i="237"/>
  <c r="W319" i="237"/>
  <c r="F207" i="234"/>
  <c r="G207" i="234" s="1"/>
  <c r="D207" i="234"/>
  <c r="A357" i="235"/>
  <c r="AG169" i="237"/>
  <c r="F303" i="231"/>
  <c r="E303" i="231" s="1"/>
  <c r="D303" i="231"/>
  <c r="H303" i="231" s="1"/>
  <c r="AL318" i="237"/>
  <c r="AK319" i="237"/>
  <c r="AG319" i="237"/>
  <c r="AI319" i="237"/>
  <c r="AF319" i="237"/>
  <c r="AH319" i="237"/>
  <c r="AM319" i="237"/>
  <c r="AE320" i="237"/>
  <c r="M169" i="237"/>
  <c r="K229" i="235"/>
  <c r="E229" i="235"/>
  <c r="F229" i="235" s="1"/>
  <c r="J229" i="235"/>
  <c r="B228" i="228"/>
  <c r="D228" i="228"/>
  <c r="S319" i="237"/>
  <c r="N319" i="237"/>
  <c r="L319" i="237"/>
  <c r="Q319" i="237"/>
  <c r="O319" i="237"/>
  <c r="K320" i="237"/>
  <c r="M319" i="237"/>
  <c r="H202" i="227"/>
  <c r="I313" i="232"/>
  <c r="B313" i="232"/>
  <c r="G313" i="232"/>
  <c r="A314" i="232"/>
  <c r="H318" i="237"/>
  <c r="I168" i="237"/>
  <c r="D168" i="237"/>
  <c r="E168" i="237" s="1"/>
  <c r="J168" i="237"/>
  <c r="H196" i="226"/>
  <c r="C169" i="237" l="1"/>
  <c r="F304" i="231"/>
  <c r="E304" i="231" s="1"/>
  <c r="D304" i="231"/>
  <c r="H304" i="231" s="1"/>
  <c r="AD319" i="237"/>
  <c r="AB319" i="237"/>
  <c r="E330" i="234"/>
  <c r="I314" i="232"/>
  <c r="A315" i="232"/>
  <c r="G314" i="232"/>
  <c r="B314" i="232"/>
  <c r="AA320" i="237"/>
  <c r="X320" i="237"/>
  <c r="W320" i="237"/>
  <c r="V320" i="237"/>
  <c r="U321" i="237"/>
  <c r="Y320" i="237"/>
  <c r="AC320" i="237"/>
  <c r="B320" i="237"/>
  <c r="A321" i="237"/>
  <c r="I320" i="237"/>
  <c r="G320" i="237"/>
  <c r="C320" i="237"/>
  <c r="E320" i="237"/>
  <c r="D320" i="237"/>
  <c r="D197" i="226"/>
  <c r="F197" i="226"/>
  <c r="G197" i="226" s="1"/>
  <c r="S169" i="237"/>
  <c r="N169" i="237"/>
  <c r="O169" i="237" s="1"/>
  <c r="T169" i="237"/>
  <c r="AL319" i="237"/>
  <c r="AN319" i="237"/>
  <c r="H207" i="234"/>
  <c r="F197" i="224"/>
  <c r="G197" i="224" s="1"/>
  <c r="D197" i="224"/>
  <c r="H197" i="224" s="1"/>
  <c r="C233" i="228"/>
  <c r="I232" i="228"/>
  <c r="H232" i="228"/>
  <c r="T319" i="237"/>
  <c r="R319" i="237"/>
  <c r="A357" i="228"/>
  <c r="S320" i="237"/>
  <c r="N320" i="237"/>
  <c r="L320" i="237"/>
  <c r="O320" i="237"/>
  <c r="Q320" i="237"/>
  <c r="K321" i="237"/>
  <c r="M320" i="237"/>
  <c r="H313" i="232"/>
  <c r="D203" i="227"/>
  <c r="F203" i="227"/>
  <c r="G203" i="227" s="1"/>
  <c r="E228" i="228"/>
  <c r="F228" i="228" s="1"/>
  <c r="K228" i="228"/>
  <c r="J228" i="228"/>
  <c r="B230" i="235"/>
  <c r="D230" i="235"/>
  <c r="AF320" i="237"/>
  <c r="AE321" i="237"/>
  <c r="AK320" i="237"/>
  <c r="AI320" i="237"/>
  <c r="AG320" i="237"/>
  <c r="AH320" i="237"/>
  <c r="AM320" i="237"/>
  <c r="AH169" i="237"/>
  <c r="AI169" i="237" s="1"/>
  <c r="AN169" i="237"/>
  <c r="A358" i="235"/>
  <c r="J319" i="237"/>
  <c r="H319" i="237"/>
  <c r="D163" i="232"/>
  <c r="E163" i="232" s="1"/>
  <c r="J163" i="232"/>
  <c r="X174" i="237"/>
  <c r="Y174" i="237" s="1"/>
  <c r="AD174" i="237"/>
  <c r="AK321" i="237" l="1"/>
  <c r="AM321" i="237"/>
  <c r="AI321" i="237"/>
  <c r="AE322" i="237"/>
  <c r="AG321" i="237"/>
  <c r="AF321" i="237"/>
  <c r="AH321" i="237"/>
  <c r="I321" i="237"/>
  <c r="E321" i="237"/>
  <c r="B321" i="237"/>
  <c r="C321" i="237"/>
  <c r="D321" i="237"/>
  <c r="A322" i="237"/>
  <c r="G321" i="237"/>
  <c r="K322" i="237"/>
  <c r="S321" i="237"/>
  <c r="N321" i="237"/>
  <c r="L321" i="237"/>
  <c r="Q321" i="237"/>
  <c r="M321" i="237"/>
  <c r="O321" i="237"/>
  <c r="AD320" i="237"/>
  <c r="AB320" i="237"/>
  <c r="B315" i="232"/>
  <c r="I315" i="232"/>
  <c r="G315" i="232"/>
  <c r="A316" i="232"/>
  <c r="W175" i="237"/>
  <c r="AG170" i="237"/>
  <c r="E230" i="235"/>
  <c r="F230" i="235" s="1"/>
  <c r="K230" i="235"/>
  <c r="J230" i="235"/>
  <c r="H197" i="226"/>
  <c r="H314" i="232"/>
  <c r="C164" i="232"/>
  <c r="T320" i="237"/>
  <c r="R320" i="237"/>
  <c r="W321" i="237"/>
  <c r="Y321" i="237"/>
  <c r="AC321" i="237"/>
  <c r="AA321" i="237"/>
  <c r="V321" i="237"/>
  <c r="X321" i="237"/>
  <c r="U322" i="237"/>
  <c r="F305" i="231"/>
  <c r="E305" i="231" s="1"/>
  <c r="D305" i="231"/>
  <c r="H305" i="231" s="1"/>
  <c r="AL320" i="237"/>
  <c r="AN320" i="237"/>
  <c r="H203" i="227"/>
  <c r="D198" i="224"/>
  <c r="F198" i="224"/>
  <c r="G198" i="224" s="1"/>
  <c r="H320" i="237"/>
  <c r="J320" i="237"/>
  <c r="E331" i="234"/>
  <c r="A359" i="235"/>
  <c r="B229" i="228"/>
  <c r="D229" i="228"/>
  <c r="A358" i="228"/>
  <c r="I233" i="228"/>
  <c r="H233" i="228"/>
  <c r="F208" i="234"/>
  <c r="G208" i="234" s="1"/>
  <c r="D208" i="234"/>
  <c r="H208" i="234" s="1"/>
  <c r="M170" i="237"/>
  <c r="I169" i="237"/>
  <c r="D169" i="237"/>
  <c r="E169" i="237" s="1"/>
  <c r="J169" i="237"/>
  <c r="H198" i="224" l="1"/>
  <c r="F209" i="234"/>
  <c r="G209" i="234" s="1"/>
  <c r="D209" i="234"/>
  <c r="D204" i="227"/>
  <c r="F204" i="227"/>
  <c r="G204" i="227" s="1"/>
  <c r="AD175" i="237"/>
  <c r="X175" i="237"/>
  <c r="Y175" i="237" s="1"/>
  <c r="A360" i="235"/>
  <c r="AA322" i="237"/>
  <c r="V322" i="237"/>
  <c r="U323" i="237"/>
  <c r="Y322" i="237"/>
  <c r="AC322" i="237"/>
  <c r="W322" i="237"/>
  <c r="X322" i="237"/>
  <c r="B231" i="235"/>
  <c r="D231" i="235"/>
  <c r="S322" i="237"/>
  <c r="N322" i="237"/>
  <c r="K323" i="237"/>
  <c r="M322" i="237"/>
  <c r="O322" i="237"/>
  <c r="Q322" i="237"/>
  <c r="L322" i="237"/>
  <c r="A359" i="228"/>
  <c r="K229" i="228"/>
  <c r="J229" i="228"/>
  <c r="E229" i="228"/>
  <c r="F229" i="228" s="1"/>
  <c r="D164" i="232"/>
  <c r="E164" i="232" s="1"/>
  <c r="J164" i="232"/>
  <c r="D198" i="226"/>
  <c r="F198" i="226"/>
  <c r="G198" i="226" s="1"/>
  <c r="AH170" i="237"/>
  <c r="AI170" i="237" s="1"/>
  <c r="AN170" i="237"/>
  <c r="R321" i="237"/>
  <c r="T321" i="237"/>
  <c r="J321" i="237"/>
  <c r="H321" i="237"/>
  <c r="AL321" i="237"/>
  <c r="AN321" i="237"/>
  <c r="C170" i="237"/>
  <c r="AH322" i="237"/>
  <c r="AE323" i="237"/>
  <c r="AF322" i="237"/>
  <c r="AI322" i="237"/>
  <c r="AG322" i="237"/>
  <c r="AK322" i="237"/>
  <c r="AM322" i="237"/>
  <c r="S170" i="237"/>
  <c r="T170" i="237"/>
  <c r="N170" i="237"/>
  <c r="O170" i="237" s="1"/>
  <c r="E332" i="234"/>
  <c r="D199" i="224"/>
  <c r="F199" i="224"/>
  <c r="G199" i="224" s="1"/>
  <c r="D306" i="231"/>
  <c r="H306" i="231" s="1"/>
  <c r="F306" i="231"/>
  <c r="E306" i="231" s="1"/>
  <c r="AD321" i="237"/>
  <c r="AB321" i="237"/>
  <c r="A317" i="232"/>
  <c r="I316" i="232"/>
  <c r="G316" i="232"/>
  <c r="B316" i="232"/>
  <c r="H315" i="232"/>
  <c r="B322" i="237"/>
  <c r="G322" i="237"/>
  <c r="A323" i="237"/>
  <c r="E322" i="237"/>
  <c r="C322" i="237"/>
  <c r="I322" i="237"/>
  <c r="D322" i="237"/>
  <c r="H198" i="226" l="1"/>
  <c r="H199" i="224"/>
  <c r="J170" i="237"/>
  <c r="I170" i="237"/>
  <c r="D170" i="237"/>
  <c r="E170" i="237" s="1"/>
  <c r="A361" i="235"/>
  <c r="F307" i="231"/>
  <c r="E307" i="231" s="1"/>
  <c r="D307" i="231"/>
  <c r="H307" i="231" s="1"/>
  <c r="E333" i="234"/>
  <c r="AN322" i="237"/>
  <c r="AL322" i="237"/>
  <c r="AG171" i="237"/>
  <c r="AC323" i="237"/>
  <c r="W323" i="237"/>
  <c r="X323" i="237"/>
  <c r="U324" i="237"/>
  <c r="AA323" i="237"/>
  <c r="V323" i="237"/>
  <c r="Y323" i="237"/>
  <c r="H204" i="227"/>
  <c r="A324" i="237"/>
  <c r="B323" i="237"/>
  <c r="G323" i="237"/>
  <c r="C323" i="237"/>
  <c r="E323" i="237"/>
  <c r="D323" i="237"/>
  <c r="I323" i="237"/>
  <c r="M171" i="237"/>
  <c r="AK323" i="237"/>
  <c r="AG323" i="237"/>
  <c r="AI323" i="237"/>
  <c r="AE324" i="237"/>
  <c r="AF323" i="237"/>
  <c r="AH323" i="237"/>
  <c r="AM323" i="237"/>
  <c r="B230" i="228"/>
  <c r="D230" i="228"/>
  <c r="A360" i="228"/>
  <c r="AB322" i="237"/>
  <c r="AD322" i="237"/>
  <c r="W176" i="237"/>
  <c r="H209" i="234"/>
  <c r="H322" i="237"/>
  <c r="J322" i="237"/>
  <c r="A318" i="232"/>
  <c r="I317" i="232"/>
  <c r="B317" i="232"/>
  <c r="G317" i="232"/>
  <c r="C165" i="232"/>
  <c r="H316" i="232"/>
  <c r="F200" i="224"/>
  <c r="G200" i="224" s="1"/>
  <c r="D200" i="224"/>
  <c r="D199" i="226"/>
  <c r="F199" i="226"/>
  <c r="G199" i="226" s="1"/>
  <c r="T322" i="237"/>
  <c r="R322" i="237"/>
  <c r="S323" i="237"/>
  <c r="N323" i="237"/>
  <c r="L323" i="237"/>
  <c r="Q323" i="237"/>
  <c r="K324" i="237"/>
  <c r="M323" i="237"/>
  <c r="O323" i="237"/>
  <c r="J231" i="235"/>
  <c r="E231" i="235"/>
  <c r="F231" i="235" s="1"/>
  <c r="K231" i="235"/>
  <c r="AH171" i="237" l="1"/>
  <c r="AI171" i="237" s="1"/>
  <c r="AN171" i="237"/>
  <c r="E334" i="234"/>
  <c r="H199" i="226"/>
  <c r="I318" i="232"/>
  <c r="G318" i="232"/>
  <c r="B318" i="232"/>
  <c r="A319" i="232"/>
  <c r="AN323" i="237"/>
  <c r="AL323" i="237"/>
  <c r="AB323" i="237"/>
  <c r="AD323" i="237"/>
  <c r="C171" i="237"/>
  <c r="H200" i="224"/>
  <c r="H317" i="232"/>
  <c r="X176" i="237"/>
  <c r="Y176" i="237" s="1"/>
  <c r="AD176" i="237"/>
  <c r="AF324" i="237"/>
  <c r="AK324" i="237"/>
  <c r="AM324" i="237"/>
  <c r="AE325" i="237"/>
  <c r="AI324" i="237"/>
  <c r="AG324" i="237"/>
  <c r="AH324" i="237"/>
  <c r="B324" i="237"/>
  <c r="C324" i="237"/>
  <c r="I324" i="237"/>
  <c r="E324" i="237"/>
  <c r="A325" i="237"/>
  <c r="G324" i="237"/>
  <c r="D324" i="237"/>
  <c r="K230" i="228"/>
  <c r="J230" i="228"/>
  <c r="E230" i="228"/>
  <c r="F230" i="228" s="1"/>
  <c r="B232" i="235"/>
  <c r="D232" i="235"/>
  <c r="S324" i="237"/>
  <c r="N324" i="237"/>
  <c r="L324" i="237"/>
  <c r="Q324" i="237"/>
  <c r="M324" i="237"/>
  <c r="K325" i="237"/>
  <c r="O324" i="237"/>
  <c r="F210" i="234"/>
  <c r="G210" i="234" s="1"/>
  <c r="D210" i="234"/>
  <c r="H210" i="234" s="1"/>
  <c r="J323" i="237"/>
  <c r="H323" i="237"/>
  <c r="F308" i="231"/>
  <c r="E308" i="231" s="1"/>
  <c r="D308" i="231"/>
  <c r="H308" i="231" s="1"/>
  <c r="T323" i="237"/>
  <c r="R323" i="237"/>
  <c r="D165" i="232"/>
  <c r="E165" i="232" s="1"/>
  <c r="J165" i="232"/>
  <c r="A361" i="228"/>
  <c r="S171" i="237"/>
  <c r="N171" i="237"/>
  <c r="O171" i="237" s="1"/>
  <c r="T171" i="237"/>
  <c r="D205" i="227"/>
  <c r="F205" i="227"/>
  <c r="G205" i="227" s="1"/>
  <c r="AA324" i="237"/>
  <c r="X324" i="237"/>
  <c r="AC324" i="237"/>
  <c r="V324" i="237"/>
  <c r="Y324" i="237"/>
  <c r="W324" i="237"/>
  <c r="U325" i="237"/>
  <c r="A362" i="235"/>
  <c r="M172" i="237" l="1"/>
  <c r="F211" i="234"/>
  <c r="G211" i="234" s="1"/>
  <c r="D211" i="234"/>
  <c r="H211" i="234" s="1"/>
  <c r="B231" i="228"/>
  <c r="D231" i="228"/>
  <c r="AD324" i="237"/>
  <c r="AB324" i="237"/>
  <c r="H324" i="237"/>
  <c r="J324" i="237"/>
  <c r="D201" i="224"/>
  <c r="F201" i="224"/>
  <c r="G201" i="224" s="1"/>
  <c r="E335" i="234"/>
  <c r="W325" i="237"/>
  <c r="Y325" i="237"/>
  <c r="AA325" i="237"/>
  <c r="AC325" i="237"/>
  <c r="U326" i="237"/>
  <c r="X325" i="237"/>
  <c r="V325" i="237"/>
  <c r="H205" i="227"/>
  <c r="A362" i="228"/>
  <c r="T324" i="237"/>
  <c r="R324" i="237"/>
  <c r="E232" i="235"/>
  <c r="F232" i="235" s="1"/>
  <c r="K232" i="235"/>
  <c r="J232" i="235"/>
  <c r="W177" i="237"/>
  <c r="I171" i="237"/>
  <c r="D171" i="237"/>
  <c r="E171" i="237" s="1"/>
  <c r="J171" i="237"/>
  <c r="H318" i="232"/>
  <c r="A363" i="235"/>
  <c r="F309" i="231"/>
  <c r="E309" i="231" s="1"/>
  <c r="D309" i="231"/>
  <c r="H309" i="231" s="1"/>
  <c r="AL324" i="237"/>
  <c r="AN324" i="237"/>
  <c r="B319" i="232"/>
  <c r="I319" i="232"/>
  <c r="A320" i="232"/>
  <c r="G319" i="232"/>
  <c r="C166" i="232"/>
  <c r="A326" i="237"/>
  <c r="C325" i="237"/>
  <c r="G325" i="237"/>
  <c r="E325" i="237"/>
  <c r="I325" i="237"/>
  <c r="D325" i="237"/>
  <c r="B325" i="237"/>
  <c r="AK325" i="237"/>
  <c r="AM325" i="237"/>
  <c r="AF325" i="237"/>
  <c r="AI325" i="237"/>
  <c r="AG325" i="237"/>
  <c r="AH325" i="237"/>
  <c r="AE326" i="237"/>
  <c r="K326" i="237"/>
  <c r="S325" i="237"/>
  <c r="N325" i="237"/>
  <c r="L325" i="237"/>
  <c r="Q325" i="237"/>
  <c r="M325" i="237"/>
  <c r="O325" i="237"/>
  <c r="F200" i="226"/>
  <c r="G200" i="226" s="1"/>
  <c r="D200" i="226"/>
  <c r="H200" i="226" s="1"/>
  <c r="AG172" i="237"/>
  <c r="H201" i="224" l="1"/>
  <c r="B233" i="235"/>
  <c r="D233" i="235"/>
  <c r="D202" i="224"/>
  <c r="F202" i="224"/>
  <c r="G202" i="224" s="1"/>
  <c r="D201" i="226"/>
  <c r="F201" i="226"/>
  <c r="G201" i="226" s="1"/>
  <c r="A321" i="232"/>
  <c r="I320" i="232"/>
  <c r="G320" i="232"/>
  <c r="B320" i="232"/>
  <c r="A364" i="235"/>
  <c r="X177" i="237"/>
  <c r="Y177" i="237" s="1"/>
  <c r="AD177" i="237"/>
  <c r="F206" i="227"/>
  <c r="G206" i="227" s="1"/>
  <c r="D206" i="227"/>
  <c r="R325" i="237"/>
  <c r="T325" i="237"/>
  <c r="AH326" i="237"/>
  <c r="AK326" i="237"/>
  <c r="AG326" i="237"/>
  <c r="AE327" i="237"/>
  <c r="AF326" i="237"/>
  <c r="AI326" i="237"/>
  <c r="AM326" i="237"/>
  <c r="AL325" i="237"/>
  <c r="AN325" i="237"/>
  <c r="C172" i="237"/>
  <c r="A363" i="228"/>
  <c r="AB325" i="237"/>
  <c r="AD325" i="237"/>
  <c r="E336" i="234"/>
  <c r="J231" i="228"/>
  <c r="E231" i="228"/>
  <c r="F231" i="228" s="1"/>
  <c r="K231" i="228"/>
  <c r="S172" i="237"/>
  <c r="N172" i="237"/>
  <c r="O172" i="237" s="1"/>
  <c r="T172" i="237"/>
  <c r="AH172" i="237"/>
  <c r="AI172" i="237" s="1"/>
  <c r="AN172" i="237"/>
  <c r="D166" i="232"/>
  <c r="E166" i="232" s="1"/>
  <c r="J166" i="232"/>
  <c r="AA326" i="237"/>
  <c r="V326" i="237"/>
  <c r="W326" i="237"/>
  <c r="X326" i="237"/>
  <c r="U327" i="237"/>
  <c r="AC326" i="237"/>
  <c r="Y326" i="237"/>
  <c r="F212" i="234"/>
  <c r="G212" i="234" s="1"/>
  <c r="D212" i="234"/>
  <c r="S326" i="237"/>
  <c r="N326" i="237"/>
  <c r="Q326" i="237"/>
  <c r="K327" i="237"/>
  <c r="O326" i="237"/>
  <c r="M326" i="237"/>
  <c r="L326" i="237"/>
  <c r="J325" i="237"/>
  <c r="H325" i="237"/>
  <c r="B326" i="237"/>
  <c r="A327" i="237"/>
  <c r="G326" i="237"/>
  <c r="C326" i="237"/>
  <c r="E326" i="237"/>
  <c r="I326" i="237"/>
  <c r="D326" i="237"/>
  <c r="H319" i="232"/>
  <c r="D310" i="231"/>
  <c r="H310" i="231" s="1"/>
  <c r="F310" i="231"/>
  <c r="E310" i="231" s="1"/>
  <c r="H206" i="227" l="1"/>
  <c r="H202" i="224"/>
  <c r="C167" i="232"/>
  <c r="I172" i="237"/>
  <c r="D172" i="237"/>
  <c r="E172" i="237" s="1"/>
  <c r="J172" i="237"/>
  <c r="D207" i="227"/>
  <c r="F207" i="227"/>
  <c r="G207" i="227" s="1"/>
  <c r="F203" i="224"/>
  <c r="G203" i="224" s="1"/>
  <c r="D203" i="224"/>
  <c r="AB326" i="237"/>
  <c r="AD326" i="237"/>
  <c r="AN326" i="237"/>
  <c r="AL326" i="237"/>
  <c r="S327" i="237"/>
  <c r="N327" i="237"/>
  <c r="K328" i="237"/>
  <c r="L327" i="237"/>
  <c r="Q327" i="237"/>
  <c r="O327" i="237"/>
  <c r="M327" i="237"/>
  <c r="H212" i="234"/>
  <c r="AC327" i="237"/>
  <c r="U328" i="237"/>
  <c r="V327" i="237"/>
  <c r="Y327" i="237"/>
  <c r="X327" i="237"/>
  <c r="W327" i="237"/>
  <c r="AA327" i="237"/>
  <c r="AG173" i="237"/>
  <c r="E337" i="234"/>
  <c r="AK327" i="237"/>
  <c r="AG327" i="237"/>
  <c r="AI327" i="237"/>
  <c r="AE328" i="237"/>
  <c r="AM327" i="237"/>
  <c r="AF327" i="237"/>
  <c r="AH327" i="237"/>
  <c r="H201" i="226"/>
  <c r="J233" i="235"/>
  <c r="K233" i="235"/>
  <c r="E233" i="235"/>
  <c r="F233" i="235" s="1"/>
  <c r="H326" i="237"/>
  <c r="J326" i="237"/>
  <c r="M173" i="237"/>
  <c r="A365" i="235"/>
  <c r="I321" i="232"/>
  <c r="B321" i="232"/>
  <c r="G321" i="232"/>
  <c r="A322" i="232"/>
  <c r="F311" i="231"/>
  <c r="E311" i="231" s="1"/>
  <c r="D311" i="231"/>
  <c r="H311" i="231" s="1"/>
  <c r="A328" i="237"/>
  <c r="I327" i="237"/>
  <c r="E327" i="237"/>
  <c r="B327" i="237"/>
  <c r="C327" i="237"/>
  <c r="D327" i="237"/>
  <c r="G327" i="237"/>
  <c r="T326" i="237"/>
  <c r="R326" i="237"/>
  <c r="B232" i="228"/>
  <c r="D232" i="228"/>
  <c r="A364" i="228"/>
  <c r="W178" i="237"/>
  <c r="H320" i="232"/>
  <c r="A365" i="228" l="1"/>
  <c r="B328" i="237"/>
  <c r="I328" i="237"/>
  <c r="E328" i="237"/>
  <c r="C328" i="237"/>
  <c r="G328" i="237"/>
  <c r="D328" i="237"/>
  <c r="A329" i="237"/>
  <c r="A323" i="232"/>
  <c r="I322" i="232"/>
  <c r="G322" i="232"/>
  <c r="B322" i="232"/>
  <c r="X178" i="237"/>
  <c r="Y178" i="237" s="1"/>
  <c r="AD178" i="237"/>
  <c r="J327" i="237"/>
  <c r="H327" i="237"/>
  <c r="D312" i="231"/>
  <c r="H312" i="231" s="1"/>
  <c r="F312" i="231"/>
  <c r="E312" i="231" s="1"/>
  <c r="A366" i="235"/>
  <c r="J232" i="228"/>
  <c r="K232" i="228"/>
  <c r="E232" i="228"/>
  <c r="F232" i="228" s="1"/>
  <c r="H321" i="232"/>
  <c r="F213" i="234"/>
  <c r="G213" i="234" s="1"/>
  <c r="D213" i="234"/>
  <c r="R327" i="237"/>
  <c r="T327" i="237"/>
  <c r="H203" i="224"/>
  <c r="J167" i="232"/>
  <c r="D167" i="232"/>
  <c r="E167" i="232" s="1"/>
  <c r="B234" i="235"/>
  <c r="C234" i="235"/>
  <c r="D234" i="235"/>
  <c r="AA328" i="237"/>
  <c r="X328" i="237"/>
  <c r="W328" i="237"/>
  <c r="U329" i="237"/>
  <c r="AC328" i="237"/>
  <c r="V328" i="237"/>
  <c r="Y328" i="237"/>
  <c r="S173" i="237"/>
  <c r="T173" i="237"/>
  <c r="N173" i="237"/>
  <c r="O173" i="237" s="1"/>
  <c r="AL327" i="237"/>
  <c r="AN327" i="237"/>
  <c r="AH173" i="237"/>
  <c r="AI173" i="237" s="1"/>
  <c r="AN173" i="237"/>
  <c r="H207" i="227"/>
  <c r="D202" i="226"/>
  <c r="F202" i="226"/>
  <c r="G202" i="226" s="1"/>
  <c r="AF328" i="237"/>
  <c r="AE329" i="237"/>
  <c r="AK328" i="237"/>
  <c r="AI328" i="237"/>
  <c r="AM328" i="237"/>
  <c r="AG328" i="237"/>
  <c r="AH328" i="237"/>
  <c r="E338" i="234"/>
  <c r="AD327" i="237"/>
  <c r="AB327" i="237"/>
  <c r="S328" i="237"/>
  <c r="N328" i="237"/>
  <c r="L328" i="237"/>
  <c r="O328" i="237"/>
  <c r="K329" i="237"/>
  <c r="Q328" i="237"/>
  <c r="M328" i="237"/>
  <c r="C173" i="237"/>
  <c r="H202" i="226" l="1"/>
  <c r="H213" i="234"/>
  <c r="D203" i="226"/>
  <c r="F203" i="226"/>
  <c r="G203" i="226" s="1"/>
  <c r="W329" i="237"/>
  <c r="Y329" i="237"/>
  <c r="V329" i="237"/>
  <c r="X329" i="237"/>
  <c r="AA329" i="237"/>
  <c r="AC329" i="237"/>
  <c r="U330" i="237"/>
  <c r="D208" i="227"/>
  <c r="F208" i="227"/>
  <c r="G208" i="227" s="1"/>
  <c r="B233" i="228"/>
  <c r="D233" i="228"/>
  <c r="H322" i="232"/>
  <c r="H328" i="237"/>
  <c r="J328" i="237"/>
  <c r="AL328" i="237"/>
  <c r="AN328" i="237"/>
  <c r="M174" i="237"/>
  <c r="AD328" i="237"/>
  <c r="AB328" i="237"/>
  <c r="C235" i="235"/>
  <c r="K234" i="235"/>
  <c r="I234" i="235"/>
  <c r="J234" i="235"/>
  <c r="E234" i="235"/>
  <c r="F234" i="235" s="1"/>
  <c r="H234" i="235"/>
  <c r="F204" i="224"/>
  <c r="G204" i="224" s="1"/>
  <c r="D204" i="224"/>
  <c r="H204" i="224" s="1"/>
  <c r="A367" i="235"/>
  <c r="A366" i="228"/>
  <c r="C168" i="232"/>
  <c r="T328" i="237"/>
  <c r="R328" i="237"/>
  <c r="AK329" i="237"/>
  <c r="AM329" i="237"/>
  <c r="AG329" i="237"/>
  <c r="AH329" i="237"/>
  <c r="AF329" i="237"/>
  <c r="AE330" i="237"/>
  <c r="AI329" i="237"/>
  <c r="F214" i="234"/>
  <c r="G214" i="234" s="1"/>
  <c r="D214" i="234"/>
  <c r="B323" i="232"/>
  <c r="I323" i="232"/>
  <c r="G323" i="232"/>
  <c r="A324" i="232"/>
  <c r="D173" i="237"/>
  <c r="E173" i="237" s="1"/>
  <c r="J173" i="237"/>
  <c r="I173" i="237"/>
  <c r="K330" i="237"/>
  <c r="S329" i="237"/>
  <c r="N329" i="237"/>
  <c r="L329" i="237"/>
  <c r="Q329" i="237"/>
  <c r="M329" i="237"/>
  <c r="O329" i="237"/>
  <c r="E339" i="234"/>
  <c r="AG174" i="237"/>
  <c r="F313" i="231"/>
  <c r="E313" i="231" s="1"/>
  <c r="D313" i="231"/>
  <c r="H313" i="231" s="1"/>
  <c r="W179" i="237"/>
  <c r="C329" i="237"/>
  <c r="E329" i="237"/>
  <c r="A330" i="237"/>
  <c r="G329" i="237"/>
  <c r="B329" i="237"/>
  <c r="D329" i="237"/>
  <c r="I329" i="237"/>
  <c r="H203" i="226" l="1"/>
  <c r="E340" i="234"/>
  <c r="T329" i="237"/>
  <c r="R329" i="237"/>
  <c r="A325" i="232"/>
  <c r="I324" i="232"/>
  <c r="G324" i="232"/>
  <c r="B324" i="232"/>
  <c r="D205" i="224"/>
  <c r="F205" i="224"/>
  <c r="G205" i="224" s="1"/>
  <c r="AH174" i="237"/>
  <c r="AI174" i="237" s="1"/>
  <c r="AN174" i="237"/>
  <c r="AH330" i="237"/>
  <c r="AE331" i="237"/>
  <c r="AM330" i="237"/>
  <c r="AK330" i="237"/>
  <c r="AF330" i="237"/>
  <c r="AI330" i="237"/>
  <c r="AG330" i="237"/>
  <c r="B330" i="237"/>
  <c r="A331" i="237"/>
  <c r="G330" i="237"/>
  <c r="C330" i="237"/>
  <c r="I330" i="237"/>
  <c r="E330" i="237"/>
  <c r="D330" i="237"/>
  <c r="AD179" i="237"/>
  <c r="X179" i="237"/>
  <c r="Y179" i="237" s="1"/>
  <c r="C174" i="237"/>
  <c r="H214" i="234"/>
  <c r="AL329" i="237"/>
  <c r="AN329" i="237"/>
  <c r="D168" i="232"/>
  <c r="E168" i="232" s="1"/>
  <c r="J168" i="232"/>
  <c r="N174" i="237"/>
  <c r="O174" i="237" s="1"/>
  <c r="S174" i="237"/>
  <c r="T174" i="237"/>
  <c r="K233" i="228"/>
  <c r="J233" i="228"/>
  <c r="E233" i="228"/>
  <c r="F233" i="228" s="1"/>
  <c r="H208" i="227"/>
  <c r="J329" i="237"/>
  <c r="H329" i="237"/>
  <c r="H323" i="232"/>
  <c r="A368" i="235"/>
  <c r="D314" i="231"/>
  <c r="H314" i="231" s="1"/>
  <c r="F314" i="231"/>
  <c r="E314" i="231" s="1"/>
  <c r="S330" i="237"/>
  <c r="N330" i="237"/>
  <c r="K331" i="237"/>
  <c r="M330" i="237"/>
  <c r="L330" i="237"/>
  <c r="Q330" i="237"/>
  <c r="O330" i="237"/>
  <c r="A367" i="228"/>
  <c r="B235" i="235"/>
  <c r="D235" i="235"/>
  <c r="E235" i="235" s="1"/>
  <c r="F235" i="235" s="1"/>
  <c r="K235" i="235"/>
  <c r="C236" i="235"/>
  <c r="I235" i="235"/>
  <c r="H235" i="235"/>
  <c r="AA330" i="237"/>
  <c r="V330" i="237"/>
  <c r="U331" i="237"/>
  <c r="Y330" i="237"/>
  <c r="X330" i="237"/>
  <c r="W330" i="237"/>
  <c r="AC330" i="237"/>
  <c r="AB329" i="237"/>
  <c r="AD329" i="237"/>
  <c r="F204" i="226"/>
  <c r="G204" i="226" s="1"/>
  <c r="D204" i="226"/>
  <c r="H204" i="226" s="1"/>
  <c r="H205" i="224" l="1"/>
  <c r="J235" i="235"/>
  <c r="B236" i="235"/>
  <c r="D236" i="235"/>
  <c r="J236" i="235" s="1"/>
  <c r="A368" i="228"/>
  <c r="M175" i="237"/>
  <c r="H330" i="237"/>
  <c r="J330" i="237"/>
  <c r="AB330" i="237"/>
  <c r="AD330" i="237"/>
  <c r="T330" i="237"/>
  <c r="R330" i="237"/>
  <c r="AG175" i="237"/>
  <c r="D209" i="227"/>
  <c r="F209" i="227"/>
  <c r="G209" i="227" s="1"/>
  <c r="C169" i="232"/>
  <c r="D174" i="237"/>
  <c r="E174" i="237" s="1"/>
  <c r="I174" i="237"/>
  <c r="J174" i="237"/>
  <c r="AK331" i="237"/>
  <c r="AG331" i="237"/>
  <c r="AI331" i="237"/>
  <c r="AE332" i="237"/>
  <c r="AM331" i="237"/>
  <c r="AF331" i="237"/>
  <c r="AH331" i="237"/>
  <c r="I325" i="232"/>
  <c r="A326" i="232"/>
  <c r="B325" i="232"/>
  <c r="G325" i="232"/>
  <c r="E341" i="234"/>
  <c r="D205" i="226"/>
  <c r="F205" i="226"/>
  <c r="G205" i="226" s="1"/>
  <c r="AC331" i="237"/>
  <c r="U332" i="237"/>
  <c r="W331" i="237"/>
  <c r="X331" i="237"/>
  <c r="AA331" i="237"/>
  <c r="Y331" i="237"/>
  <c r="V331" i="237"/>
  <c r="A369" i="235"/>
  <c r="W180" i="237"/>
  <c r="H324" i="232"/>
  <c r="F215" i="234"/>
  <c r="G215" i="234" s="1"/>
  <c r="D215" i="234"/>
  <c r="H215" i="234" s="1"/>
  <c r="C237" i="235"/>
  <c r="K236" i="235"/>
  <c r="I236" i="235"/>
  <c r="H236" i="235"/>
  <c r="S331" i="237"/>
  <c r="N331" i="237"/>
  <c r="L331" i="237"/>
  <c r="Q331" i="237"/>
  <c r="K332" i="237"/>
  <c r="M331" i="237"/>
  <c r="O331" i="237"/>
  <c r="F315" i="231"/>
  <c r="E315" i="231" s="1"/>
  <c r="D315" i="231"/>
  <c r="H315" i="231" s="1"/>
  <c r="B234" i="228"/>
  <c r="D234" i="228"/>
  <c r="C234" i="228"/>
  <c r="A332" i="237"/>
  <c r="B331" i="237"/>
  <c r="G331" i="237"/>
  <c r="E331" i="237"/>
  <c r="I331" i="237"/>
  <c r="D331" i="237"/>
  <c r="C331" i="237"/>
  <c r="AN330" i="237"/>
  <c r="AL330" i="237"/>
  <c r="D206" i="224"/>
  <c r="F206" i="224"/>
  <c r="G206" i="224" s="1"/>
  <c r="H205" i="226" l="1"/>
  <c r="E236" i="235"/>
  <c r="F236" i="235" s="1"/>
  <c r="B237" i="235"/>
  <c r="D237" i="235"/>
  <c r="J237" i="235" s="1"/>
  <c r="K234" i="228"/>
  <c r="I234" i="228"/>
  <c r="C235" i="228"/>
  <c r="H234" i="228"/>
  <c r="J234" i="228"/>
  <c r="E234" i="228"/>
  <c r="F234" i="228" s="1"/>
  <c r="B332" i="237"/>
  <c r="C332" i="237"/>
  <c r="G332" i="237"/>
  <c r="E332" i="237"/>
  <c r="A333" i="237"/>
  <c r="I332" i="237"/>
  <c r="D332" i="237"/>
  <c r="F216" i="234"/>
  <c r="G216" i="234" s="1"/>
  <c r="D216" i="234"/>
  <c r="X180" i="237"/>
  <c r="Y180" i="237" s="1"/>
  <c r="AD180" i="237"/>
  <c r="AB331" i="237"/>
  <c r="AD331" i="237"/>
  <c r="D206" i="226"/>
  <c r="F206" i="226"/>
  <c r="G206" i="226" s="1"/>
  <c r="D169" i="232"/>
  <c r="E169" i="232" s="1"/>
  <c r="J169" i="232"/>
  <c r="D316" i="231"/>
  <c r="H316" i="231" s="1"/>
  <c r="F316" i="231"/>
  <c r="E316" i="231" s="1"/>
  <c r="S332" i="237"/>
  <c r="N332" i="237"/>
  <c r="K333" i="237"/>
  <c r="O332" i="237"/>
  <c r="M332" i="237"/>
  <c r="L332" i="237"/>
  <c r="Q332" i="237"/>
  <c r="AA332" i="237"/>
  <c r="X332" i="237"/>
  <c r="V332" i="237"/>
  <c r="Y332" i="237"/>
  <c r="AC332" i="237"/>
  <c r="W332" i="237"/>
  <c r="U333" i="237"/>
  <c r="H325" i="232"/>
  <c r="AF332" i="237"/>
  <c r="AE333" i="237"/>
  <c r="AG332" i="237"/>
  <c r="AH332" i="237"/>
  <c r="AM332" i="237"/>
  <c r="AI332" i="237"/>
  <c r="AK332" i="237"/>
  <c r="AH175" i="237"/>
  <c r="AI175" i="237" s="1"/>
  <c r="AN175" i="237"/>
  <c r="N175" i="237"/>
  <c r="O175" i="237" s="1"/>
  <c r="S175" i="237"/>
  <c r="T175" i="237"/>
  <c r="A370" i="235"/>
  <c r="E342" i="234"/>
  <c r="I326" i="232"/>
  <c r="G326" i="232"/>
  <c r="A327" i="232"/>
  <c r="B326" i="232"/>
  <c r="H206" i="224"/>
  <c r="J331" i="237"/>
  <c r="H331" i="237"/>
  <c r="T331" i="237"/>
  <c r="R331" i="237"/>
  <c r="K237" i="235"/>
  <c r="C238" i="235"/>
  <c r="I237" i="235"/>
  <c r="E237" i="235"/>
  <c r="F237" i="235" s="1"/>
  <c r="H237" i="235"/>
  <c r="AL331" i="237"/>
  <c r="AN331" i="237"/>
  <c r="C175" i="237"/>
  <c r="H209" i="227"/>
  <c r="A369" i="228"/>
  <c r="B238" i="235" l="1"/>
  <c r="D238" i="235"/>
  <c r="K238" i="235" s="1"/>
  <c r="F207" i="224"/>
  <c r="G207" i="224" s="1"/>
  <c r="D207" i="224"/>
  <c r="AG176" i="237"/>
  <c r="F210" i="227"/>
  <c r="G210" i="227" s="1"/>
  <c r="D210" i="227"/>
  <c r="E343" i="234"/>
  <c r="K334" i="237"/>
  <c r="S333" i="237"/>
  <c r="N333" i="237"/>
  <c r="L333" i="237"/>
  <c r="Q333" i="237"/>
  <c r="O333" i="237"/>
  <c r="M333" i="237"/>
  <c r="F317" i="231"/>
  <c r="E317" i="231" s="1"/>
  <c r="D317" i="231"/>
  <c r="H317" i="231" s="1"/>
  <c r="H206" i="226"/>
  <c r="W181" i="237"/>
  <c r="A370" i="228"/>
  <c r="D175" i="237"/>
  <c r="E175" i="237" s="1"/>
  <c r="I175" i="237"/>
  <c r="J175" i="237"/>
  <c r="C239" i="235"/>
  <c r="I238" i="235"/>
  <c r="E238" i="235"/>
  <c r="F238" i="235" s="1"/>
  <c r="H238" i="235"/>
  <c r="J238" i="235"/>
  <c r="H326" i="232"/>
  <c r="A371" i="235"/>
  <c r="M176" i="237"/>
  <c r="AK333" i="237"/>
  <c r="AM333" i="237"/>
  <c r="AE334" i="237"/>
  <c r="AF333" i="237"/>
  <c r="AH333" i="237"/>
  <c r="AI333" i="237"/>
  <c r="AG333" i="237"/>
  <c r="W333" i="237"/>
  <c r="Y333" i="237"/>
  <c r="AA333" i="237"/>
  <c r="U334" i="237"/>
  <c r="X333" i="237"/>
  <c r="V333" i="237"/>
  <c r="AC333" i="237"/>
  <c r="AD332" i="237"/>
  <c r="AB332" i="237"/>
  <c r="T332" i="237"/>
  <c r="R332" i="237"/>
  <c r="H216" i="234"/>
  <c r="C333" i="237"/>
  <c r="A334" i="237"/>
  <c r="E333" i="237"/>
  <c r="B333" i="237"/>
  <c r="I333" i="237"/>
  <c r="D333" i="237"/>
  <c r="G333" i="237"/>
  <c r="H332" i="237"/>
  <c r="J332" i="237"/>
  <c r="C236" i="228"/>
  <c r="I235" i="228"/>
  <c r="H235" i="228"/>
  <c r="A328" i="232"/>
  <c r="B327" i="232"/>
  <c r="I327" i="232"/>
  <c r="G327" i="232"/>
  <c r="AL332" i="237"/>
  <c r="AN332" i="237"/>
  <c r="C170" i="232"/>
  <c r="B235" i="228"/>
  <c r="D235" i="228"/>
  <c r="J235" i="228" s="1"/>
  <c r="B239" i="235" l="1"/>
  <c r="D239" i="235"/>
  <c r="K239" i="235" s="1"/>
  <c r="A329" i="232"/>
  <c r="I328" i="232"/>
  <c r="G328" i="232"/>
  <c r="B328" i="232"/>
  <c r="E235" i="228"/>
  <c r="F235" i="228" s="1"/>
  <c r="AN333" i="237"/>
  <c r="AL333" i="237"/>
  <c r="N176" i="237"/>
  <c r="O176" i="237" s="1"/>
  <c r="T176" i="237"/>
  <c r="S176" i="237"/>
  <c r="D318" i="231"/>
  <c r="H318" i="231" s="1"/>
  <c r="F318" i="231"/>
  <c r="E318" i="231" s="1"/>
  <c r="S334" i="237"/>
  <c r="N334" i="237"/>
  <c r="Q334" i="237"/>
  <c r="L334" i="237"/>
  <c r="O334" i="237"/>
  <c r="K335" i="237"/>
  <c r="M334" i="237"/>
  <c r="J333" i="237"/>
  <c r="H333" i="237"/>
  <c r="F217" i="234"/>
  <c r="G217" i="234" s="1"/>
  <c r="D217" i="234"/>
  <c r="AA334" i="237"/>
  <c r="V334" i="237"/>
  <c r="AC334" i="237"/>
  <c r="U335" i="237"/>
  <c r="W334" i="237"/>
  <c r="X334" i="237"/>
  <c r="Y334" i="237"/>
  <c r="AH334" i="237"/>
  <c r="AK334" i="237"/>
  <c r="AE335" i="237"/>
  <c r="AM334" i="237"/>
  <c r="AF334" i="237"/>
  <c r="AI334" i="237"/>
  <c r="AG334" i="237"/>
  <c r="R333" i="237"/>
  <c r="T333" i="237"/>
  <c r="K235" i="228"/>
  <c r="A372" i="235"/>
  <c r="C176" i="237"/>
  <c r="A371" i="228"/>
  <c r="X181" i="237"/>
  <c r="Y181" i="237" s="1"/>
  <c r="AD181" i="237"/>
  <c r="E344" i="234"/>
  <c r="AH176" i="237"/>
  <c r="AI176" i="237" s="1"/>
  <c r="AN176" i="237"/>
  <c r="D170" i="232"/>
  <c r="E170" i="232" s="1"/>
  <c r="J170" i="232"/>
  <c r="H327" i="232"/>
  <c r="C237" i="228"/>
  <c r="I236" i="228"/>
  <c r="H236" i="228"/>
  <c r="B334" i="237"/>
  <c r="I334" i="237"/>
  <c r="E334" i="237"/>
  <c r="C334" i="237"/>
  <c r="A335" i="237"/>
  <c r="D334" i="237"/>
  <c r="G334" i="237"/>
  <c r="AD333" i="237"/>
  <c r="AB333" i="237"/>
  <c r="C240" i="235"/>
  <c r="I239" i="235"/>
  <c r="H239" i="235"/>
  <c r="J239" i="235"/>
  <c r="D207" i="226"/>
  <c r="F207" i="226"/>
  <c r="G207" i="226" s="1"/>
  <c r="H210" i="227"/>
  <c r="H207" i="224"/>
  <c r="H207" i="226" l="1"/>
  <c r="F208" i="226"/>
  <c r="G208" i="226" s="1"/>
  <c r="D208" i="226"/>
  <c r="C238" i="228"/>
  <c r="I237" i="228"/>
  <c r="H237" i="228"/>
  <c r="E345" i="234"/>
  <c r="A372" i="228"/>
  <c r="A373" i="235"/>
  <c r="S335" i="237"/>
  <c r="N335" i="237"/>
  <c r="L335" i="237"/>
  <c r="Q335" i="237"/>
  <c r="O335" i="237"/>
  <c r="K336" i="237"/>
  <c r="M335" i="237"/>
  <c r="I329" i="232"/>
  <c r="B329" i="232"/>
  <c r="G329" i="232"/>
  <c r="A330" i="232"/>
  <c r="F208" i="224"/>
  <c r="G208" i="224" s="1"/>
  <c r="D208" i="224"/>
  <c r="C241" i="235"/>
  <c r="I240" i="235"/>
  <c r="H240" i="235"/>
  <c r="C171" i="232"/>
  <c r="AK335" i="237"/>
  <c r="AG335" i="237"/>
  <c r="AI335" i="237"/>
  <c r="AF335" i="237"/>
  <c r="AH335" i="237"/>
  <c r="AM335" i="237"/>
  <c r="AE336" i="237"/>
  <c r="AB334" i="237"/>
  <c r="AD334" i="237"/>
  <c r="B236" i="228"/>
  <c r="D236" i="228"/>
  <c r="D211" i="227"/>
  <c r="F211" i="227"/>
  <c r="G211" i="227" s="1"/>
  <c r="E239" i="235"/>
  <c r="F239" i="235" s="1"/>
  <c r="J176" i="237"/>
  <c r="I176" i="237"/>
  <c r="D176" i="237"/>
  <c r="E176" i="237" s="1"/>
  <c r="T334" i="237"/>
  <c r="R334" i="237"/>
  <c r="M177" i="237"/>
  <c r="A336" i="237"/>
  <c r="I335" i="237"/>
  <c r="C335" i="237"/>
  <c r="E335" i="237"/>
  <c r="G335" i="237"/>
  <c r="D335" i="237"/>
  <c r="B335" i="237"/>
  <c r="H334" i="237"/>
  <c r="J334" i="237"/>
  <c r="AG177" i="237"/>
  <c r="W182" i="237"/>
  <c r="AN334" i="237"/>
  <c r="AL334" i="237"/>
  <c r="AC335" i="237"/>
  <c r="U336" i="237"/>
  <c r="V335" i="237"/>
  <c r="Y335" i="237"/>
  <c r="W335" i="237"/>
  <c r="AA335" i="237"/>
  <c r="X335" i="237"/>
  <c r="H217" i="234"/>
  <c r="F319" i="231"/>
  <c r="E319" i="231" s="1"/>
  <c r="D319" i="231"/>
  <c r="H319" i="231" s="1"/>
  <c r="H328" i="232"/>
  <c r="H208" i="224" l="1"/>
  <c r="H208" i="226"/>
  <c r="N177" i="237"/>
  <c r="O177" i="237" s="1"/>
  <c r="S177" i="237"/>
  <c r="T177" i="237"/>
  <c r="F218" i="234"/>
  <c r="G218" i="234" s="1"/>
  <c r="D218" i="234"/>
  <c r="J335" i="237"/>
  <c r="H335" i="237"/>
  <c r="H211" i="227"/>
  <c r="C242" i="235"/>
  <c r="I241" i="235"/>
  <c r="H241" i="235"/>
  <c r="I330" i="232"/>
  <c r="A331" i="232"/>
  <c r="G330" i="232"/>
  <c r="B330" i="232"/>
  <c r="C177" i="237"/>
  <c r="S336" i="237"/>
  <c r="N336" i="237"/>
  <c r="K337" i="237"/>
  <c r="L336" i="237"/>
  <c r="O336" i="237"/>
  <c r="M336" i="237"/>
  <c r="Q336" i="237"/>
  <c r="C239" i="228"/>
  <c r="I238" i="228"/>
  <c r="H238" i="228"/>
  <c r="A373" i="228"/>
  <c r="AD335" i="237"/>
  <c r="AB335" i="237"/>
  <c r="AN177" i="237"/>
  <c r="AH177" i="237"/>
  <c r="AI177" i="237" s="1"/>
  <c r="AL335" i="237"/>
  <c r="AN335" i="237"/>
  <c r="D171" i="232"/>
  <c r="E171" i="232" s="1"/>
  <c r="J171" i="232"/>
  <c r="D209" i="224"/>
  <c r="F209" i="224"/>
  <c r="G209" i="224" s="1"/>
  <c r="A374" i="235"/>
  <c r="D209" i="226"/>
  <c r="F209" i="226"/>
  <c r="G209" i="226" s="1"/>
  <c r="F320" i="231"/>
  <c r="E320" i="231" s="1"/>
  <c r="D320" i="231"/>
  <c r="H320" i="231" s="1"/>
  <c r="AA336" i="237"/>
  <c r="X336" i="237"/>
  <c r="W336" i="237"/>
  <c r="Y336" i="237"/>
  <c r="U337" i="237"/>
  <c r="V336" i="237"/>
  <c r="AC336" i="237"/>
  <c r="X182" i="237"/>
  <c r="Y182" i="237" s="1"/>
  <c r="AD182" i="237"/>
  <c r="B336" i="237"/>
  <c r="A337" i="237"/>
  <c r="I336" i="237"/>
  <c r="C336" i="237"/>
  <c r="G336" i="237"/>
  <c r="E336" i="237"/>
  <c r="D336" i="237"/>
  <c r="B240" i="235"/>
  <c r="D240" i="235"/>
  <c r="K236" i="228"/>
  <c r="E236" i="228"/>
  <c r="F236" i="228" s="1"/>
  <c r="J236" i="228"/>
  <c r="AF336" i="237"/>
  <c r="AE337" i="237"/>
  <c r="AK336" i="237"/>
  <c r="AM336" i="237"/>
  <c r="AH336" i="237"/>
  <c r="AI336" i="237"/>
  <c r="AG336" i="237"/>
  <c r="H329" i="232"/>
  <c r="T335" i="237"/>
  <c r="R335" i="237"/>
  <c r="E346" i="234"/>
  <c r="E347" i="234" l="1"/>
  <c r="H336" i="237"/>
  <c r="J336" i="237"/>
  <c r="C240" i="228"/>
  <c r="I239" i="228"/>
  <c r="H239" i="228"/>
  <c r="D212" i="227"/>
  <c r="F212" i="227"/>
  <c r="G212" i="227" s="1"/>
  <c r="W337" i="237"/>
  <c r="Y337" i="237"/>
  <c r="AC337" i="237"/>
  <c r="AA337" i="237"/>
  <c r="V337" i="237"/>
  <c r="X337" i="237"/>
  <c r="U338" i="237"/>
  <c r="H209" i="226"/>
  <c r="D177" i="237"/>
  <c r="E177" i="237" s="1"/>
  <c r="I177" i="237"/>
  <c r="J177" i="237"/>
  <c r="AK337" i="237"/>
  <c r="AM337" i="237"/>
  <c r="AE338" i="237"/>
  <c r="AF337" i="237"/>
  <c r="AH337" i="237"/>
  <c r="AI337" i="237"/>
  <c r="AG337" i="237"/>
  <c r="W183" i="237"/>
  <c r="F321" i="231"/>
  <c r="E321" i="231" s="1"/>
  <c r="D321" i="231"/>
  <c r="H321" i="231" s="1"/>
  <c r="A375" i="235"/>
  <c r="AG178" i="237"/>
  <c r="K338" i="237"/>
  <c r="S337" i="237"/>
  <c r="N337" i="237"/>
  <c r="L337" i="237"/>
  <c r="Q337" i="237"/>
  <c r="M337" i="237"/>
  <c r="O337" i="237"/>
  <c r="C243" i="235"/>
  <c r="I242" i="235"/>
  <c r="H242" i="235"/>
  <c r="AD336" i="237"/>
  <c r="AB336" i="237"/>
  <c r="H330" i="232"/>
  <c r="B237" i="228"/>
  <c r="D237" i="228"/>
  <c r="H209" i="224"/>
  <c r="T336" i="237"/>
  <c r="R336" i="237"/>
  <c r="AL336" i="237"/>
  <c r="AN336" i="237"/>
  <c r="E240" i="235"/>
  <c r="F240" i="235" s="1"/>
  <c r="J240" i="235"/>
  <c r="K240" i="235"/>
  <c r="B337" i="237"/>
  <c r="E337" i="237"/>
  <c r="A338" i="237"/>
  <c r="I337" i="237"/>
  <c r="G337" i="237"/>
  <c r="D337" i="237"/>
  <c r="C337" i="237"/>
  <c r="C172" i="232"/>
  <c r="A374" i="228"/>
  <c r="B331" i="232"/>
  <c r="I331" i="232"/>
  <c r="G331" i="232"/>
  <c r="A332" i="232"/>
  <c r="H218" i="234"/>
  <c r="M178" i="237"/>
  <c r="A375" i="228" l="1"/>
  <c r="E237" i="228"/>
  <c r="F237" i="228" s="1"/>
  <c r="K237" i="228"/>
  <c r="J237" i="228"/>
  <c r="C244" i="235"/>
  <c r="I243" i="235"/>
  <c r="H243" i="235"/>
  <c r="A333" i="232"/>
  <c r="I332" i="232"/>
  <c r="G332" i="232"/>
  <c r="B332" i="232"/>
  <c r="H331" i="232"/>
  <c r="B241" i="235"/>
  <c r="D241" i="235"/>
  <c r="X183" i="237"/>
  <c r="Y183" i="237" s="1"/>
  <c r="AD183" i="237"/>
  <c r="D210" i="226"/>
  <c r="F210" i="226"/>
  <c r="G210" i="226" s="1"/>
  <c r="S178" i="237"/>
  <c r="N178" i="237"/>
  <c r="O178" i="237" s="1"/>
  <c r="T178" i="237"/>
  <c r="D172" i="232"/>
  <c r="E172" i="232" s="1"/>
  <c r="J172" i="232"/>
  <c r="J337" i="237"/>
  <c r="H337" i="237"/>
  <c r="D210" i="224"/>
  <c r="F210" i="224"/>
  <c r="G210" i="224" s="1"/>
  <c r="S338" i="237"/>
  <c r="N338" i="237"/>
  <c r="K339" i="237"/>
  <c r="M338" i="237"/>
  <c r="O338" i="237"/>
  <c r="L338" i="237"/>
  <c r="Q338" i="237"/>
  <c r="AL337" i="237"/>
  <c r="AN337" i="237"/>
  <c r="AA338" i="237"/>
  <c r="V338" i="237"/>
  <c r="U339" i="237"/>
  <c r="Y338" i="237"/>
  <c r="AC338" i="237"/>
  <c r="W338" i="237"/>
  <c r="X338" i="237"/>
  <c r="H212" i="227"/>
  <c r="F219" i="234"/>
  <c r="G219" i="234" s="1"/>
  <c r="D219" i="234"/>
  <c r="H219" i="234" s="1"/>
  <c r="R337" i="237"/>
  <c r="T337" i="237"/>
  <c r="D322" i="231"/>
  <c r="H322" i="231" s="1"/>
  <c r="F322" i="231"/>
  <c r="E322" i="231" s="1"/>
  <c r="AH338" i="237"/>
  <c r="AK338" i="237"/>
  <c r="AF338" i="237"/>
  <c r="AI338" i="237"/>
  <c r="AM338" i="237"/>
  <c r="AE339" i="237"/>
  <c r="AG338" i="237"/>
  <c r="B338" i="237"/>
  <c r="G338" i="237"/>
  <c r="E338" i="237"/>
  <c r="A339" i="237"/>
  <c r="I338" i="237"/>
  <c r="D338" i="237"/>
  <c r="C338" i="237"/>
  <c r="AH178" i="237"/>
  <c r="AI178" i="237" s="1"/>
  <c r="AN178" i="237"/>
  <c r="A376" i="235"/>
  <c r="C178" i="237"/>
  <c r="AD337" i="237"/>
  <c r="AB337" i="237"/>
  <c r="C241" i="228"/>
  <c r="I240" i="228"/>
  <c r="H240" i="228"/>
  <c r="E348" i="234"/>
  <c r="E349" i="234" l="1"/>
  <c r="AC339" i="237"/>
  <c r="W339" i="237"/>
  <c r="X339" i="237"/>
  <c r="U340" i="237"/>
  <c r="AA339" i="237"/>
  <c r="Y339" i="237"/>
  <c r="V339" i="237"/>
  <c r="W184" i="237"/>
  <c r="A334" i="232"/>
  <c r="I333" i="232"/>
  <c r="B333" i="232"/>
  <c r="G333" i="232"/>
  <c r="I241" i="228"/>
  <c r="C242" i="228"/>
  <c r="H241" i="228"/>
  <c r="H338" i="237"/>
  <c r="J338" i="237"/>
  <c r="F220" i="234"/>
  <c r="G220" i="234" s="1"/>
  <c r="D220" i="234"/>
  <c r="AB338" i="237"/>
  <c r="AD338" i="237"/>
  <c r="S339" i="237"/>
  <c r="N339" i="237"/>
  <c r="L339" i="237"/>
  <c r="Q339" i="237"/>
  <c r="O339" i="237"/>
  <c r="M339" i="237"/>
  <c r="K340" i="237"/>
  <c r="H210" i="224"/>
  <c r="C173" i="232"/>
  <c r="C245" i="235"/>
  <c r="I244" i="235"/>
  <c r="H244" i="235"/>
  <c r="B238" i="228"/>
  <c r="D238" i="228"/>
  <c r="I178" i="237"/>
  <c r="D178" i="237"/>
  <c r="E178" i="237" s="1"/>
  <c r="J178" i="237"/>
  <c r="AG179" i="237"/>
  <c r="A340" i="237"/>
  <c r="B339" i="237"/>
  <c r="G339" i="237"/>
  <c r="E339" i="237"/>
  <c r="C339" i="237"/>
  <c r="I339" i="237"/>
  <c r="D339" i="237"/>
  <c r="AN338" i="237"/>
  <c r="AL338" i="237"/>
  <c r="F323" i="231"/>
  <c r="E323" i="231" s="1"/>
  <c r="D323" i="231"/>
  <c r="H323" i="231" s="1"/>
  <c r="T338" i="237"/>
  <c r="R338" i="237"/>
  <c r="H210" i="226"/>
  <c r="K241" i="235"/>
  <c r="E241" i="235"/>
  <c r="F241" i="235" s="1"/>
  <c r="J241" i="235"/>
  <c r="H332" i="232"/>
  <c r="A377" i="235"/>
  <c r="AK339" i="237"/>
  <c r="AG339" i="237"/>
  <c r="AI339" i="237"/>
  <c r="AE340" i="237"/>
  <c r="AM339" i="237"/>
  <c r="AH339" i="237"/>
  <c r="AF339" i="237"/>
  <c r="D213" i="227"/>
  <c r="F213" i="227"/>
  <c r="G213" i="227" s="1"/>
  <c r="M179" i="237"/>
  <c r="A376" i="228"/>
  <c r="H220" i="234" l="1"/>
  <c r="A377" i="228"/>
  <c r="D211" i="226"/>
  <c r="F211" i="226"/>
  <c r="G211" i="226" s="1"/>
  <c r="J339" i="237"/>
  <c r="H339" i="237"/>
  <c r="D173" i="232"/>
  <c r="E173" i="232" s="1"/>
  <c r="J173" i="232"/>
  <c r="D221" i="234"/>
  <c r="F221" i="234"/>
  <c r="G221" i="234" s="1"/>
  <c r="H333" i="232"/>
  <c r="H213" i="227"/>
  <c r="AF340" i="237"/>
  <c r="AM340" i="237"/>
  <c r="AK340" i="237"/>
  <c r="AH340" i="237"/>
  <c r="AI340" i="237"/>
  <c r="AE341" i="237"/>
  <c r="AG340" i="237"/>
  <c r="B340" i="237"/>
  <c r="C340" i="237"/>
  <c r="A341" i="237"/>
  <c r="I340" i="237"/>
  <c r="E340" i="237"/>
  <c r="G340" i="237"/>
  <c r="D340" i="237"/>
  <c r="C179" i="237"/>
  <c r="N179" i="237"/>
  <c r="O179" i="237" s="1"/>
  <c r="T179" i="237"/>
  <c r="S179" i="237"/>
  <c r="AN339" i="237"/>
  <c r="AL339" i="237"/>
  <c r="A378" i="235"/>
  <c r="B242" i="235"/>
  <c r="D242" i="235"/>
  <c r="AH179" i="237"/>
  <c r="AI179" i="237" s="1"/>
  <c r="AN179" i="237"/>
  <c r="D211" i="224"/>
  <c r="F211" i="224"/>
  <c r="G211" i="224" s="1"/>
  <c r="X184" i="237"/>
  <c r="Y184" i="237" s="1"/>
  <c r="AD184" i="237"/>
  <c r="AA340" i="237"/>
  <c r="X340" i="237"/>
  <c r="AC340" i="237"/>
  <c r="V340" i="237"/>
  <c r="Y340" i="237"/>
  <c r="W340" i="237"/>
  <c r="U341" i="237"/>
  <c r="E350" i="234"/>
  <c r="F324" i="231"/>
  <c r="E324" i="231" s="1"/>
  <c r="D324" i="231"/>
  <c r="H324" i="231" s="1"/>
  <c r="J238" i="228"/>
  <c r="K238" i="228"/>
  <c r="E238" i="228"/>
  <c r="F238" i="228" s="1"/>
  <c r="I245" i="235"/>
  <c r="H245" i="235"/>
  <c r="S340" i="237"/>
  <c r="N340" i="237"/>
  <c r="Q340" i="237"/>
  <c r="K341" i="237"/>
  <c r="L340" i="237"/>
  <c r="O340" i="237"/>
  <c r="M340" i="237"/>
  <c r="T339" i="237"/>
  <c r="R339" i="237"/>
  <c r="C243" i="228"/>
  <c r="I242" i="228"/>
  <c r="H242" i="228"/>
  <c r="I334" i="232"/>
  <c r="G334" i="232"/>
  <c r="A335" i="232"/>
  <c r="B334" i="232"/>
  <c r="AB339" i="237"/>
  <c r="AD339" i="237"/>
  <c r="C244" i="228" l="1"/>
  <c r="I243" i="228"/>
  <c r="H243" i="228"/>
  <c r="B239" i="228"/>
  <c r="D239" i="228"/>
  <c r="AG180" i="237"/>
  <c r="D179" i="237"/>
  <c r="E179" i="237" s="1"/>
  <c r="I179" i="237"/>
  <c r="J179" i="237"/>
  <c r="A379" i="235"/>
  <c r="A342" i="237"/>
  <c r="C341" i="237"/>
  <c r="I341" i="237"/>
  <c r="E341" i="237"/>
  <c r="G341" i="237"/>
  <c r="B341" i="237"/>
  <c r="D341" i="237"/>
  <c r="AK341" i="237"/>
  <c r="AM341" i="237"/>
  <c r="AE342" i="237"/>
  <c r="AF341" i="237"/>
  <c r="AI341" i="237"/>
  <c r="AH341" i="237"/>
  <c r="AG341" i="237"/>
  <c r="C174" i="232"/>
  <c r="H211" i="226"/>
  <c r="H334" i="232"/>
  <c r="T340" i="237"/>
  <c r="R340" i="237"/>
  <c r="E351" i="234"/>
  <c r="AD340" i="237"/>
  <c r="AB340" i="237"/>
  <c r="H211" i="224"/>
  <c r="E242" i="235"/>
  <c r="F242" i="235" s="1"/>
  <c r="K242" i="235"/>
  <c r="J242" i="235"/>
  <c r="M180" i="237"/>
  <c r="AL340" i="237"/>
  <c r="AN340" i="237"/>
  <c r="A378" i="228"/>
  <c r="B335" i="232"/>
  <c r="I335" i="232"/>
  <c r="A336" i="232"/>
  <c r="G335" i="232"/>
  <c r="K342" i="237"/>
  <c r="S341" i="237"/>
  <c r="N341" i="237"/>
  <c r="L341" i="237"/>
  <c r="Q341" i="237"/>
  <c r="O341" i="237"/>
  <c r="M341" i="237"/>
  <c r="F325" i="231"/>
  <c r="E325" i="231" s="1"/>
  <c r="D325" i="231"/>
  <c r="H325" i="231" s="1"/>
  <c r="W341" i="237"/>
  <c r="Y341" i="237"/>
  <c r="AA341" i="237"/>
  <c r="U342" i="237"/>
  <c r="AC341" i="237"/>
  <c r="V341" i="237"/>
  <c r="X341" i="237"/>
  <c r="W185" i="237"/>
  <c r="H340" i="237"/>
  <c r="J340" i="237"/>
  <c r="F214" i="227"/>
  <c r="G214" i="227" s="1"/>
  <c r="D214" i="227"/>
  <c r="H221" i="234"/>
  <c r="D222" i="234" l="1"/>
  <c r="F222" i="234"/>
  <c r="G222" i="234" s="1"/>
  <c r="AB341" i="237"/>
  <c r="AD341" i="237"/>
  <c r="X185" i="237"/>
  <c r="Y185" i="237" s="1"/>
  <c r="AD185" i="237"/>
  <c r="AA342" i="237"/>
  <c r="V342" i="237"/>
  <c r="W342" i="237"/>
  <c r="X342" i="237"/>
  <c r="U343" i="237"/>
  <c r="AC342" i="237"/>
  <c r="Y342" i="237"/>
  <c r="D326" i="231"/>
  <c r="H326" i="231" s="1"/>
  <c r="F326" i="231"/>
  <c r="E326" i="231" s="1"/>
  <c r="S342" i="237"/>
  <c r="N342" i="237"/>
  <c r="Q342" i="237"/>
  <c r="M342" i="237"/>
  <c r="O342" i="237"/>
  <c r="L342" i="237"/>
  <c r="K343" i="237"/>
  <c r="A337" i="232"/>
  <c r="I336" i="232"/>
  <c r="G336" i="232"/>
  <c r="B336" i="232"/>
  <c r="A379" i="228"/>
  <c r="T180" i="237"/>
  <c r="N180" i="237"/>
  <c r="O180" i="237" s="1"/>
  <c r="S180" i="237"/>
  <c r="B243" i="235"/>
  <c r="D243" i="235"/>
  <c r="AN341" i="237"/>
  <c r="AL341" i="237"/>
  <c r="A380" i="235"/>
  <c r="C180" i="237"/>
  <c r="K239" i="228"/>
  <c r="E239" i="228"/>
  <c r="F239" i="228" s="1"/>
  <c r="J239" i="228"/>
  <c r="R341" i="237"/>
  <c r="T341" i="237"/>
  <c r="F212" i="224"/>
  <c r="G212" i="224" s="1"/>
  <c r="D212" i="224"/>
  <c r="E352" i="234"/>
  <c r="AH342" i="237"/>
  <c r="AK342" i="237"/>
  <c r="AE343" i="237"/>
  <c r="AG342" i="237"/>
  <c r="AM342" i="237"/>
  <c r="AI342" i="237"/>
  <c r="AF342" i="237"/>
  <c r="J341" i="237"/>
  <c r="H341" i="237"/>
  <c r="H335" i="232"/>
  <c r="F212" i="226"/>
  <c r="G212" i="226" s="1"/>
  <c r="D212" i="226"/>
  <c r="H212" i="226" s="1"/>
  <c r="B342" i="237"/>
  <c r="C342" i="237"/>
  <c r="G342" i="237"/>
  <c r="E342" i="237"/>
  <c r="I342" i="237"/>
  <c r="D342" i="237"/>
  <c r="A343" i="237"/>
  <c r="AN180" i="237"/>
  <c r="AH180" i="237"/>
  <c r="AI180" i="237" s="1"/>
  <c r="H214" i="227"/>
  <c r="D174" i="232"/>
  <c r="E174" i="232" s="1"/>
  <c r="J174" i="232"/>
  <c r="C245" i="228"/>
  <c r="I244" i="228"/>
  <c r="H244" i="228"/>
  <c r="D213" i="226" l="1"/>
  <c r="F213" i="226"/>
  <c r="G213" i="226" s="1"/>
  <c r="B240" i="228"/>
  <c r="D240" i="228"/>
  <c r="D215" i="227"/>
  <c r="F215" i="227"/>
  <c r="G215" i="227" s="1"/>
  <c r="AN342" i="237"/>
  <c r="AL342" i="237"/>
  <c r="AK343" i="237"/>
  <c r="AG343" i="237"/>
  <c r="AI343" i="237"/>
  <c r="AM343" i="237"/>
  <c r="AE344" i="237"/>
  <c r="AH343" i="237"/>
  <c r="AF343" i="237"/>
  <c r="E353" i="234"/>
  <c r="D180" i="237"/>
  <c r="E180" i="237" s="1"/>
  <c r="J180" i="237"/>
  <c r="I180" i="237"/>
  <c r="H336" i="232"/>
  <c r="AB342" i="237"/>
  <c r="AD342" i="237"/>
  <c r="AG181" i="237"/>
  <c r="H342" i="237"/>
  <c r="J342" i="237"/>
  <c r="H212" i="224"/>
  <c r="B337" i="232"/>
  <c r="A338" i="232"/>
  <c r="I337" i="232"/>
  <c r="G337" i="232"/>
  <c r="AC343" i="237"/>
  <c r="U344" i="237"/>
  <c r="V343" i="237"/>
  <c r="Y343" i="237"/>
  <c r="W343" i="237"/>
  <c r="X343" i="237"/>
  <c r="AA343" i="237"/>
  <c r="C175" i="232"/>
  <c r="A381" i="235"/>
  <c r="K243" i="235"/>
  <c r="E243" i="235"/>
  <c r="F243" i="235" s="1"/>
  <c r="J243" i="235"/>
  <c r="M181" i="237"/>
  <c r="S343" i="237"/>
  <c r="N343" i="237"/>
  <c r="K344" i="237"/>
  <c r="L343" i="237"/>
  <c r="Q343" i="237"/>
  <c r="O343" i="237"/>
  <c r="M343" i="237"/>
  <c r="F327" i="231"/>
  <c r="E327" i="231" s="1"/>
  <c r="D327" i="231"/>
  <c r="H327" i="231" s="1"/>
  <c r="I245" i="228"/>
  <c r="H245" i="228"/>
  <c r="A344" i="237"/>
  <c r="I343" i="237"/>
  <c r="B343" i="237"/>
  <c r="E343" i="237"/>
  <c r="D343" i="237"/>
  <c r="G343" i="237"/>
  <c r="C343" i="237"/>
  <c r="A380" i="228"/>
  <c r="T342" i="237"/>
  <c r="R342" i="237"/>
  <c r="W186" i="237"/>
  <c r="H222" i="234"/>
  <c r="H215" i="227" l="1"/>
  <c r="A339" i="232"/>
  <c r="G338" i="232"/>
  <c r="I338" i="232"/>
  <c r="B338" i="232"/>
  <c r="F213" i="224"/>
  <c r="G213" i="224" s="1"/>
  <c r="D213" i="224"/>
  <c r="B344" i="237"/>
  <c r="I344" i="237"/>
  <c r="A345" i="237"/>
  <c r="E344" i="237"/>
  <c r="G344" i="237"/>
  <c r="D344" i="237"/>
  <c r="C344" i="237"/>
  <c r="S344" i="237"/>
  <c r="N344" i="237"/>
  <c r="K345" i="237"/>
  <c r="L344" i="237"/>
  <c r="O344" i="237"/>
  <c r="M344" i="237"/>
  <c r="Q344" i="237"/>
  <c r="T181" i="237"/>
  <c r="S181" i="237"/>
  <c r="N181" i="237"/>
  <c r="O181" i="237" s="1"/>
  <c r="A382" i="235"/>
  <c r="AD343" i="237"/>
  <c r="AB343" i="237"/>
  <c r="AN343" i="237"/>
  <c r="AL343" i="237"/>
  <c r="A381" i="228"/>
  <c r="AA344" i="237"/>
  <c r="X344" i="237"/>
  <c r="W344" i="237"/>
  <c r="U345" i="237"/>
  <c r="AC344" i="237"/>
  <c r="V344" i="237"/>
  <c r="Y344" i="237"/>
  <c r="AN181" i="237"/>
  <c r="AH181" i="237"/>
  <c r="AI181" i="237" s="1"/>
  <c r="C181" i="237"/>
  <c r="D223" i="234"/>
  <c r="F223" i="234"/>
  <c r="G223" i="234" s="1"/>
  <c r="J343" i="237"/>
  <c r="H343" i="237"/>
  <c r="D328" i="231"/>
  <c r="H328" i="231" s="1"/>
  <c r="F328" i="231"/>
  <c r="E328" i="231" s="1"/>
  <c r="B244" i="235"/>
  <c r="D244" i="235"/>
  <c r="AF344" i="237"/>
  <c r="AE345" i="237"/>
  <c r="AI344" i="237"/>
  <c r="AH344" i="237"/>
  <c r="AM344" i="237"/>
  <c r="AK344" i="237"/>
  <c r="AG344" i="237"/>
  <c r="D216" i="227"/>
  <c r="F216" i="227"/>
  <c r="G216" i="227" s="1"/>
  <c r="AD186" i="237"/>
  <c r="X186" i="237"/>
  <c r="Y186" i="237" s="1"/>
  <c r="R343" i="237"/>
  <c r="T343" i="237"/>
  <c r="J175" i="232"/>
  <c r="D175" i="232"/>
  <c r="E175" i="232" s="1"/>
  <c r="H337" i="232"/>
  <c r="E354" i="234"/>
  <c r="E240" i="228"/>
  <c r="F240" i="228" s="1"/>
  <c r="K240" i="228"/>
  <c r="J240" i="228"/>
  <c r="H213" i="226"/>
  <c r="E355" i="234" l="1"/>
  <c r="AK345" i="237"/>
  <c r="AM345" i="237"/>
  <c r="AE346" i="237"/>
  <c r="AG345" i="237"/>
  <c r="AH345" i="237"/>
  <c r="AI345" i="237"/>
  <c r="AF345" i="237"/>
  <c r="AD344" i="237"/>
  <c r="AB344" i="237"/>
  <c r="A383" i="235"/>
  <c r="T344" i="237"/>
  <c r="R344" i="237"/>
  <c r="G345" i="237"/>
  <c r="E345" i="237"/>
  <c r="C345" i="237"/>
  <c r="A346" i="237"/>
  <c r="I345" i="237"/>
  <c r="D345" i="237"/>
  <c r="B345" i="237"/>
  <c r="AL344" i="237"/>
  <c r="AN344" i="237"/>
  <c r="AG182" i="237"/>
  <c r="K346" i="237"/>
  <c r="S345" i="237"/>
  <c r="N345" i="237"/>
  <c r="L345" i="237"/>
  <c r="Q345" i="237"/>
  <c r="M345" i="237"/>
  <c r="O345" i="237"/>
  <c r="B241" i="228"/>
  <c r="D241" i="228"/>
  <c r="H216" i="227"/>
  <c r="F329" i="231"/>
  <c r="E329" i="231" s="1"/>
  <c r="D329" i="231"/>
  <c r="H329" i="231" s="1"/>
  <c r="H223" i="234"/>
  <c r="W345" i="237"/>
  <c r="Y345" i="237"/>
  <c r="V345" i="237"/>
  <c r="X345" i="237"/>
  <c r="AA345" i="237"/>
  <c r="AC345" i="237"/>
  <c r="U346" i="237"/>
  <c r="M182" i="237"/>
  <c r="H344" i="237"/>
  <c r="J344" i="237"/>
  <c r="H338" i="232"/>
  <c r="B339" i="232"/>
  <c r="G339" i="232"/>
  <c r="A340" i="232"/>
  <c r="I339" i="232"/>
  <c r="D214" i="226"/>
  <c r="F214" i="226"/>
  <c r="G214" i="226" s="1"/>
  <c r="C176" i="232"/>
  <c r="W187" i="237"/>
  <c r="J244" i="235"/>
  <c r="K244" i="235"/>
  <c r="E244" i="235"/>
  <c r="F244" i="235" s="1"/>
  <c r="I181" i="237"/>
  <c r="D181" i="237"/>
  <c r="E181" i="237" s="1"/>
  <c r="J181" i="237"/>
  <c r="A382" i="228"/>
  <c r="H213" i="224"/>
  <c r="D176" i="232" l="1"/>
  <c r="E176" i="232" s="1"/>
  <c r="J176" i="232"/>
  <c r="F224" i="234"/>
  <c r="G224" i="234" s="1"/>
  <c r="D224" i="234"/>
  <c r="H224" i="234" s="1"/>
  <c r="D214" i="224"/>
  <c r="F214" i="224"/>
  <c r="G214" i="224" s="1"/>
  <c r="C182" i="237"/>
  <c r="A341" i="232"/>
  <c r="I340" i="232"/>
  <c r="G340" i="232"/>
  <c r="B340" i="232"/>
  <c r="H339" i="232"/>
  <c r="AA346" i="237"/>
  <c r="V346" i="237"/>
  <c r="U347" i="237"/>
  <c r="Y346" i="237"/>
  <c r="W346" i="237"/>
  <c r="X346" i="237"/>
  <c r="AC346" i="237"/>
  <c r="AB345" i="237"/>
  <c r="AD345" i="237"/>
  <c r="D330" i="231"/>
  <c r="H330" i="231" s="1"/>
  <c r="F330" i="231"/>
  <c r="E330" i="231" s="1"/>
  <c r="K241" i="228"/>
  <c r="E241" i="228"/>
  <c r="F241" i="228" s="1"/>
  <c r="J241" i="228"/>
  <c r="S346" i="237"/>
  <c r="N346" i="237"/>
  <c r="M346" i="237"/>
  <c r="K347" i="237"/>
  <c r="Q346" i="237"/>
  <c r="L346" i="237"/>
  <c r="O346" i="237"/>
  <c r="B346" i="237"/>
  <c r="A347" i="237"/>
  <c r="G346" i="237"/>
  <c r="I346" i="237"/>
  <c r="C346" i="237"/>
  <c r="E346" i="237"/>
  <c r="D346" i="237"/>
  <c r="A383" i="228"/>
  <c r="AD187" i="237"/>
  <c r="X187" i="237"/>
  <c r="Y187" i="237" s="1"/>
  <c r="T345" i="237"/>
  <c r="R345" i="237"/>
  <c r="AH182" i="237"/>
  <c r="AI182" i="237" s="1"/>
  <c r="AN182" i="237"/>
  <c r="J345" i="237"/>
  <c r="H345" i="237"/>
  <c r="B245" i="235"/>
  <c r="D245" i="235"/>
  <c r="H214" i="226"/>
  <c r="S182" i="237"/>
  <c r="N182" i="237"/>
  <c r="O182" i="237" s="1"/>
  <c r="T182" i="237"/>
  <c r="D217" i="227"/>
  <c r="F217" i="227"/>
  <c r="G217" i="227" s="1"/>
  <c r="A384" i="235"/>
  <c r="AN345" i="237"/>
  <c r="AL345" i="237"/>
  <c r="AH346" i="237"/>
  <c r="AE347" i="237"/>
  <c r="AM346" i="237"/>
  <c r="AG346" i="237"/>
  <c r="AK346" i="237"/>
  <c r="AI346" i="237"/>
  <c r="AF346" i="237"/>
  <c r="E356" i="234"/>
  <c r="E357" i="234" l="1"/>
  <c r="AG183" i="237"/>
  <c r="A348" i="237"/>
  <c r="B347" i="237"/>
  <c r="G347" i="237"/>
  <c r="I347" i="237"/>
  <c r="E347" i="237"/>
  <c r="D347" i="237"/>
  <c r="C347" i="237"/>
  <c r="AC347" i="237"/>
  <c r="U348" i="237"/>
  <c r="W347" i="237"/>
  <c r="X347" i="237"/>
  <c r="AA347" i="237"/>
  <c r="V347" i="237"/>
  <c r="Y347" i="237"/>
  <c r="D182" i="237"/>
  <c r="E182" i="237" s="1"/>
  <c r="J182" i="237"/>
  <c r="I182" i="237"/>
  <c r="D225" i="234"/>
  <c r="F225" i="234"/>
  <c r="G225" i="234" s="1"/>
  <c r="AN346" i="237"/>
  <c r="AL346" i="237"/>
  <c r="H217" i="227"/>
  <c r="D215" i="226"/>
  <c r="F215" i="226"/>
  <c r="G215" i="226" s="1"/>
  <c r="H346" i="237"/>
  <c r="J346" i="237"/>
  <c r="S347" i="237"/>
  <c r="N347" i="237"/>
  <c r="L347" i="237"/>
  <c r="Q347" i="237"/>
  <c r="K348" i="237"/>
  <c r="O347" i="237"/>
  <c r="M347" i="237"/>
  <c r="F331" i="231"/>
  <c r="E331" i="231" s="1"/>
  <c r="D331" i="231"/>
  <c r="H331" i="231" s="1"/>
  <c r="AB346" i="237"/>
  <c r="AD346" i="237"/>
  <c r="H340" i="232"/>
  <c r="AK347" i="237"/>
  <c r="AG347" i="237"/>
  <c r="AI347" i="237"/>
  <c r="AE348" i="237"/>
  <c r="AH347" i="237"/>
  <c r="AM347" i="237"/>
  <c r="AF347" i="237"/>
  <c r="A385" i="235"/>
  <c r="A384" i="228"/>
  <c r="B242" i="228"/>
  <c r="D242" i="228"/>
  <c r="M183" i="237"/>
  <c r="K245" i="235"/>
  <c r="J245" i="235"/>
  <c r="E245" i="235"/>
  <c r="F245" i="235" s="1"/>
  <c r="W188" i="237"/>
  <c r="T346" i="237"/>
  <c r="R346" i="237"/>
  <c r="A342" i="232"/>
  <c r="B341" i="232"/>
  <c r="I341" i="232"/>
  <c r="G341" i="232"/>
  <c r="H214" i="224"/>
  <c r="C177" i="232"/>
  <c r="H225" i="234" l="1"/>
  <c r="D177" i="232"/>
  <c r="E177" i="232" s="1"/>
  <c r="J177" i="232"/>
  <c r="D215" i="224"/>
  <c r="F215" i="224"/>
  <c r="G215" i="224" s="1"/>
  <c r="H341" i="232"/>
  <c r="B246" i="235"/>
  <c r="C246" i="235"/>
  <c r="D246" i="235"/>
  <c r="N183" i="237"/>
  <c r="O183" i="237" s="1"/>
  <c r="S183" i="237"/>
  <c r="T183" i="237"/>
  <c r="AF348" i="237"/>
  <c r="AE349" i="237"/>
  <c r="AG348" i="237"/>
  <c r="AH348" i="237"/>
  <c r="AI348" i="237"/>
  <c r="AK348" i="237"/>
  <c r="AM348" i="237"/>
  <c r="D332" i="231"/>
  <c r="H332" i="231" s="1"/>
  <c r="F332" i="231"/>
  <c r="E332" i="231" s="1"/>
  <c r="S348" i="237"/>
  <c r="N348" i="237"/>
  <c r="K349" i="237"/>
  <c r="M348" i="237"/>
  <c r="O348" i="237"/>
  <c r="Q348" i="237"/>
  <c r="L348" i="237"/>
  <c r="H215" i="226"/>
  <c r="C183" i="237"/>
  <c r="AH183" i="237"/>
  <c r="AI183" i="237" s="1"/>
  <c r="AN183" i="237"/>
  <c r="G342" i="232"/>
  <c r="I342" i="232"/>
  <c r="A343" i="232"/>
  <c r="B342" i="232"/>
  <c r="AL347" i="237"/>
  <c r="AN347" i="237"/>
  <c r="F218" i="227"/>
  <c r="G218" i="227" s="1"/>
  <c r="D218" i="227"/>
  <c r="D226" i="234"/>
  <c r="F226" i="234"/>
  <c r="G226" i="234" s="1"/>
  <c r="J347" i="237"/>
  <c r="H347" i="237"/>
  <c r="E358" i="234"/>
  <c r="X188" i="237"/>
  <c r="Y188" i="237" s="1"/>
  <c r="AD188" i="237"/>
  <c r="K242" i="228"/>
  <c r="J242" i="228"/>
  <c r="E242" i="228"/>
  <c r="F242" i="228" s="1"/>
  <c r="A385" i="228"/>
  <c r="A386" i="235"/>
  <c r="T347" i="237"/>
  <c r="R347" i="237"/>
  <c r="AB347" i="237"/>
  <c r="AD347" i="237"/>
  <c r="AA348" i="237"/>
  <c r="X348" i="237"/>
  <c r="V348" i="237"/>
  <c r="Y348" i="237"/>
  <c r="AC348" i="237"/>
  <c r="U349" i="237"/>
  <c r="W348" i="237"/>
  <c r="B348" i="237"/>
  <c r="C348" i="237"/>
  <c r="A349" i="237"/>
  <c r="G348" i="237"/>
  <c r="E348" i="237"/>
  <c r="D348" i="237"/>
  <c r="I348" i="237"/>
  <c r="AD348" i="237" l="1"/>
  <c r="AB348" i="237"/>
  <c r="H342" i="232"/>
  <c r="C247" i="235"/>
  <c r="K246" i="235"/>
  <c r="I246" i="235"/>
  <c r="E246" i="235"/>
  <c r="F246" i="235" s="1"/>
  <c r="H246" i="235"/>
  <c r="J246" i="235"/>
  <c r="I183" i="237"/>
  <c r="D183" i="237"/>
  <c r="E183" i="237" s="1"/>
  <c r="J183" i="237"/>
  <c r="AK349" i="237"/>
  <c r="AM349" i="237"/>
  <c r="AE350" i="237"/>
  <c r="AG349" i="237"/>
  <c r="AI349" i="237"/>
  <c r="AF349" i="237"/>
  <c r="AH349" i="237"/>
  <c r="M184" i="237"/>
  <c r="H215" i="224"/>
  <c r="E359" i="234"/>
  <c r="H226" i="234"/>
  <c r="F216" i="226"/>
  <c r="G216" i="226" s="1"/>
  <c r="D216" i="226"/>
  <c r="AL348" i="237"/>
  <c r="AN348" i="237"/>
  <c r="A386" i="228"/>
  <c r="C349" i="237"/>
  <c r="B349" i="237"/>
  <c r="E349" i="237"/>
  <c r="G349" i="237"/>
  <c r="D349" i="237"/>
  <c r="A350" i="237"/>
  <c r="I349" i="237"/>
  <c r="W349" i="237"/>
  <c r="Y349" i="237"/>
  <c r="AA349" i="237"/>
  <c r="U350" i="237"/>
  <c r="V349" i="237"/>
  <c r="X349" i="237"/>
  <c r="AC349" i="237"/>
  <c r="A344" i="232"/>
  <c r="B343" i="232"/>
  <c r="I343" i="232"/>
  <c r="G343" i="232"/>
  <c r="H348" i="237"/>
  <c r="J348" i="237"/>
  <c r="A387" i="235"/>
  <c r="B243" i="228"/>
  <c r="D243" i="228"/>
  <c r="W189" i="237"/>
  <c r="H218" i="227"/>
  <c r="AG184" i="237"/>
  <c r="T348" i="237"/>
  <c r="R348" i="237"/>
  <c r="K350" i="237"/>
  <c r="S349" i="237"/>
  <c r="N349" i="237"/>
  <c r="L349" i="237"/>
  <c r="Q349" i="237"/>
  <c r="M349" i="237"/>
  <c r="O349" i="237"/>
  <c r="F333" i="231"/>
  <c r="E333" i="231" s="1"/>
  <c r="D333" i="231"/>
  <c r="H333" i="231" s="1"/>
  <c r="C178" i="232"/>
  <c r="H216" i="226" l="1"/>
  <c r="AD349" i="237"/>
  <c r="AB349" i="237"/>
  <c r="E360" i="234"/>
  <c r="C184" i="237"/>
  <c r="B247" i="235"/>
  <c r="D247" i="235"/>
  <c r="E247" i="235" s="1"/>
  <c r="F247" i="235" s="1"/>
  <c r="J243" i="228"/>
  <c r="K243" i="228"/>
  <c r="E243" i="228"/>
  <c r="F243" i="228" s="1"/>
  <c r="F216" i="224"/>
  <c r="G216" i="224" s="1"/>
  <c r="D216" i="224"/>
  <c r="AN349" i="237"/>
  <c r="AL349" i="237"/>
  <c r="D178" i="232"/>
  <c r="E178" i="232" s="1"/>
  <c r="J178" i="232"/>
  <c r="AH184" i="237"/>
  <c r="AI184" i="237" s="1"/>
  <c r="AN184" i="237"/>
  <c r="B350" i="237"/>
  <c r="A351" i="237"/>
  <c r="I350" i="237"/>
  <c r="E350" i="237"/>
  <c r="G350" i="237"/>
  <c r="C350" i="237"/>
  <c r="D350" i="237"/>
  <c r="J349" i="237"/>
  <c r="H349" i="237"/>
  <c r="A387" i="228"/>
  <c r="D227" i="234"/>
  <c r="F227" i="234"/>
  <c r="G227" i="234" s="1"/>
  <c r="N184" i="237"/>
  <c r="O184" i="237" s="1"/>
  <c r="S184" i="237"/>
  <c r="T184" i="237"/>
  <c r="R349" i="237"/>
  <c r="T349" i="237"/>
  <c r="A388" i="235"/>
  <c r="A345" i="232"/>
  <c r="I344" i="232"/>
  <c r="G344" i="232"/>
  <c r="B344" i="232"/>
  <c r="D217" i="226"/>
  <c r="F217" i="226"/>
  <c r="G217" i="226" s="1"/>
  <c r="AH350" i="237"/>
  <c r="AK350" i="237"/>
  <c r="AG350" i="237"/>
  <c r="AI350" i="237"/>
  <c r="AM350" i="237"/>
  <c r="AE351" i="237"/>
  <c r="AF350" i="237"/>
  <c r="D219" i="227"/>
  <c r="F219" i="227"/>
  <c r="G219" i="227" s="1"/>
  <c r="AA350" i="237"/>
  <c r="V350" i="237"/>
  <c r="AC350" i="237"/>
  <c r="U351" i="237"/>
  <c r="W350" i="237"/>
  <c r="X350" i="237"/>
  <c r="Y350" i="237"/>
  <c r="D334" i="231"/>
  <c r="H334" i="231" s="1"/>
  <c r="F334" i="231"/>
  <c r="E334" i="231" s="1"/>
  <c r="S350" i="237"/>
  <c r="N350" i="237"/>
  <c r="Q350" i="237"/>
  <c r="L350" i="237"/>
  <c r="K351" i="237"/>
  <c r="M350" i="237"/>
  <c r="O350" i="237"/>
  <c r="X189" i="237"/>
  <c r="Y189" i="237" s="1"/>
  <c r="AD189" i="237"/>
  <c r="H343" i="232"/>
  <c r="K247" i="235"/>
  <c r="C248" i="235"/>
  <c r="I247" i="235"/>
  <c r="H247" i="235"/>
  <c r="H216" i="224" l="1"/>
  <c r="H227" i="234"/>
  <c r="H217" i="226"/>
  <c r="J247" i="235"/>
  <c r="B248" i="235"/>
  <c r="D248" i="235"/>
  <c r="E248" i="235" s="1"/>
  <c r="F248" i="235" s="1"/>
  <c r="W190" i="237"/>
  <c r="T350" i="237"/>
  <c r="R350" i="237"/>
  <c r="AK351" i="237"/>
  <c r="AG351" i="237"/>
  <c r="AI351" i="237"/>
  <c r="AE352" i="237"/>
  <c r="AH351" i="237"/>
  <c r="AF351" i="237"/>
  <c r="AM351" i="237"/>
  <c r="A388" i="228"/>
  <c r="AG185" i="237"/>
  <c r="E361" i="234"/>
  <c r="F335" i="231"/>
  <c r="E335" i="231" s="1"/>
  <c r="D335" i="231"/>
  <c r="H335" i="231" s="1"/>
  <c r="AC351" i="237"/>
  <c r="U352" i="237"/>
  <c r="V351" i="237"/>
  <c r="Y351" i="237"/>
  <c r="AA351" i="237"/>
  <c r="X351" i="237"/>
  <c r="W351" i="237"/>
  <c r="H344" i="232"/>
  <c r="M185" i="237"/>
  <c r="D217" i="224"/>
  <c r="F217" i="224"/>
  <c r="G217" i="224" s="1"/>
  <c r="H219" i="227"/>
  <c r="B345" i="232"/>
  <c r="A346" i="232"/>
  <c r="I345" i="232"/>
  <c r="G345" i="232"/>
  <c r="H350" i="237"/>
  <c r="J350" i="237"/>
  <c r="C179" i="232"/>
  <c r="D184" i="237"/>
  <c r="E184" i="237" s="1"/>
  <c r="I184" i="237"/>
  <c r="J184" i="237"/>
  <c r="A352" i="237"/>
  <c r="I351" i="237"/>
  <c r="G351" i="237"/>
  <c r="E351" i="237"/>
  <c r="C351" i="237"/>
  <c r="D351" i="237"/>
  <c r="B351" i="237"/>
  <c r="C249" i="235"/>
  <c r="I248" i="235"/>
  <c r="H248" i="235"/>
  <c r="J248" i="235"/>
  <c r="S351" i="237"/>
  <c r="N351" i="237"/>
  <c r="L351" i="237"/>
  <c r="Q351" i="237"/>
  <c r="K352" i="237"/>
  <c r="O351" i="237"/>
  <c r="M351" i="237"/>
  <c r="AB350" i="237"/>
  <c r="AD350" i="237"/>
  <c r="AN350" i="237"/>
  <c r="AL350" i="237"/>
  <c r="D218" i="226"/>
  <c r="F218" i="226"/>
  <c r="G218" i="226" s="1"/>
  <c r="A389" i="235"/>
  <c r="F228" i="234"/>
  <c r="G228" i="234" s="1"/>
  <c r="D228" i="234"/>
  <c r="H228" i="234" s="1"/>
  <c r="B244" i="228"/>
  <c r="D244" i="228"/>
  <c r="K248" i="235" l="1"/>
  <c r="B249" i="235"/>
  <c r="D249" i="235"/>
  <c r="K249" i="235" s="1"/>
  <c r="D229" i="234"/>
  <c r="F229" i="234"/>
  <c r="G229" i="234" s="1"/>
  <c r="S352" i="237"/>
  <c r="N352" i="237"/>
  <c r="L352" i="237"/>
  <c r="O352" i="237"/>
  <c r="Q352" i="237"/>
  <c r="M352" i="237"/>
  <c r="K353" i="237"/>
  <c r="C185" i="237"/>
  <c r="G346" i="232"/>
  <c r="A347" i="232"/>
  <c r="I346" i="232"/>
  <c r="B346" i="232"/>
  <c r="D220" i="227"/>
  <c r="F220" i="227"/>
  <c r="G220" i="227" s="1"/>
  <c r="AA352" i="237"/>
  <c r="X352" i="237"/>
  <c r="W352" i="237"/>
  <c r="V352" i="237"/>
  <c r="U353" i="237"/>
  <c r="Y352" i="237"/>
  <c r="AC352" i="237"/>
  <c r="H218" i="226"/>
  <c r="B352" i="237"/>
  <c r="A353" i="237"/>
  <c r="I352" i="237"/>
  <c r="G352" i="237"/>
  <c r="C352" i="237"/>
  <c r="E352" i="237"/>
  <c r="D352" i="237"/>
  <c r="D179" i="232"/>
  <c r="E179" i="232" s="1"/>
  <c r="J179" i="232"/>
  <c r="H345" i="232"/>
  <c r="E362" i="234"/>
  <c r="A389" i="228"/>
  <c r="AF352" i="237"/>
  <c r="AE353" i="237"/>
  <c r="AM352" i="237"/>
  <c r="AK352" i="237"/>
  <c r="AH352" i="237"/>
  <c r="AG352" i="237"/>
  <c r="AI352" i="237"/>
  <c r="E244" i="228"/>
  <c r="F244" i="228" s="1"/>
  <c r="K244" i="228"/>
  <c r="J244" i="228"/>
  <c r="A390" i="235"/>
  <c r="T351" i="237"/>
  <c r="R351" i="237"/>
  <c r="C250" i="235"/>
  <c r="I249" i="235"/>
  <c r="E249" i="235"/>
  <c r="F249" i="235" s="1"/>
  <c r="H249" i="235"/>
  <c r="J249" i="235"/>
  <c r="H217" i="224"/>
  <c r="F336" i="231"/>
  <c r="E336" i="231" s="1"/>
  <c r="D336" i="231"/>
  <c r="H336" i="231" s="1"/>
  <c r="J351" i="237"/>
  <c r="H351" i="237"/>
  <c r="S185" i="237"/>
  <c r="N185" i="237"/>
  <c r="O185" i="237" s="1"/>
  <c r="T185" i="237"/>
  <c r="AD351" i="237"/>
  <c r="AB351" i="237"/>
  <c r="AH185" i="237"/>
  <c r="AI185" i="237" s="1"/>
  <c r="AN185" i="237"/>
  <c r="AN351" i="237"/>
  <c r="AL351" i="237"/>
  <c r="X190" i="237"/>
  <c r="Y190" i="237" s="1"/>
  <c r="AD190" i="237"/>
  <c r="H229" i="234" l="1"/>
  <c r="B250" i="235"/>
  <c r="D250" i="235"/>
  <c r="J250" i="235" s="1"/>
  <c r="D218" i="224"/>
  <c r="F218" i="224"/>
  <c r="G218" i="224" s="1"/>
  <c r="AK353" i="237"/>
  <c r="AM353" i="237"/>
  <c r="AF353" i="237"/>
  <c r="AI353" i="237"/>
  <c r="AH353" i="237"/>
  <c r="AE354" i="237"/>
  <c r="AG353" i="237"/>
  <c r="H352" i="237"/>
  <c r="J352" i="237"/>
  <c r="W353" i="237"/>
  <c r="Y353" i="237"/>
  <c r="AC353" i="237"/>
  <c r="AA353" i="237"/>
  <c r="V353" i="237"/>
  <c r="X353" i="237"/>
  <c r="U354" i="237"/>
  <c r="H346" i="232"/>
  <c r="K354" i="237"/>
  <c r="S353" i="237"/>
  <c r="N353" i="237"/>
  <c r="L353" i="237"/>
  <c r="Q353" i="237"/>
  <c r="M353" i="237"/>
  <c r="O353" i="237"/>
  <c r="T352" i="237"/>
  <c r="R352" i="237"/>
  <c r="D230" i="234"/>
  <c r="F230" i="234"/>
  <c r="G230" i="234" s="1"/>
  <c r="AL352" i="237"/>
  <c r="AN352" i="237"/>
  <c r="E363" i="234"/>
  <c r="C180" i="232"/>
  <c r="D219" i="226"/>
  <c r="F219" i="226"/>
  <c r="G219" i="226" s="1"/>
  <c r="AD352" i="237"/>
  <c r="AB352" i="237"/>
  <c r="W191" i="237"/>
  <c r="AG186" i="237"/>
  <c r="M186" i="237"/>
  <c r="F337" i="231"/>
  <c r="E337" i="231" s="1"/>
  <c r="D337" i="231"/>
  <c r="H337" i="231" s="1"/>
  <c r="C251" i="235"/>
  <c r="I250" i="235"/>
  <c r="H250" i="235"/>
  <c r="A391" i="235"/>
  <c r="B245" i="228"/>
  <c r="D245" i="228"/>
  <c r="A390" i="228"/>
  <c r="H220" i="227"/>
  <c r="I185" i="237"/>
  <c r="D185" i="237"/>
  <c r="E185" i="237" s="1"/>
  <c r="J185" i="237"/>
  <c r="I353" i="237"/>
  <c r="E353" i="237"/>
  <c r="B353" i="237"/>
  <c r="C353" i="237"/>
  <c r="A354" i="237"/>
  <c r="D353" i="237"/>
  <c r="G353" i="237"/>
  <c r="B347" i="232"/>
  <c r="G347" i="232"/>
  <c r="A348" i="232"/>
  <c r="I347" i="232"/>
  <c r="H218" i="224" l="1"/>
  <c r="E250" i="235"/>
  <c r="F250" i="235" s="1"/>
  <c r="B251" i="235"/>
  <c r="D251" i="235"/>
  <c r="K251" i="235" s="1"/>
  <c r="H347" i="232"/>
  <c r="K245" i="228"/>
  <c r="J245" i="228"/>
  <c r="E245" i="228"/>
  <c r="F245" i="228" s="1"/>
  <c r="D338" i="231"/>
  <c r="H338" i="231" s="1"/>
  <c r="F338" i="231"/>
  <c r="E338" i="231" s="1"/>
  <c r="S354" i="237"/>
  <c r="N354" i="237"/>
  <c r="K355" i="237"/>
  <c r="M354" i="237"/>
  <c r="O354" i="237"/>
  <c r="Q354" i="237"/>
  <c r="L354" i="237"/>
  <c r="AL353" i="237"/>
  <c r="AN353" i="237"/>
  <c r="F219" i="224"/>
  <c r="G219" i="224" s="1"/>
  <c r="D219" i="224"/>
  <c r="A349" i="232"/>
  <c r="I348" i="232"/>
  <c r="G348" i="232"/>
  <c r="B348" i="232"/>
  <c r="B354" i="237"/>
  <c r="G354" i="237"/>
  <c r="A355" i="237"/>
  <c r="E354" i="237"/>
  <c r="C354" i="237"/>
  <c r="D354" i="237"/>
  <c r="I354" i="237"/>
  <c r="D221" i="227"/>
  <c r="F221" i="227"/>
  <c r="G221" i="227" s="1"/>
  <c r="A391" i="228"/>
  <c r="AH186" i="237"/>
  <c r="AI186" i="237" s="1"/>
  <c r="AN186" i="237"/>
  <c r="D180" i="232"/>
  <c r="E180" i="232" s="1"/>
  <c r="J180" i="232"/>
  <c r="R353" i="237"/>
  <c r="T353" i="237"/>
  <c r="AD353" i="237"/>
  <c r="AB353" i="237"/>
  <c r="AH354" i="237"/>
  <c r="AG354" i="237"/>
  <c r="AI354" i="237"/>
  <c r="AE355" i="237"/>
  <c r="AM354" i="237"/>
  <c r="AK354" i="237"/>
  <c r="AF354" i="237"/>
  <c r="A392" i="235"/>
  <c r="K250" i="235"/>
  <c r="S186" i="237"/>
  <c r="N186" i="237"/>
  <c r="O186" i="237" s="1"/>
  <c r="T186" i="237"/>
  <c r="X191" i="237"/>
  <c r="Y191" i="237" s="1"/>
  <c r="AD191" i="237"/>
  <c r="J353" i="237"/>
  <c r="H353" i="237"/>
  <c r="C186" i="237"/>
  <c r="C252" i="235"/>
  <c r="I251" i="235"/>
  <c r="E251" i="235"/>
  <c r="F251" i="235" s="1"/>
  <c r="H251" i="235"/>
  <c r="J251" i="235"/>
  <c r="H219" i="226"/>
  <c r="H230" i="234"/>
  <c r="AA354" i="237"/>
  <c r="V354" i="237"/>
  <c r="U355" i="237"/>
  <c r="Y354" i="237"/>
  <c r="AC354" i="237"/>
  <c r="X354" i="237"/>
  <c r="W354" i="237"/>
  <c r="H221" i="227" l="1"/>
  <c r="B252" i="235"/>
  <c r="D252" i="235"/>
  <c r="M187" i="237"/>
  <c r="AK355" i="237"/>
  <c r="AG355" i="237"/>
  <c r="AI355" i="237"/>
  <c r="AE356" i="237"/>
  <c r="AM355" i="237"/>
  <c r="AH355" i="237"/>
  <c r="AF355" i="237"/>
  <c r="F222" i="227"/>
  <c r="G222" i="227" s="1"/>
  <c r="D222" i="227"/>
  <c r="H348" i="232"/>
  <c r="B246" i="228"/>
  <c r="D246" i="228"/>
  <c r="C246" i="228"/>
  <c r="AB354" i="237"/>
  <c r="AD354" i="237"/>
  <c r="F220" i="226"/>
  <c r="G220" i="226" s="1"/>
  <c r="D220" i="226"/>
  <c r="H220" i="226" s="1"/>
  <c r="D186" i="237"/>
  <c r="E186" i="237" s="1"/>
  <c r="I186" i="237"/>
  <c r="J186" i="237"/>
  <c r="A393" i="235"/>
  <c r="AN354" i="237"/>
  <c r="AL354" i="237"/>
  <c r="C181" i="232"/>
  <c r="A356" i="237"/>
  <c r="B355" i="237"/>
  <c r="G355" i="237"/>
  <c r="C355" i="237"/>
  <c r="E355" i="237"/>
  <c r="D355" i="237"/>
  <c r="I355" i="237"/>
  <c r="AC355" i="237"/>
  <c r="W355" i="237"/>
  <c r="X355" i="237"/>
  <c r="U356" i="237"/>
  <c r="AA355" i="237"/>
  <c r="V355" i="237"/>
  <c r="Y355" i="237"/>
  <c r="C253" i="235"/>
  <c r="K252" i="235"/>
  <c r="I252" i="235"/>
  <c r="J252" i="235"/>
  <c r="E252" i="235"/>
  <c r="F252" i="235" s="1"/>
  <c r="H252" i="235"/>
  <c r="W192" i="237"/>
  <c r="A392" i="228"/>
  <c r="A350" i="232"/>
  <c r="B349" i="232"/>
  <c r="I349" i="232"/>
  <c r="G349" i="232"/>
  <c r="D231" i="234"/>
  <c r="F231" i="234"/>
  <c r="G231" i="234" s="1"/>
  <c r="AG187" i="237"/>
  <c r="H354" i="237"/>
  <c r="J354" i="237"/>
  <c r="H219" i="224"/>
  <c r="T354" i="237"/>
  <c r="R354" i="237"/>
  <c r="S355" i="237"/>
  <c r="N355" i="237"/>
  <c r="L355" i="237"/>
  <c r="Q355" i="237"/>
  <c r="K356" i="237"/>
  <c r="M355" i="237"/>
  <c r="O355" i="237"/>
  <c r="F339" i="231"/>
  <c r="E339" i="231" s="1"/>
  <c r="D339" i="231"/>
  <c r="H339" i="231" s="1"/>
  <c r="AH187" i="237" l="1"/>
  <c r="AI187" i="237" s="1"/>
  <c r="AN187" i="237"/>
  <c r="K246" i="228"/>
  <c r="C247" i="228"/>
  <c r="I246" i="228"/>
  <c r="E246" i="228"/>
  <c r="F246" i="228" s="1"/>
  <c r="J246" i="228"/>
  <c r="H246" i="228"/>
  <c r="AL355" i="237"/>
  <c r="AN355" i="237"/>
  <c r="X192" i="237"/>
  <c r="Y192" i="237" s="1"/>
  <c r="AD192" i="237"/>
  <c r="J355" i="237"/>
  <c r="H355" i="237"/>
  <c r="A394" i="235"/>
  <c r="B253" i="235"/>
  <c r="D253" i="235"/>
  <c r="K253" i="235" s="1"/>
  <c r="H231" i="234"/>
  <c r="H349" i="232"/>
  <c r="B356" i="237"/>
  <c r="C356" i="237"/>
  <c r="I356" i="237"/>
  <c r="E356" i="237"/>
  <c r="G356" i="237"/>
  <c r="A357" i="237"/>
  <c r="D356" i="237"/>
  <c r="H222" i="227"/>
  <c r="F220" i="224"/>
  <c r="G220" i="224" s="1"/>
  <c r="D220" i="224"/>
  <c r="H220" i="224" s="1"/>
  <c r="G350" i="232"/>
  <c r="I350" i="232"/>
  <c r="B350" i="232"/>
  <c r="A351" i="232"/>
  <c r="D221" i="226"/>
  <c r="F221" i="226"/>
  <c r="G221" i="226" s="1"/>
  <c r="F340" i="231"/>
  <c r="E340" i="231" s="1"/>
  <c r="D340" i="231"/>
  <c r="H340" i="231" s="1"/>
  <c r="S356" i="237"/>
  <c r="N356" i="237"/>
  <c r="L356" i="237"/>
  <c r="Q356" i="237"/>
  <c r="K357" i="237"/>
  <c r="M356" i="237"/>
  <c r="O356" i="237"/>
  <c r="AB355" i="237"/>
  <c r="AD355" i="237"/>
  <c r="T355" i="237"/>
  <c r="R355" i="237"/>
  <c r="A393" i="228"/>
  <c r="C254" i="235"/>
  <c r="I253" i="235"/>
  <c r="J253" i="235"/>
  <c r="H253" i="235"/>
  <c r="AA356" i="237"/>
  <c r="X356" i="237"/>
  <c r="AC356" i="237"/>
  <c r="V356" i="237"/>
  <c r="Y356" i="237"/>
  <c r="W356" i="237"/>
  <c r="U357" i="237"/>
  <c r="D181" i="232"/>
  <c r="E181" i="232" s="1"/>
  <c r="J181" i="232"/>
  <c r="C187" i="237"/>
  <c r="AF356" i="237"/>
  <c r="AI356" i="237"/>
  <c r="AK356" i="237"/>
  <c r="AE357" i="237"/>
  <c r="AH356" i="237"/>
  <c r="AG356" i="237"/>
  <c r="AM356" i="237"/>
  <c r="N187" i="237"/>
  <c r="O187" i="237" s="1"/>
  <c r="T187" i="237"/>
  <c r="S187" i="237"/>
  <c r="H221" i="226" l="1"/>
  <c r="A358" i="237"/>
  <c r="C357" i="237"/>
  <c r="G357" i="237"/>
  <c r="E357" i="237"/>
  <c r="I357" i="237"/>
  <c r="D357" i="237"/>
  <c r="B357" i="237"/>
  <c r="F232" i="234"/>
  <c r="G232" i="234" s="1"/>
  <c r="D232" i="234"/>
  <c r="H232" i="234" s="1"/>
  <c r="F341" i="231"/>
  <c r="E341" i="231" s="1"/>
  <c r="D341" i="231"/>
  <c r="H341" i="231" s="1"/>
  <c r="B351" i="232"/>
  <c r="A352" i="232"/>
  <c r="I351" i="232"/>
  <c r="G351" i="232"/>
  <c r="H356" i="237"/>
  <c r="J356" i="237"/>
  <c r="W193" i="237"/>
  <c r="AL356" i="237"/>
  <c r="AN356" i="237"/>
  <c r="C182" i="232"/>
  <c r="AD356" i="237"/>
  <c r="AB356" i="237"/>
  <c r="E253" i="235"/>
  <c r="F253" i="235" s="1"/>
  <c r="C255" i="235"/>
  <c r="I254" i="235"/>
  <c r="H254" i="235"/>
  <c r="T356" i="237"/>
  <c r="R356" i="237"/>
  <c r="D223" i="227"/>
  <c r="F223" i="227"/>
  <c r="G223" i="227" s="1"/>
  <c r="B247" i="228"/>
  <c r="D247" i="228"/>
  <c r="K247" i="228" s="1"/>
  <c r="A394" i="228"/>
  <c r="K358" i="237"/>
  <c r="S357" i="237"/>
  <c r="N357" i="237"/>
  <c r="L357" i="237"/>
  <c r="Q357" i="237"/>
  <c r="M357" i="237"/>
  <c r="O357" i="237"/>
  <c r="D222" i="226"/>
  <c r="F222" i="226"/>
  <c r="G222" i="226" s="1"/>
  <c r="D221" i="224"/>
  <c r="F221" i="224"/>
  <c r="G221" i="224" s="1"/>
  <c r="A395" i="235"/>
  <c r="C248" i="228"/>
  <c r="I247" i="228"/>
  <c r="H247" i="228"/>
  <c r="M188" i="237"/>
  <c r="AK357" i="237"/>
  <c r="AM357" i="237"/>
  <c r="AG357" i="237"/>
  <c r="AH357" i="237"/>
  <c r="AI357" i="237"/>
  <c r="AF357" i="237"/>
  <c r="AE358" i="237"/>
  <c r="D187" i="237"/>
  <c r="E187" i="237" s="1"/>
  <c r="J187" i="237"/>
  <c r="I187" i="237"/>
  <c r="W357" i="237"/>
  <c r="Y357" i="237"/>
  <c r="AA357" i="237"/>
  <c r="AC357" i="237"/>
  <c r="U358" i="237"/>
  <c r="X357" i="237"/>
  <c r="V357" i="237"/>
  <c r="H350" i="232"/>
  <c r="AG188" i="237"/>
  <c r="J247" i="228" l="1"/>
  <c r="E247" i="228"/>
  <c r="F247" i="228" s="1"/>
  <c r="AL357" i="237"/>
  <c r="AN357" i="237"/>
  <c r="D342" i="231"/>
  <c r="H342" i="231" s="1"/>
  <c r="F342" i="231"/>
  <c r="E342" i="231" s="1"/>
  <c r="J357" i="237"/>
  <c r="H357" i="237"/>
  <c r="AN188" i="237"/>
  <c r="AH188" i="237"/>
  <c r="AI188" i="237" s="1"/>
  <c r="AB357" i="237"/>
  <c r="AD357" i="237"/>
  <c r="C249" i="228"/>
  <c r="I248" i="228"/>
  <c r="H248" i="228"/>
  <c r="A396" i="235"/>
  <c r="H221" i="224"/>
  <c r="B248" i="228"/>
  <c r="D248" i="228"/>
  <c r="E248" i="228" s="1"/>
  <c r="F248" i="228" s="1"/>
  <c r="H223" i="227"/>
  <c r="C256" i="235"/>
  <c r="I255" i="235"/>
  <c r="H255" i="235"/>
  <c r="D182" i="232"/>
  <c r="E182" i="232" s="1"/>
  <c r="J182" i="232"/>
  <c r="A353" i="232"/>
  <c r="I352" i="232"/>
  <c r="G352" i="232"/>
  <c r="B352" i="232"/>
  <c r="C188" i="237"/>
  <c r="S358" i="237"/>
  <c r="N358" i="237"/>
  <c r="K359" i="237"/>
  <c r="Q358" i="237"/>
  <c r="O358" i="237"/>
  <c r="M358" i="237"/>
  <c r="L358" i="237"/>
  <c r="A395" i="228"/>
  <c r="B254" i="235"/>
  <c r="D254" i="235"/>
  <c r="X193" i="237"/>
  <c r="Y193" i="237" s="1"/>
  <c r="AD193" i="237"/>
  <c r="H351" i="232"/>
  <c r="D233" i="234"/>
  <c r="F233" i="234"/>
  <c r="G233" i="234" s="1"/>
  <c r="B358" i="237"/>
  <c r="G358" i="237"/>
  <c r="A359" i="237"/>
  <c r="C358" i="237"/>
  <c r="E358" i="237"/>
  <c r="I358" i="237"/>
  <c r="D358" i="237"/>
  <c r="AA358" i="237"/>
  <c r="V358" i="237"/>
  <c r="W358" i="237"/>
  <c r="X358" i="237"/>
  <c r="U359" i="237"/>
  <c r="AC358" i="237"/>
  <c r="Y358" i="237"/>
  <c r="AH358" i="237"/>
  <c r="AK358" i="237"/>
  <c r="AM358" i="237"/>
  <c r="AI358" i="237"/>
  <c r="AG358" i="237"/>
  <c r="AE359" i="237"/>
  <c r="AF358" i="237"/>
  <c r="N188" i="237"/>
  <c r="O188" i="237" s="1"/>
  <c r="S188" i="237"/>
  <c r="T188" i="237"/>
  <c r="H222" i="226"/>
  <c r="R357" i="237"/>
  <c r="T357" i="237"/>
  <c r="J248" i="228" l="1"/>
  <c r="K248" i="228"/>
  <c r="B249" i="228"/>
  <c r="D249" i="228"/>
  <c r="K249" i="228" s="1"/>
  <c r="M189" i="237"/>
  <c r="B353" i="232"/>
  <c r="A354" i="232"/>
  <c r="I353" i="232"/>
  <c r="G353" i="232"/>
  <c r="I249" i="228"/>
  <c r="C250" i="228"/>
  <c r="H249" i="228"/>
  <c r="AG189" i="237"/>
  <c r="D223" i="226"/>
  <c r="F223" i="226"/>
  <c r="G223" i="226" s="1"/>
  <c r="AN358" i="237"/>
  <c r="AL358" i="237"/>
  <c r="AB358" i="237"/>
  <c r="AD358" i="237"/>
  <c r="H358" i="237"/>
  <c r="J358" i="237"/>
  <c r="E254" i="235"/>
  <c r="F254" i="235" s="1"/>
  <c r="K254" i="235"/>
  <c r="J254" i="235"/>
  <c r="A396" i="228"/>
  <c r="T358" i="237"/>
  <c r="R358" i="237"/>
  <c r="S359" i="237"/>
  <c r="N359" i="237"/>
  <c r="K360" i="237"/>
  <c r="L359" i="237"/>
  <c r="Q359" i="237"/>
  <c r="O359" i="237"/>
  <c r="M359" i="237"/>
  <c r="D188" i="237"/>
  <c r="E188" i="237" s="1"/>
  <c r="I188" i="237"/>
  <c r="J188" i="237"/>
  <c r="D224" i="227"/>
  <c r="F224" i="227"/>
  <c r="G224" i="227" s="1"/>
  <c r="D222" i="224"/>
  <c r="F222" i="224"/>
  <c r="G222" i="224" s="1"/>
  <c r="F343" i="231"/>
  <c r="E343" i="231" s="1"/>
  <c r="D343" i="231"/>
  <c r="H343" i="231" s="1"/>
  <c r="AK359" i="237"/>
  <c r="AG359" i="237"/>
  <c r="AI359" i="237"/>
  <c r="AE360" i="237"/>
  <c r="AH359" i="237"/>
  <c r="AF359" i="237"/>
  <c r="AM359" i="237"/>
  <c r="AC359" i="237"/>
  <c r="U360" i="237"/>
  <c r="V359" i="237"/>
  <c r="Y359" i="237"/>
  <c r="X359" i="237"/>
  <c r="W359" i="237"/>
  <c r="AA359" i="237"/>
  <c r="C183" i="232"/>
  <c r="A397" i="235"/>
  <c r="A360" i="237"/>
  <c r="I359" i="237"/>
  <c r="E359" i="237"/>
  <c r="B359" i="237"/>
  <c r="D359" i="237"/>
  <c r="C359" i="237"/>
  <c r="G359" i="237"/>
  <c r="H233" i="234"/>
  <c r="W194" i="237"/>
  <c r="H352" i="232"/>
  <c r="C257" i="235"/>
  <c r="I256" i="235"/>
  <c r="H256" i="235"/>
  <c r="E249" i="228" l="1"/>
  <c r="F249" i="228" s="1"/>
  <c r="H222" i="224"/>
  <c r="J249" i="228"/>
  <c r="AA360" i="237"/>
  <c r="X360" i="237"/>
  <c r="W360" i="237"/>
  <c r="U361" i="237"/>
  <c r="AC360" i="237"/>
  <c r="Y360" i="237"/>
  <c r="V360" i="237"/>
  <c r="F223" i="224"/>
  <c r="G223" i="224" s="1"/>
  <c r="D223" i="224"/>
  <c r="A397" i="228"/>
  <c r="H353" i="232"/>
  <c r="S189" i="237"/>
  <c r="T189" i="237"/>
  <c r="N189" i="237"/>
  <c r="O189" i="237" s="1"/>
  <c r="AF360" i="237"/>
  <c r="AE361" i="237"/>
  <c r="AG360" i="237"/>
  <c r="AH360" i="237"/>
  <c r="AI360" i="237"/>
  <c r="AK360" i="237"/>
  <c r="AM360" i="237"/>
  <c r="D344" i="231"/>
  <c r="H344" i="231" s="1"/>
  <c r="F344" i="231"/>
  <c r="E344" i="231" s="1"/>
  <c r="C189" i="237"/>
  <c r="R359" i="237"/>
  <c r="T359" i="237"/>
  <c r="AH189" i="237"/>
  <c r="AI189" i="237" s="1"/>
  <c r="AN189" i="237"/>
  <c r="I250" i="228"/>
  <c r="C251" i="228"/>
  <c r="H250" i="228"/>
  <c r="B250" i="228"/>
  <c r="D250" i="228"/>
  <c r="E250" i="228" s="1"/>
  <c r="F250" i="228" s="1"/>
  <c r="I257" i="235"/>
  <c r="H257" i="235"/>
  <c r="AD194" i="237"/>
  <c r="X194" i="237"/>
  <c r="Y194" i="237" s="1"/>
  <c r="B360" i="237"/>
  <c r="I360" i="237"/>
  <c r="E360" i="237"/>
  <c r="A361" i="237"/>
  <c r="C360" i="237"/>
  <c r="D360" i="237"/>
  <c r="G360" i="237"/>
  <c r="A398" i="235"/>
  <c r="J183" i="232"/>
  <c r="D183" i="232"/>
  <c r="E183" i="232" s="1"/>
  <c r="H224" i="227"/>
  <c r="S360" i="237"/>
  <c r="N360" i="237"/>
  <c r="L360" i="237"/>
  <c r="O360" i="237"/>
  <c r="K361" i="237"/>
  <c r="Q360" i="237"/>
  <c r="M360" i="237"/>
  <c r="D234" i="234"/>
  <c r="F234" i="234"/>
  <c r="G234" i="234" s="1"/>
  <c r="J359" i="237"/>
  <c r="H359" i="237"/>
  <c r="AD359" i="237"/>
  <c r="AB359" i="237"/>
  <c r="AL359" i="237"/>
  <c r="AN359" i="237"/>
  <c r="B255" i="235"/>
  <c r="D255" i="235"/>
  <c r="H223" i="226"/>
  <c r="A355" i="232"/>
  <c r="G354" i="232"/>
  <c r="I354" i="232"/>
  <c r="B354" i="232"/>
  <c r="H234" i="234" l="1"/>
  <c r="B251" i="228"/>
  <c r="D251" i="228"/>
  <c r="D235" i="234"/>
  <c r="F235" i="234"/>
  <c r="G235" i="234" s="1"/>
  <c r="D225" i="227"/>
  <c r="F225" i="227"/>
  <c r="G225" i="227" s="1"/>
  <c r="A362" i="237"/>
  <c r="C361" i="237"/>
  <c r="E361" i="237"/>
  <c r="G361" i="237"/>
  <c r="B361" i="237"/>
  <c r="D361" i="237"/>
  <c r="I361" i="237"/>
  <c r="W195" i="237"/>
  <c r="K250" i="228"/>
  <c r="F345" i="231"/>
  <c r="E345" i="231" s="1"/>
  <c r="D345" i="231"/>
  <c r="H345" i="231" s="1"/>
  <c r="M190" i="237"/>
  <c r="W361" i="237"/>
  <c r="Y361" i="237"/>
  <c r="V361" i="237"/>
  <c r="X361" i="237"/>
  <c r="AA361" i="237"/>
  <c r="AC361" i="237"/>
  <c r="U362" i="237"/>
  <c r="F224" i="226"/>
  <c r="G224" i="226" s="1"/>
  <c r="D224" i="226"/>
  <c r="T360" i="237"/>
  <c r="R360" i="237"/>
  <c r="C184" i="232"/>
  <c r="J250" i="228"/>
  <c r="A398" i="228"/>
  <c r="AD360" i="237"/>
  <c r="AB360" i="237"/>
  <c r="A399" i="235"/>
  <c r="C252" i="228"/>
  <c r="K251" i="228"/>
  <c r="I251" i="228"/>
  <c r="J251" i="228"/>
  <c r="E251" i="228"/>
  <c r="F251" i="228" s="1"/>
  <c r="H251" i="228"/>
  <c r="AG190" i="237"/>
  <c r="I189" i="237"/>
  <c r="D189" i="237"/>
  <c r="E189" i="237" s="1"/>
  <c r="J189" i="237"/>
  <c r="AK361" i="237"/>
  <c r="AM361" i="237"/>
  <c r="AE362" i="237"/>
  <c r="AI361" i="237"/>
  <c r="AF361" i="237"/>
  <c r="AH361" i="237"/>
  <c r="AG361" i="237"/>
  <c r="H354" i="232"/>
  <c r="B355" i="232"/>
  <c r="G355" i="232"/>
  <c r="A356" i="232"/>
  <c r="I355" i="232"/>
  <c r="E255" i="235"/>
  <c r="F255" i="235" s="1"/>
  <c r="K255" i="235"/>
  <c r="J255" i="235"/>
  <c r="K362" i="237"/>
  <c r="S361" i="237"/>
  <c r="N361" i="237"/>
  <c r="L361" i="237"/>
  <c r="Q361" i="237"/>
  <c r="M361" i="237"/>
  <c r="O361" i="237"/>
  <c r="H360" i="237"/>
  <c r="J360" i="237"/>
  <c r="AL360" i="237"/>
  <c r="AN360" i="237"/>
  <c r="H223" i="224"/>
  <c r="H225" i="227" l="1"/>
  <c r="H224" i="226"/>
  <c r="H235" i="234"/>
  <c r="B252" i="228"/>
  <c r="D252" i="228"/>
  <c r="J252" i="228" s="1"/>
  <c r="A357" i="232"/>
  <c r="I356" i="232"/>
  <c r="G356" i="232"/>
  <c r="B356" i="232"/>
  <c r="S362" i="237"/>
  <c r="N362" i="237"/>
  <c r="M362" i="237"/>
  <c r="L362" i="237"/>
  <c r="Q362" i="237"/>
  <c r="K363" i="237"/>
  <c r="O362" i="237"/>
  <c r="AH190" i="237"/>
  <c r="AI190" i="237" s="1"/>
  <c r="AN190" i="237"/>
  <c r="AA362" i="237"/>
  <c r="V362" i="237"/>
  <c r="U363" i="237"/>
  <c r="Y362" i="237"/>
  <c r="X362" i="237"/>
  <c r="W362" i="237"/>
  <c r="AC362" i="237"/>
  <c r="AB361" i="237"/>
  <c r="AD361" i="237"/>
  <c r="N190" i="237"/>
  <c r="O190" i="237" s="1"/>
  <c r="S190" i="237"/>
  <c r="T190" i="237"/>
  <c r="J361" i="237"/>
  <c r="H361" i="237"/>
  <c r="B362" i="237"/>
  <c r="A363" i="237"/>
  <c r="G362" i="237"/>
  <c r="C362" i="237"/>
  <c r="I362" i="237"/>
  <c r="E362" i="237"/>
  <c r="D362" i="237"/>
  <c r="F236" i="234"/>
  <c r="G236" i="234" s="1"/>
  <c r="D236" i="234"/>
  <c r="H236" i="234" s="1"/>
  <c r="F224" i="224"/>
  <c r="G224" i="224" s="1"/>
  <c r="D224" i="224"/>
  <c r="T361" i="237"/>
  <c r="R361" i="237"/>
  <c r="H355" i="232"/>
  <c r="AH362" i="237"/>
  <c r="AE363" i="237"/>
  <c r="AI362" i="237"/>
  <c r="AK362" i="237"/>
  <c r="AG362" i="237"/>
  <c r="AM362" i="237"/>
  <c r="AF362" i="237"/>
  <c r="C190" i="237"/>
  <c r="D346" i="231"/>
  <c r="H346" i="231" s="1"/>
  <c r="F346" i="231"/>
  <c r="E346" i="231" s="1"/>
  <c r="X195" i="237"/>
  <c r="Y195" i="237" s="1"/>
  <c r="AD195" i="237"/>
  <c r="K252" i="228"/>
  <c r="C253" i="228"/>
  <c r="I252" i="228"/>
  <c r="E252" i="228"/>
  <c r="F252" i="228" s="1"/>
  <c r="H252" i="228"/>
  <c r="A400" i="235"/>
  <c r="D184" i="232"/>
  <c r="E184" i="232" s="1"/>
  <c r="J184" i="232"/>
  <c r="D225" i="226"/>
  <c r="F225" i="226"/>
  <c r="G225" i="226" s="1"/>
  <c r="F226" i="227"/>
  <c r="G226" i="227" s="1"/>
  <c r="D226" i="227"/>
  <c r="H226" i="227" s="1"/>
  <c r="B256" i="235"/>
  <c r="D256" i="235"/>
  <c r="AN361" i="237"/>
  <c r="AL361" i="237"/>
  <c r="A399" i="228"/>
  <c r="H225" i="226" l="1"/>
  <c r="H224" i="224"/>
  <c r="D226" i="226"/>
  <c r="F226" i="226"/>
  <c r="G226" i="226" s="1"/>
  <c r="W196" i="237"/>
  <c r="D190" i="237"/>
  <c r="E190" i="237" s="1"/>
  <c r="J190" i="237"/>
  <c r="I190" i="237"/>
  <c r="D225" i="224"/>
  <c r="F225" i="224"/>
  <c r="G225" i="224" s="1"/>
  <c r="S363" i="237"/>
  <c r="N363" i="237"/>
  <c r="L363" i="237"/>
  <c r="Q363" i="237"/>
  <c r="K364" i="237"/>
  <c r="M363" i="237"/>
  <c r="O363" i="237"/>
  <c r="A358" i="232"/>
  <c r="B357" i="232"/>
  <c r="I357" i="232"/>
  <c r="G357" i="232"/>
  <c r="D227" i="227"/>
  <c r="F227" i="227"/>
  <c r="G227" i="227" s="1"/>
  <c r="A401" i="235"/>
  <c r="C254" i="228"/>
  <c r="I253" i="228"/>
  <c r="H253" i="228"/>
  <c r="AN362" i="237"/>
  <c r="AL362" i="237"/>
  <c r="A364" i="237"/>
  <c r="B363" i="237"/>
  <c r="G363" i="237"/>
  <c r="E363" i="237"/>
  <c r="I363" i="237"/>
  <c r="D363" i="237"/>
  <c r="C363" i="237"/>
  <c r="B253" i="228"/>
  <c r="D253" i="228"/>
  <c r="J253" i="228" s="1"/>
  <c r="A400" i="228"/>
  <c r="C185" i="232"/>
  <c r="F347" i="231"/>
  <c r="E347" i="231" s="1"/>
  <c r="D347" i="231"/>
  <c r="H347" i="231" s="1"/>
  <c r="AK363" i="237"/>
  <c r="AG363" i="237"/>
  <c r="AI363" i="237"/>
  <c r="AE364" i="237"/>
  <c r="AF363" i="237"/>
  <c r="AH363" i="237"/>
  <c r="AM363" i="237"/>
  <c r="D237" i="234"/>
  <c r="F237" i="234"/>
  <c r="G237" i="234" s="1"/>
  <c r="H362" i="237"/>
  <c r="J362" i="237"/>
  <c r="AC363" i="237"/>
  <c r="U364" i="237"/>
  <c r="W363" i="237"/>
  <c r="X363" i="237"/>
  <c r="AA363" i="237"/>
  <c r="Y363" i="237"/>
  <c r="V363" i="237"/>
  <c r="AG191" i="237"/>
  <c r="T362" i="237"/>
  <c r="R362" i="237"/>
  <c r="H356" i="232"/>
  <c r="E256" i="235"/>
  <c r="F256" i="235" s="1"/>
  <c r="J256" i="235"/>
  <c r="K256" i="235"/>
  <c r="M191" i="237"/>
  <c r="AB362" i="237"/>
  <c r="AD362" i="237"/>
  <c r="H227" i="227" l="1"/>
  <c r="E253" i="228"/>
  <c r="F253" i="228" s="1"/>
  <c r="H225" i="224"/>
  <c r="K253" i="228"/>
  <c r="N191" i="237"/>
  <c r="O191" i="237" s="1"/>
  <c r="S191" i="237"/>
  <c r="T191" i="237"/>
  <c r="B257" i="235"/>
  <c r="D257" i="235"/>
  <c r="AA364" i="237"/>
  <c r="X364" i="237"/>
  <c r="V364" i="237"/>
  <c r="Y364" i="237"/>
  <c r="AC364" i="237"/>
  <c r="U365" i="237"/>
  <c r="W364" i="237"/>
  <c r="AL363" i="237"/>
  <c r="AN363" i="237"/>
  <c r="D185" i="232"/>
  <c r="E185" i="232" s="1"/>
  <c r="J185" i="232"/>
  <c r="B254" i="228"/>
  <c r="D254" i="228"/>
  <c r="K254" i="228" s="1"/>
  <c r="B364" i="237"/>
  <c r="C364" i="237"/>
  <c r="G364" i="237"/>
  <c r="E364" i="237"/>
  <c r="I364" i="237"/>
  <c r="A365" i="237"/>
  <c r="D364" i="237"/>
  <c r="D228" i="227"/>
  <c r="F228" i="227"/>
  <c r="G228" i="227" s="1"/>
  <c r="H357" i="232"/>
  <c r="T363" i="237"/>
  <c r="R363" i="237"/>
  <c r="D226" i="224"/>
  <c r="F226" i="224"/>
  <c r="G226" i="224" s="1"/>
  <c r="H237" i="234"/>
  <c r="AF364" i="237"/>
  <c r="AI364" i="237"/>
  <c r="AH364" i="237"/>
  <c r="AE365" i="237"/>
  <c r="AG364" i="237"/>
  <c r="AK364" i="237"/>
  <c r="AM364" i="237"/>
  <c r="D348" i="231"/>
  <c r="H348" i="231" s="1"/>
  <c r="F348" i="231"/>
  <c r="E348" i="231" s="1"/>
  <c r="A402" i="235"/>
  <c r="G358" i="232"/>
  <c r="I358" i="232"/>
  <c r="A359" i="232"/>
  <c r="B358" i="232"/>
  <c r="X196" i="237"/>
  <c r="Y196" i="237" s="1"/>
  <c r="AD196" i="237"/>
  <c r="AH191" i="237"/>
  <c r="AI191" i="237" s="1"/>
  <c r="AN191" i="237"/>
  <c r="A401" i="228"/>
  <c r="S364" i="237"/>
  <c r="N364" i="237"/>
  <c r="K365" i="237"/>
  <c r="O364" i="237"/>
  <c r="M364" i="237"/>
  <c r="L364" i="237"/>
  <c r="Q364" i="237"/>
  <c r="AB363" i="237"/>
  <c r="AD363" i="237"/>
  <c r="J363" i="237"/>
  <c r="H363" i="237"/>
  <c r="C255" i="228"/>
  <c r="I254" i="228"/>
  <c r="H254" i="228"/>
  <c r="C191" i="237"/>
  <c r="H226" i="226"/>
  <c r="H228" i="227" l="1"/>
  <c r="D191" i="237"/>
  <c r="E191" i="237" s="1"/>
  <c r="I191" i="237"/>
  <c r="J191" i="237"/>
  <c r="K366" i="237"/>
  <c r="S365" i="237"/>
  <c r="N365" i="237"/>
  <c r="L365" i="237"/>
  <c r="Q365" i="237"/>
  <c r="O365" i="237"/>
  <c r="M365" i="237"/>
  <c r="A360" i="232"/>
  <c r="B359" i="232"/>
  <c r="I359" i="232"/>
  <c r="G359" i="232"/>
  <c r="F349" i="231"/>
  <c r="E349" i="231" s="1"/>
  <c r="D349" i="231"/>
  <c r="H349" i="231" s="1"/>
  <c r="AK365" i="237"/>
  <c r="AM365" i="237"/>
  <c r="AE366" i="237"/>
  <c r="AI365" i="237"/>
  <c r="AF365" i="237"/>
  <c r="AH365" i="237"/>
  <c r="AG365" i="237"/>
  <c r="D238" i="234"/>
  <c r="F238" i="234"/>
  <c r="G238" i="234" s="1"/>
  <c r="D229" i="227"/>
  <c r="F229" i="227"/>
  <c r="G229" i="227" s="1"/>
  <c r="C186" i="232"/>
  <c r="W365" i="237"/>
  <c r="Y365" i="237"/>
  <c r="AA365" i="237"/>
  <c r="U366" i="237"/>
  <c r="X365" i="237"/>
  <c r="V365" i="237"/>
  <c r="AC365" i="237"/>
  <c r="T364" i="237"/>
  <c r="R364" i="237"/>
  <c r="W197" i="237"/>
  <c r="E254" i="228"/>
  <c r="F254" i="228" s="1"/>
  <c r="C256" i="228"/>
  <c r="I255" i="228"/>
  <c r="H255" i="228"/>
  <c r="A403" i="235"/>
  <c r="H226" i="224"/>
  <c r="C365" i="237"/>
  <c r="E365" i="237"/>
  <c r="A366" i="237"/>
  <c r="B365" i="237"/>
  <c r="I365" i="237"/>
  <c r="D365" i="237"/>
  <c r="G365" i="237"/>
  <c r="D227" i="226"/>
  <c r="F227" i="226"/>
  <c r="G227" i="226" s="1"/>
  <c r="J254" i="228"/>
  <c r="A402" i="228"/>
  <c r="AG192" i="237"/>
  <c r="H358" i="232"/>
  <c r="AL364" i="237"/>
  <c r="AN364" i="237"/>
  <c r="H364" i="237"/>
  <c r="J364" i="237"/>
  <c r="AD364" i="237"/>
  <c r="AB364" i="237"/>
  <c r="K257" i="235"/>
  <c r="J257" i="235"/>
  <c r="E257" i="235"/>
  <c r="F257" i="235" s="1"/>
  <c r="M192" i="237"/>
  <c r="H227" i="226" l="1"/>
  <c r="AH192" i="237"/>
  <c r="AI192" i="237" s="1"/>
  <c r="AN192" i="237"/>
  <c r="A404" i="235"/>
  <c r="AA366" i="237"/>
  <c r="V366" i="237"/>
  <c r="AC366" i="237"/>
  <c r="U367" i="237"/>
  <c r="W366" i="237"/>
  <c r="X366" i="237"/>
  <c r="Y366" i="237"/>
  <c r="AL365" i="237"/>
  <c r="AN365" i="237"/>
  <c r="A361" i="232"/>
  <c r="I360" i="232"/>
  <c r="G360" i="232"/>
  <c r="B360" i="232"/>
  <c r="S366" i="237"/>
  <c r="N366" i="237"/>
  <c r="K367" i="237"/>
  <c r="Q366" i="237"/>
  <c r="L366" i="237"/>
  <c r="O366" i="237"/>
  <c r="M366" i="237"/>
  <c r="B258" i="235"/>
  <c r="D258" i="235"/>
  <c r="C258" i="235"/>
  <c r="A403" i="228"/>
  <c r="D186" i="232"/>
  <c r="E186" i="232" s="1"/>
  <c r="J186" i="232"/>
  <c r="H238" i="234"/>
  <c r="D350" i="231"/>
  <c r="H350" i="231" s="1"/>
  <c r="F350" i="231"/>
  <c r="E350" i="231" s="1"/>
  <c r="R365" i="237"/>
  <c r="T365" i="237"/>
  <c r="B255" i="228"/>
  <c r="D255" i="228"/>
  <c r="F228" i="226"/>
  <c r="G228" i="226" s="1"/>
  <c r="D228" i="226"/>
  <c r="J365" i="237"/>
  <c r="H365" i="237"/>
  <c r="D227" i="224"/>
  <c r="F227" i="224"/>
  <c r="G227" i="224" s="1"/>
  <c r="X197" i="237"/>
  <c r="Y197" i="237" s="1"/>
  <c r="AD197" i="237"/>
  <c r="AD365" i="237"/>
  <c r="AB365" i="237"/>
  <c r="AH366" i="237"/>
  <c r="AK366" i="237"/>
  <c r="AF366" i="237"/>
  <c r="AI366" i="237"/>
  <c r="AE367" i="237"/>
  <c r="AG366" i="237"/>
  <c r="AM366" i="237"/>
  <c r="N192" i="237"/>
  <c r="O192" i="237" s="1"/>
  <c r="T192" i="237"/>
  <c r="S192" i="237"/>
  <c r="B366" i="237"/>
  <c r="I366" i="237"/>
  <c r="E366" i="237"/>
  <c r="A367" i="237"/>
  <c r="C366" i="237"/>
  <c r="G366" i="237"/>
  <c r="D366" i="237"/>
  <c r="C257" i="228"/>
  <c r="I256" i="228"/>
  <c r="H256" i="228"/>
  <c r="H229" i="227"/>
  <c r="H359" i="232"/>
  <c r="C192" i="237"/>
  <c r="H227" i="224" l="1"/>
  <c r="AK367" i="237"/>
  <c r="AG367" i="237"/>
  <c r="AI367" i="237"/>
  <c r="AM367" i="237"/>
  <c r="AE368" i="237"/>
  <c r="AF367" i="237"/>
  <c r="AH367" i="237"/>
  <c r="H360" i="232"/>
  <c r="D192" i="237"/>
  <c r="E192" i="237" s="1"/>
  <c r="J192" i="237"/>
  <c r="I192" i="237"/>
  <c r="F230" i="227"/>
  <c r="G230" i="227" s="1"/>
  <c r="D230" i="227"/>
  <c r="M193" i="237"/>
  <c r="H228" i="226"/>
  <c r="F351" i="231"/>
  <c r="E351" i="231" s="1"/>
  <c r="D351" i="231"/>
  <c r="H351" i="231" s="1"/>
  <c r="C259" i="235"/>
  <c r="K258" i="235"/>
  <c r="I258" i="235"/>
  <c r="H258" i="235"/>
  <c r="E258" i="235"/>
  <c r="F258" i="235" s="1"/>
  <c r="J258" i="235"/>
  <c r="B361" i="232"/>
  <c r="I361" i="232"/>
  <c r="G361" i="232"/>
  <c r="A362" i="232"/>
  <c r="AB366" i="237"/>
  <c r="AD366" i="237"/>
  <c r="A368" i="237"/>
  <c r="I367" i="237"/>
  <c r="C367" i="237"/>
  <c r="E367" i="237"/>
  <c r="G367" i="237"/>
  <c r="B367" i="237"/>
  <c r="D367" i="237"/>
  <c r="AC367" i="237"/>
  <c r="U368" i="237"/>
  <c r="V367" i="237"/>
  <c r="Y367" i="237"/>
  <c r="W367" i="237"/>
  <c r="AA367" i="237"/>
  <c r="X367" i="237"/>
  <c r="A405" i="235"/>
  <c r="W198" i="237"/>
  <c r="J255" i="228"/>
  <c r="K255" i="228"/>
  <c r="E255" i="228"/>
  <c r="F255" i="228" s="1"/>
  <c r="C187" i="232"/>
  <c r="S367" i="237"/>
  <c r="N367" i="237"/>
  <c r="L367" i="237"/>
  <c r="Q367" i="237"/>
  <c r="O367" i="237"/>
  <c r="K368" i="237"/>
  <c r="M367" i="237"/>
  <c r="I257" i="228"/>
  <c r="H257" i="228"/>
  <c r="H366" i="237"/>
  <c r="J366" i="237"/>
  <c r="AN366" i="237"/>
  <c r="AL366" i="237"/>
  <c r="F228" i="224"/>
  <c r="G228" i="224" s="1"/>
  <c r="D228" i="224"/>
  <c r="D239" i="234"/>
  <c r="F239" i="234"/>
  <c r="G239" i="234" s="1"/>
  <c r="A404" i="228"/>
  <c r="T366" i="237"/>
  <c r="R366" i="237"/>
  <c r="AG193" i="237"/>
  <c r="H239" i="234" l="1"/>
  <c r="H228" i="224"/>
  <c r="F240" i="234"/>
  <c r="G240" i="234" s="1"/>
  <c r="D240" i="234"/>
  <c r="H240" i="234" s="1"/>
  <c r="T367" i="237"/>
  <c r="R367" i="237"/>
  <c r="J367" i="237"/>
  <c r="H367" i="237"/>
  <c r="H361" i="232"/>
  <c r="C260" i="235"/>
  <c r="I259" i="235"/>
  <c r="E259" i="235"/>
  <c r="F259" i="235" s="1"/>
  <c r="H259" i="235"/>
  <c r="N193" i="237"/>
  <c r="O193" i="237" s="1"/>
  <c r="S193" i="237"/>
  <c r="T193" i="237"/>
  <c r="F229" i="224"/>
  <c r="G229" i="224" s="1"/>
  <c r="D229" i="224"/>
  <c r="H229" i="224" s="1"/>
  <c r="S368" i="237"/>
  <c r="N368" i="237"/>
  <c r="L368" i="237"/>
  <c r="O368" i="237"/>
  <c r="M368" i="237"/>
  <c r="K369" i="237"/>
  <c r="Q368" i="237"/>
  <c r="X198" i="237"/>
  <c r="Y198" i="237" s="1"/>
  <c r="AD198" i="237"/>
  <c r="AA368" i="237"/>
  <c r="X368" i="237"/>
  <c r="W368" i="237"/>
  <c r="Y368" i="237"/>
  <c r="U369" i="237"/>
  <c r="V368" i="237"/>
  <c r="AC368" i="237"/>
  <c r="F352" i="231"/>
  <c r="E352" i="231" s="1"/>
  <c r="D352" i="231"/>
  <c r="H352" i="231" s="1"/>
  <c r="AH193" i="237"/>
  <c r="AI193" i="237" s="1"/>
  <c r="AN193" i="237"/>
  <c r="A405" i="228"/>
  <c r="A406" i="235"/>
  <c r="H230" i="227"/>
  <c r="C193" i="237"/>
  <c r="AN367" i="237"/>
  <c r="AL367" i="237"/>
  <c r="J187" i="232"/>
  <c r="D187" i="232"/>
  <c r="E187" i="232" s="1"/>
  <c r="AD367" i="237"/>
  <c r="AB367" i="237"/>
  <c r="G362" i="232"/>
  <c r="A363" i="232"/>
  <c r="I362" i="232"/>
  <c r="B362" i="232"/>
  <c r="B259" i="235"/>
  <c r="D259" i="235"/>
  <c r="K259" i="235" s="1"/>
  <c r="B256" i="228"/>
  <c r="D256" i="228"/>
  <c r="B368" i="237"/>
  <c r="A369" i="237"/>
  <c r="I368" i="237"/>
  <c r="C368" i="237"/>
  <c r="G368" i="237"/>
  <c r="E368" i="237"/>
  <c r="D368" i="237"/>
  <c r="D229" i="226"/>
  <c r="F229" i="226"/>
  <c r="G229" i="226" s="1"/>
  <c r="AF368" i="237"/>
  <c r="AE369" i="237"/>
  <c r="AM368" i="237"/>
  <c r="AI368" i="237"/>
  <c r="AK368" i="237"/>
  <c r="AH368" i="237"/>
  <c r="AG368" i="237"/>
  <c r="B260" i="235" l="1"/>
  <c r="D260" i="235"/>
  <c r="AL368" i="237"/>
  <c r="AN368" i="237"/>
  <c r="J256" i="228"/>
  <c r="E256" i="228"/>
  <c r="F256" i="228" s="1"/>
  <c r="K256" i="228"/>
  <c r="D231" i="227"/>
  <c r="F231" i="227"/>
  <c r="G231" i="227" s="1"/>
  <c r="A407" i="235"/>
  <c r="A406" i="228"/>
  <c r="A370" i="237"/>
  <c r="B369" i="237"/>
  <c r="E369" i="237"/>
  <c r="I369" i="237"/>
  <c r="G369" i="237"/>
  <c r="D369" i="237"/>
  <c r="C369" i="237"/>
  <c r="B363" i="232"/>
  <c r="A364" i="232"/>
  <c r="G363" i="232"/>
  <c r="I363" i="232"/>
  <c r="W199" i="237"/>
  <c r="D230" i="224"/>
  <c r="F230" i="224"/>
  <c r="G230" i="224" s="1"/>
  <c r="M194" i="237"/>
  <c r="H229" i="226"/>
  <c r="H368" i="237"/>
  <c r="J368" i="237"/>
  <c r="H362" i="232"/>
  <c r="C188" i="232"/>
  <c r="J193" i="237"/>
  <c r="D193" i="237"/>
  <c r="E193" i="237" s="1"/>
  <c r="I193" i="237"/>
  <c r="AG194" i="237"/>
  <c r="AD368" i="237"/>
  <c r="AB368" i="237"/>
  <c r="T368" i="237"/>
  <c r="R368" i="237"/>
  <c r="C261" i="235"/>
  <c r="K260" i="235"/>
  <c r="I260" i="235"/>
  <c r="H260" i="235"/>
  <c r="J260" i="235"/>
  <c r="E260" i="235"/>
  <c r="F260" i="235" s="1"/>
  <c r="D241" i="234"/>
  <c r="F241" i="234"/>
  <c r="G241" i="234" s="1"/>
  <c r="AK369" i="237"/>
  <c r="AM369" i="237"/>
  <c r="AF369" i="237"/>
  <c r="AI369" i="237"/>
  <c r="AH369" i="237"/>
  <c r="AE370" i="237"/>
  <c r="AG369" i="237"/>
  <c r="F353" i="231"/>
  <c r="E353" i="231" s="1"/>
  <c r="D353" i="231"/>
  <c r="H353" i="231" s="1"/>
  <c r="W369" i="237"/>
  <c r="Y369" i="237"/>
  <c r="AC369" i="237"/>
  <c r="AA369" i="237"/>
  <c r="V369" i="237"/>
  <c r="X369" i="237"/>
  <c r="U370" i="237"/>
  <c r="K370" i="237"/>
  <c r="S369" i="237"/>
  <c r="N369" i="237"/>
  <c r="L369" i="237"/>
  <c r="Q369" i="237"/>
  <c r="M369" i="237"/>
  <c r="O369" i="237"/>
  <c r="J259" i="235"/>
  <c r="B261" i="235" l="1"/>
  <c r="D261" i="235"/>
  <c r="J261" i="235" s="1"/>
  <c r="AD369" i="237"/>
  <c r="AB369" i="237"/>
  <c r="AH370" i="237"/>
  <c r="AG370" i="237"/>
  <c r="AK370" i="237"/>
  <c r="AE371" i="237"/>
  <c r="AF370" i="237"/>
  <c r="AI370" i="237"/>
  <c r="AM370" i="237"/>
  <c r="J369" i="237"/>
  <c r="H369" i="237"/>
  <c r="A408" i="235"/>
  <c r="S370" i="237"/>
  <c r="N370" i="237"/>
  <c r="K371" i="237"/>
  <c r="M370" i="237"/>
  <c r="O370" i="237"/>
  <c r="L370" i="237"/>
  <c r="Q370" i="237"/>
  <c r="D354" i="231"/>
  <c r="H354" i="231" s="1"/>
  <c r="F354" i="231"/>
  <c r="E354" i="231" s="1"/>
  <c r="C262" i="235"/>
  <c r="I261" i="235"/>
  <c r="E261" i="235"/>
  <c r="F261" i="235" s="1"/>
  <c r="H261" i="235"/>
  <c r="C194" i="237"/>
  <c r="D230" i="226"/>
  <c r="F230" i="226"/>
  <c r="G230" i="226" s="1"/>
  <c r="H230" i="224"/>
  <c r="H363" i="232"/>
  <c r="B370" i="237"/>
  <c r="G370" i="237"/>
  <c r="E370" i="237"/>
  <c r="I370" i="237"/>
  <c r="C370" i="237"/>
  <c r="D370" i="237"/>
  <c r="A371" i="237"/>
  <c r="A407" i="228"/>
  <c r="B257" i="228"/>
  <c r="D257" i="228"/>
  <c r="R369" i="237"/>
  <c r="T369" i="237"/>
  <c r="AA370" i="237"/>
  <c r="V370" i="237"/>
  <c r="U371" i="237"/>
  <c r="Y370" i="237"/>
  <c r="AC370" i="237"/>
  <c r="X370" i="237"/>
  <c r="W370" i="237"/>
  <c r="AL369" i="237"/>
  <c r="AN369" i="237"/>
  <c r="H241" i="234"/>
  <c r="AH194" i="237"/>
  <c r="AI194" i="237" s="1"/>
  <c r="AN194" i="237"/>
  <c r="D188" i="232"/>
  <c r="E188" i="232" s="1"/>
  <c r="J188" i="232"/>
  <c r="N194" i="237"/>
  <c r="O194" i="237" s="1"/>
  <c r="S194" i="237"/>
  <c r="T194" i="237"/>
  <c r="X199" i="237"/>
  <c r="Y199" i="237" s="1"/>
  <c r="AD199" i="237"/>
  <c r="A365" i="232"/>
  <c r="I364" i="232"/>
  <c r="G364" i="232"/>
  <c r="B364" i="232"/>
  <c r="H231" i="227"/>
  <c r="K261" i="235" l="1"/>
  <c r="A366" i="232"/>
  <c r="B365" i="232"/>
  <c r="I365" i="232"/>
  <c r="G365" i="232"/>
  <c r="D231" i="224"/>
  <c r="F231" i="224"/>
  <c r="G231" i="224" s="1"/>
  <c r="D194" i="237"/>
  <c r="E194" i="237" s="1"/>
  <c r="I194" i="237"/>
  <c r="J194" i="237"/>
  <c r="F355" i="231"/>
  <c r="E355" i="231" s="1"/>
  <c r="D355" i="231"/>
  <c r="H355" i="231" s="1"/>
  <c r="D232" i="227"/>
  <c r="F232" i="227"/>
  <c r="G232" i="227" s="1"/>
  <c r="M195" i="237"/>
  <c r="AG195" i="237"/>
  <c r="AC371" i="237"/>
  <c r="W371" i="237"/>
  <c r="X371" i="237"/>
  <c r="U372" i="237"/>
  <c r="AA371" i="237"/>
  <c r="Y371" i="237"/>
  <c r="V371" i="237"/>
  <c r="H370" i="237"/>
  <c r="J370" i="237"/>
  <c r="C263" i="235"/>
  <c r="I262" i="235"/>
  <c r="H262" i="235"/>
  <c r="E262" i="235"/>
  <c r="F262" i="235" s="1"/>
  <c r="S371" i="237"/>
  <c r="N371" i="237"/>
  <c r="L371" i="237"/>
  <c r="Q371" i="237"/>
  <c r="O371" i="237"/>
  <c r="M371" i="237"/>
  <c r="K372" i="237"/>
  <c r="B262" i="235"/>
  <c r="D262" i="235"/>
  <c r="J262" i="235" s="1"/>
  <c r="H364" i="232"/>
  <c r="W200" i="237"/>
  <c r="D242" i="234"/>
  <c r="F242" i="234"/>
  <c r="G242" i="234" s="1"/>
  <c r="AB370" i="237"/>
  <c r="AD370" i="237"/>
  <c r="K257" i="228"/>
  <c r="J257" i="228"/>
  <c r="E257" i="228"/>
  <c r="F257" i="228" s="1"/>
  <c r="A408" i="228"/>
  <c r="H230" i="226"/>
  <c r="T370" i="237"/>
  <c r="R370" i="237"/>
  <c r="A409" i="235"/>
  <c r="AN370" i="237"/>
  <c r="AL370" i="237"/>
  <c r="C189" i="232"/>
  <c r="A372" i="237"/>
  <c r="B371" i="237"/>
  <c r="G371" i="237"/>
  <c r="E371" i="237"/>
  <c r="C371" i="237"/>
  <c r="D371" i="237"/>
  <c r="I371" i="237"/>
  <c r="AK371" i="237"/>
  <c r="AG371" i="237"/>
  <c r="AI371" i="237"/>
  <c r="AE372" i="237"/>
  <c r="AM371" i="237"/>
  <c r="AF371" i="237"/>
  <c r="AH371" i="237"/>
  <c r="H231" i="224" l="1"/>
  <c r="K262" i="235"/>
  <c r="AD200" i="237"/>
  <c r="X200" i="237"/>
  <c r="Y200" i="237" s="1"/>
  <c r="AA372" i="237"/>
  <c r="X372" i="237"/>
  <c r="AC372" i="237"/>
  <c r="V372" i="237"/>
  <c r="Y372" i="237"/>
  <c r="W372" i="237"/>
  <c r="U373" i="237"/>
  <c r="AH195" i="237"/>
  <c r="AI195" i="237" s="1"/>
  <c r="AN195" i="237"/>
  <c r="F232" i="224"/>
  <c r="G232" i="224" s="1"/>
  <c r="D232" i="224"/>
  <c r="D189" i="232"/>
  <c r="E189" i="232" s="1"/>
  <c r="J189" i="232"/>
  <c r="A410" i="235"/>
  <c r="D231" i="226"/>
  <c r="F231" i="226"/>
  <c r="G231" i="226" s="1"/>
  <c r="AB371" i="237"/>
  <c r="AD371" i="237"/>
  <c r="H232" i="227"/>
  <c r="B258" i="228"/>
  <c r="D258" i="228"/>
  <c r="C258" i="228"/>
  <c r="B263" i="235"/>
  <c r="D263" i="235"/>
  <c r="K263" i="235" s="1"/>
  <c r="H365" i="232"/>
  <c r="AF372" i="237"/>
  <c r="AI372" i="237"/>
  <c r="AG372" i="237"/>
  <c r="AM372" i="237"/>
  <c r="AH372" i="237"/>
  <c r="AK372" i="237"/>
  <c r="AE373" i="237"/>
  <c r="J371" i="237"/>
  <c r="H371" i="237"/>
  <c r="H242" i="234"/>
  <c r="S372" i="237"/>
  <c r="N372" i="237"/>
  <c r="K373" i="237"/>
  <c r="Q372" i="237"/>
  <c r="L372" i="237"/>
  <c r="O372" i="237"/>
  <c r="M372" i="237"/>
  <c r="T371" i="237"/>
  <c r="R371" i="237"/>
  <c r="C264" i="235"/>
  <c r="I263" i="235"/>
  <c r="E263" i="235"/>
  <c r="F263" i="235" s="1"/>
  <c r="H263" i="235"/>
  <c r="N195" i="237"/>
  <c r="O195" i="237" s="1"/>
  <c r="S195" i="237"/>
  <c r="T195" i="237"/>
  <c r="F356" i="231"/>
  <c r="E356" i="231" s="1"/>
  <c r="D356" i="231"/>
  <c r="H356" i="231" s="1"/>
  <c r="C195" i="237"/>
  <c r="G366" i="232"/>
  <c r="I366" i="232"/>
  <c r="A367" i="232"/>
  <c r="B366" i="232"/>
  <c r="AL371" i="237"/>
  <c r="AN371" i="237"/>
  <c r="B372" i="237"/>
  <c r="C372" i="237"/>
  <c r="I372" i="237"/>
  <c r="A373" i="237"/>
  <c r="E372" i="237"/>
  <c r="D372" i="237"/>
  <c r="G372" i="237"/>
  <c r="A409" i="228"/>
  <c r="J263" i="235" l="1"/>
  <c r="B264" i="235"/>
  <c r="D264" i="235"/>
  <c r="K264" i="235" s="1"/>
  <c r="D195" i="237"/>
  <c r="E195" i="237" s="1"/>
  <c r="J195" i="237"/>
  <c r="I195" i="237"/>
  <c r="K258" i="228"/>
  <c r="I258" i="228"/>
  <c r="C259" i="228"/>
  <c r="J258" i="228"/>
  <c r="H258" i="228"/>
  <c r="E258" i="228"/>
  <c r="F258" i="228" s="1"/>
  <c r="H231" i="226"/>
  <c r="AG196" i="237"/>
  <c r="W201" i="237"/>
  <c r="A410" i="228"/>
  <c r="H372" i="237"/>
  <c r="J372" i="237"/>
  <c r="H366" i="232"/>
  <c r="F357" i="231"/>
  <c r="E357" i="231" s="1"/>
  <c r="D357" i="231"/>
  <c r="H357" i="231" s="1"/>
  <c r="M196" i="237"/>
  <c r="D243" i="234"/>
  <c r="F243" i="234"/>
  <c r="G243" i="234" s="1"/>
  <c r="A411" i="235"/>
  <c r="H232" i="224"/>
  <c r="W373" i="237"/>
  <c r="Y373" i="237"/>
  <c r="AA373" i="237"/>
  <c r="U374" i="237"/>
  <c r="AC373" i="237"/>
  <c r="V373" i="237"/>
  <c r="X373" i="237"/>
  <c r="T372" i="237"/>
  <c r="R372" i="237"/>
  <c r="AK373" i="237"/>
  <c r="AM373" i="237"/>
  <c r="AG373" i="237"/>
  <c r="AH373" i="237"/>
  <c r="AE374" i="237"/>
  <c r="AF373" i="237"/>
  <c r="AI373" i="237"/>
  <c r="D233" i="227"/>
  <c r="F233" i="227"/>
  <c r="G233" i="227" s="1"/>
  <c r="C190" i="232"/>
  <c r="AD372" i="237"/>
  <c r="AB372" i="237"/>
  <c r="A374" i="237"/>
  <c r="C373" i="237"/>
  <c r="I373" i="237"/>
  <c r="E373" i="237"/>
  <c r="G373" i="237"/>
  <c r="B373" i="237"/>
  <c r="D373" i="237"/>
  <c r="B367" i="232"/>
  <c r="A368" i="232"/>
  <c r="I367" i="232"/>
  <c r="G367" i="232"/>
  <c r="C265" i="235"/>
  <c r="I264" i="235"/>
  <c r="H264" i="235"/>
  <c r="E264" i="235"/>
  <c r="F264" i="235" s="1"/>
  <c r="K374" i="237"/>
  <c r="S373" i="237"/>
  <c r="N373" i="237"/>
  <c r="L373" i="237"/>
  <c r="Q373" i="237"/>
  <c r="O373" i="237"/>
  <c r="M373" i="237"/>
  <c r="AL372" i="237"/>
  <c r="AN372" i="237"/>
  <c r="H233" i="227" l="1"/>
  <c r="H243" i="234"/>
  <c r="B265" i="235"/>
  <c r="D265" i="235"/>
  <c r="J265" i="235" s="1"/>
  <c r="A369" i="232"/>
  <c r="I368" i="232"/>
  <c r="G368" i="232"/>
  <c r="B368" i="232"/>
  <c r="D233" i="224"/>
  <c r="F233" i="224"/>
  <c r="G233" i="224" s="1"/>
  <c r="B259" i="228"/>
  <c r="D259" i="228"/>
  <c r="E259" i="228" s="1"/>
  <c r="F259" i="228" s="1"/>
  <c r="C196" i="237"/>
  <c r="S374" i="237"/>
  <c r="N374" i="237"/>
  <c r="Q374" i="237"/>
  <c r="K375" i="237"/>
  <c r="M374" i="237"/>
  <c r="O374" i="237"/>
  <c r="L374" i="237"/>
  <c r="B374" i="237"/>
  <c r="C374" i="237"/>
  <c r="G374" i="237"/>
  <c r="E374" i="237"/>
  <c r="A375" i="237"/>
  <c r="I374" i="237"/>
  <c r="D374" i="237"/>
  <c r="AN373" i="237"/>
  <c r="AL373" i="237"/>
  <c r="A412" i="235"/>
  <c r="A411" i="228"/>
  <c r="AH196" i="237"/>
  <c r="AI196" i="237" s="1"/>
  <c r="AN196" i="237"/>
  <c r="R373" i="237"/>
  <c r="T373" i="237"/>
  <c r="J264" i="235"/>
  <c r="AH374" i="237"/>
  <c r="AK374" i="237"/>
  <c r="AM374" i="237"/>
  <c r="AF374" i="237"/>
  <c r="AE375" i="237"/>
  <c r="AI374" i="237"/>
  <c r="AG374" i="237"/>
  <c r="AB373" i="237"/>
  <c r="AD373" i="237"/>
  <c r="J373" i="237"/>
  <c r="H373" i="237"/>
  <c r="D190" i="232"/>
  <c r="E190" i="232" s="1"/>
  <c r="J190" i="232"/>
  <c r="AA374" i="237"/>
  <c r="V374" i="237"/>
  <c r="W374" i="237"/>
  <c r="X374" i="237"/>
  <c r="U375" i="237"/>
  <c r="AC374" i="237"/>
  <c r="Y374" i="237"/>
  <c r="F244" i="234"/>
  <c r="G244" i="234" s="1"/>
  <c r="D244" i="234"/>
  <c r="H244" i="234" s="1"/>
  <c r="H367" i="232"/>
  <c r="T196" i="237"/>
  <c r="N196" i="237"/>
  <c r="O196" i="237" s="1"/>
  <c r="S196" i="237"/>
  <c r="K265" i="235"/>
  <c r="C266" i="235"/>
  <c r="I265" i="235"/>
  <c r="E265" i="235"/>
  <c r="F265" i="235" s="1"/>
  <c r="H265" i="235"/>
  <c r="F234" i="227"/>
  <c r="G234" i="227" s="1"/>
  <c r="D234" i="227"/>
  <c r="H234" i="227" s="1"/>
  <c r="D358" i="231"/>
  <c r="H358" i="231" s="1"/>
  <c r="F358" i="231"/>
  <c r="E358" i="231" s="1"/>
  <c r="X201" i="237"/>
  <c r="Y201" i="237" s="1"/>
  <c r="AD201" i="237"/>
  <c r="F232" i="226"/>
  <c r="G232" i="226" s="1"/>
  <c r="D232" i="226"/>
  <c r="H232" i="226" s="1"/>
  <c r="C260" i="228"/>
  <c r="I259" i="228"/>
  <c r="H259" i="228"/>
  <c r="J259" i="228" l="1"/>
  <c r="K259" i="228"/>
  <c r="B266" i="235"/>
  <c r="D266" i="235"/>
  <c r="B260" i="228"/>
  <c r="D260" i="228"/>
  <c r="J260" i="228" s="1"/>
  <c r="D235" i="227"/>
  <c r="F235" i="227"/>
  <c r="G235" i="227" s="1"/>
  <c r="D233" i="226"/>
  <c r="F233" i="226"/>
  <c r="G233" i="226" s="1"/>
  <c r="M197" i="237"/>
  <c r="F245" i="234"/>
  <c r="G245" i="234" s="1"/>
  <c r="D245" i="234"/>
  <c r="H245" i="234" s="1"/>
  <c r="AC375" i="237"/>
  <c r="U376" i="237"/>
  <c r="V375" i="237"/>
  <c r="Y375" i="237"/>
  <c r="W375" i="237"/>
  <c r="X375" i="237"/>
  <c r="AA375" i="237"/>
  <c r="T374" i="237"/>
  <c r="R374" i="237"/>
  <c r="B369" i="232"/>
  <c r="A370" i="232"/>
  <c r="I369" i="232"/>
  <c r="G369" i="232"/>
  <c r="F359" i="231"/>
  <c r="E359" i="231" s="1"/>
  <c r="D359" i="231"/>
  <c r="H359" i="231" s="1"/>
  <c r="C267" i="235"/>
  <c r="K266" i="235"/>
  <c r="I266" i="235"/>
  <c r="E266" i="235"/>
  <c r="F266" i="235" s="1"/>
  <c r="J266" i="235"/>
  <c r="H266" i="235"/>
  <c r="AK375" i="237"/>
  <c r="AG375" i="237"/>
  <c r="AI375" i="237"/>
  <c r="AF375" i="237"/>
  <c r="AE376" i="237"/>
  <c r="AH375" i="237"/>
  <c r="AM375" i="237"/>
  <c r="A412" i="228"/>
  <c r="A413" i="235"/>
  <c r="H233" i="224"/>
  <c r="C191" i="232"/>
  <c r="AN374" i="237"/>
  <c r="AL374" i="237"/>
  <c r="AG197" i="237"/>
  <c r="C261" i="228"/>
  <c r="I260" i="228"/>
  <c r="H260" i="228"/>
  <c r="W202" i="237"/>
  <c r="AB374" i="237"/>
  <c r="AD374" i="237"/>
  <c r="A376" i="237"/>
  <c r="I375" i="237"/>
  <c r="B375" i="237"/>
  <c r="E375" i="237"/>
  <c r="G375" i="237"/>
  <c r="D375" i="237"/>
  <c r="C375" i="237"/>
  <c r="H374" i="237"/>
  <c r="J374" i="237"/>
  <c r="S375" i="237"/>
  <c r="N375" i="237"/>
  <c r="K376" i="237"/>
  <c r="L375" i="237"/>
  <c r="Q375" i="237"/>
  <c r="O375" i="237"/>
  <c r="M375" i="237"/>
  <c r="I196" i="237"/>
  <c r="D196" i="237"/>
  <c r="E196" i="237" s="1"/>
  <c r="J196" i="237"/>
  <c r="H368" i="232"/>
  <c r="E260" i="228" l="1"/>
  <c r="F260" i="228" s="1"/>
  <c r="B261" i="228" s="1"/>
  <c r="D261" i="228"/>
  <c r="E261" i="228" s="1"/>
  <c r="F261" i="228" s="1"/>
  <c r="S376" i="237"/>
  <c r="N376" i="237"/>
  <c r="L376" i="237"/>
  <c r="O376" i="237"/>
  <c r="K377" i="237"/>
  <c r="M376" i="237"/>
  <c r="Q376" i="237"/>
  <c r="K261" i="228"/>
  <c r="I261" i="228"/>
  <c r="C262" i="228"/>
  <c r="J261" i="228"/>
  <c r="H261" i="228"/>
  <c r="D234" i="224"/>
  <c r="F234" i="224"/>
  <c r="G234" i="224" s="1"/>
  <c r="A413" i="228"/>
  <c r="AL375" i="237"/>
  <c r="AN375" i="237"/>
  <c r="H369" i="232"/>
  <c r="D246" i="234"/>
  <c r="F246" i="234"/>
  <c r="G246" i="234" s="1"/>
  <c r="B267" i="235"/>
  <c r="D267" i="235"/>
  <c r="J267" i="235" s="1"/>
  <c r="J375" i="237"/>
  <c r="H375" i="237"/>
  <c r="K260" i="228"/>
  <c r="K267" i="235"/>
  <c r="C268" i="235"/>
  <c r="I267" i="235"/>
  <c r="H267" i="235"/>
  <c r="E267" i="235"/>
  <c r="F267" i="235" s="1"/>
  <c r="AD375" i="237"/>
  <c r="AB375" i="237"/>
  <c r="H233" i="226"/>
  <c r="C197" i="237"/>
  <c r="X202" i="237"/>
  <c r="Y202" i="237" s="1"/>
  <c r="AD202" i="237"/>
  <c r="J191" i="232"/>
  <c r="D191" i="232"/>
  <c r="E191" i="232" s="1"/>
  <c r="D360" i="231"/>
  <c r="H360" i="231" s="1"/>
  <c r="F360" i="231"/>
  <c r="E360" i="231" s="1"/>
  <c r="AA376" i="237"/>
  <c r="X376" i="237"/>
  <c r="W376" i="237"/>
  <c r="U377" i="237"/>
  <c r="AC376" i="237"/>
  <c r="Y376" i="237"/>
  <c r="V376" i="237"/>
  <c r="N197" i="237"/>
  <c r="O197" i="237" s="1"/>
  <c r="T197" i="237"/>
  <c r="S197" i="237"/>
  <c r="R375" i="237"/>
  <c r="T375" i="237"/>
  <c r="B376" i="237"/>
  <c r="I376" i="237"/>
  <c r="A377" i="237"/>
  <c r="E376" i="237"/>
  <c r="G376" i="237"/>
  <c r="D376" i="237"/>
  <c r="C376" i="237"/>
  <c r="AH197" i="237"/>
  <c r="AI197" i="237" s="1"/>
  <c r="AN197" i="237"/>
  <c r="AF376" i="237"/>
  <c r="AE377" i="237"/>
  <c r="AG376" i="237"/>
  <c r="AH376" i="237"/>
  <c r="AM376" i="237"/>
  <c r="AK376" i="237"/>
  <c r="AI376" i="237"/>
  <c r="A371" i="232"/>
  <c r="G370" i="232"/>
  <c r="I370" i="232"/>
  <c r="B370" i="232"/>
  <c r="H235" i="227"/>
  <c r="B268" i="235" l="1"/>
  <c r="D268" i="235"/>
  <c r="E268" i="235" s="1"/>
  <c r="F268" i="235" s="1"/>
  <c r="B262" i="228"/>
  <c r="D262" i="228"/>
  <c r="E262" i="228" s="1"/>
  <c r="F262" i="228" s="1"/>
  <c r="AK377" i="237"/>
  <c r="AM377" i="237"/>
  <c r="AE378" i="237"/>
  <c r="AF377" i="237"/>
  <c r="AH377" i="237"/>
  <c r="AG377" i="237"/>
  <c r="AI377" i="237"/>
  <c r="G377" i="237"/>
  <c r="E377" i="237"/>
  <c r="C377" i="237"/>
  <c r="I377" i="237"/>
  <c r="D377" i="237"/>
  <c r="A378" i="237"/>
  <c r="B377" i="237"/>
  <c r="AD376" i="237"/>
  <c r="AB376" i="237"/>
  <c r="F361" i="231"/>
  <c r="E361" i="231" s="1"/>
  <c r="D361" i="231"/>
  <c r="H361" i="231" s="1"/>
  <c r="W203" i="237"/>
  <c r="T376" i="237"/>
  <c r="R376" i="237"/>
  <c r="H370" i="232"/>
  <c r="I371" i="232"/>
  <c r="F8" i="232" s="1"/>
  <c r="B371" i="232"/>
  <c r="G371" i="232"/>
  <c r="F6" i="232" s="1"/>
  <c r="AL376" i="237"/>
  <c r="AN376" i="237"/>
  <c r="C192" i="232"/>
  <c r="I197" i="237"/>
  <c r="D197" i="237"/>
  <c r="E197" i="237" s="1"/>
  <c r="J197" i="237"/>
  <c r="H246" i="234"/>
  <c r="H234" i="224"/>
  <c r="C263" i="228"/>
  <c r="I262" i="228"/>
  <c r="J262" i="228"/>
  <c r="H262" i="228"/>
  <c r="H376" i="237"/>
  <c r="J376" i="237"/>
  <c r="K378" i="237"/>
  <c r="S377" i="237"/>
  <c r="N377" i="237"/>
  <c r="L377" i="237"/>
  <c r="Q377" i="237"/>
  <c r="M377" i="237"/>
  <c r="O377" i="237"/>
  <c r="D236" i="227"/>
  <c r="F236" i="227"/>
  <c r="G236" i="227" s="1"/>
  <c r="AG198" i="237"/>
  <c r="M198" i="237"/>
  <c r="W377" i="237"/>
  <c r="Y377" i="237"/>
  <c r="V377" i="237"/>
  <c r="X377" i="237"/>
  <c r="AA377" i="237"/>
  <c r="AC377" i="237"/>
  <c r="U378" i="237"/>
  <c r="D234" i="226"/>
  <c r="F234" i="226"/>
  <c r="G234" i="226" s="1"/>
  <c r="C269" i="235"/>
  <c r="I268" i="235"/>
  <c r="H268" i="235"/>
  <c r="H234" i="226" l="1"/>
  <c r="K262" i="228"/>
  <c r="B263" i="228"/>
  <c r="D263" i="228"/>
  <c r="E263" i="228" s="1"/>
  <c r="F263" i="228" s="1"/>
  <c r="B269" i="235"/>
  <c r="D269" i="235"/>
  <c r="K269" i="235" s="1"/>
  <c r="F269" i="235"/>
  <c r="D235" i="226"/>
  <c r="F235" i="226"/>
  <c r="G235" i="226" s="1"/>
  <c r="N198" i="237"/>
  <c r="O198" i="237" s="1"/>
  <c r="S198" i="237"/>
  <c r="T198" i="237"/>
  <c r="S378" i="237"/>
  <c r="P15" i="237" s="1"/>
  <c r="N378" i="237"/>
  <c r="M378" i="237"/>
  <c r="Q378" i="237"/>
  <c r="L378" i="237"/>
  <c r="O378" i="237"/>
  <c r="C198" i="237"/>
  <c r="X203" i="237"/>
  <c r="Y203" i="237" s="1"/>
  <c r="AD203" i="237"/>
  <c r="AN377" i="237"/>
  <c r="AL377" i="237"/>
  <c r="K268" i="235"/>
  <c r="AA378" i="237"/>
  <c r="Z13" i="237" s="1"/>
  <c r="D6" i="237" s="1"/>
  <c r="V378" i="237"/>
  <c r="Y378" i="237"/>
  <c r="W378" i="237"/>
  <c r="X378" i="237"/>
  <c r="AC378" i="237"/>
  <c r="Z15" i="237" s="1"/>
  <c r="AB377" i="237"/>
  <c r="AD377" i="237"/>
  <c r="H236" i="227"/>
  <c r="T377" i="237"/>
  <c r="R377" i="237"/>
  <c r="F235" i="224"/>
  <c r="G235" i="224" s="1"/>
  <c r="D235" i="224"/>
  <c r="J268" i="235"/>
  <c r="I269" i="235"/>
  <c r="E269" i="235"/>
  <c r="H269" i="235"/>
  <c r="J269" i="235"/>
  <c r="AH198" i="237"/>
  <c r="AI198" i="237" s="1"/>
  <c r="AN198" i="237"/>
  <c r="D247" i="234"/>
  <c r="F247" i="234"/>
  <c r="G247" i="234" s="1"/>
  <c r="D192" i="232"/>
  <c r="E192" i="232" s="1"/>
  <c r="J192" i="232"/>
  <c r="D362" i="231"/>
  <c r="H362" i="231" s="1"/>
  <c r="F362" i="231"/>
  <c r="E362" i="231" s="1"/>
  <c r="J377" i="237"/>
  <c r="H377" i="237"/>
  <c r="C264" i="228"/>
  <c r="K263" i="228"/>
  <c r="I263" i="228"/>
  <c r="J263" i="228"/>
  <c r="H263" i="228"/>
  <c r="H371" i="232"/>
  <c r="F5" i="232" s="1"/>
  <c r="C378" i="237"/>
  <c r="B378" i="237"/>
  <c r="G378" i="237"/>
  <c r="I378" i="237"/>
  <c r="E378" i="237"/>
  <c r="D378" i="237"/>
  <c r="AH378" i="237"/>
  <c r="AF378" i="237"/>
  <c r="AK378" i="237"/>
  <c r="AJ13" i="237" s="1"/>
  <c r="E6" i="237" s="1"/>
  <c r="AM378" i="237"/>
  <c r="AJ15" i="237" s="1"/>
  <c r="AG378" i="237"/>
  <c r="AI378" i="237"/>
  <c r="B264" i="228" l="1"/>
  <c r="D264" i="228"/>
  <c r="E264" i="228" s="1"/>
  <c r="F264" i="228" s="1"/>
  <c r="H235" i="226"/>
  <c r="C193" i="232"/>
  <c r="AG199" i="237"/>
  <c r="W204" i="237"/>
  <c r="T378" i="237"/>
  <c r="R378" i="237"/>
  <c r="P12" i="237" s="1"/>
  <c r="H378" i="237"/>
  <c r="F12" i="237" s="1"/>
  <c r="J378" i="237"/>
  <c r="K264" i="228"/>
  <c r="C265" i="228"/>
  <c r="I264" i="228"/>
  <c r="H264" i="228"/>
  <c r="J264" i="228"/>
  <c r="D363" i="231"/>
  <c r="H363" i="231" s="1"/>
  <c r="F363" i="231"/>
  <c r="E363" i="231" s="1"/>
  <c r="H247" i="234"/>
  <c r="AB378" i="237"/>
  <c r="Z12" i="237" s="1"/>
  <c r="AD378" i="237"/>
  <c r="D198" i="237"/>
  <c r="E198" i="237" s="1"/>
  <c r="J198" i="237"/>
  <c r="B270" i="235"/>
  <c r="D270" i="235"/>
  <c r="C270" i="235"/>
  <c r="AN378" i="237"/>
  <c r="AL378" i="237"/>
  <c r="AJ12" i="237" s="1"/>
  <c r="H235" i="224"/>
  <c r="D237" i="227"/>
  <c r="F237" i="227"/>
  <c r="G237" i="227" s="1"/>
  <c r="M199" i="237"/>
  <c r="Q198" i="237"/>
  <c r="P13" i="237" s="1"/>
  <c r="C6" i="237" s="1"/>
  <c r="B265" i="228" l="1"/>
  <c r="D265" i="228"/>
  <c r="K265" i="228" s="1"/>
  <c r="X204" i="237"/>
  <c r="Y204" i="237" s="1"/>
  <c r="AD204" i="237"/>
  <c r="D193" i="232"/>
  <c r="E193" i="232" s="1"/>
  <c r="J193" i="232"/>
  <c r="N199" i="237"/>
  <c r="O199" i="237" s="1"/>
  <c r="T199" i="237"/>
  <c r="F236" i="224"/>
  <c r="G236" i="224" s="1"/>
  <c r="D236" i="224"/>
  <c r="H236" i="224" s="1"/>
  <c r="F236" i="226"/>
  <c r="G236" i="226" s="1"/>
  <c r="D236" i="226"/>
  <c r="G198" i="237"/>
  <c r="F13" i="237" s="1"/>
  <c r="B6" i="237" s="1"/>
  <c r="C199" i="237"/>
  <c r="H237" i="227"/>
  <c r="I265" i="228"/>
  <c r="C266" i="228"/>
  <c r="H265" i="228"/>
  <c r="C271" i="235"/>
  <c r="K270" i="235"/>
  <c r="I270" i="235"/>
  <c r="E270" i="235"/>
  <c r="F270" i="235" s="1"/>
  <c r="J270" i="235"/>
  <c r="H270" i="235"/>
  <c r="I198" i="237"/>
  <c r="F15" i="237" s="1"/>
  <c r="F248" i="234"/>
  <c r="G248" i="234" s="1"/>
  <c r="D248" i="234"/>
  <c r="AN199" i="237"/>
  <c r="AH199" i="237"/>
  <c r="AI199" i="237" s="1"/>
  <c r="H236" i="226" l="1"/>
  <c r="AG200" i="237"/>
  <c r="B271" i="235"/>
  <c r="D271" i="235"/>
  <c r="K271" i="235" s="1"/>
  <c r="D237" i="224"/>
  <c r="F237" i="224"/>
  <c r="G237" i="224" s="1"/>
  <c r="E265" i="228"/>
  <c r="F265" i="228" s="1"/>
  <c r="F238" i="227"/>
  <c r="G238" i="227" s="1"/>
  <c r="D238" i="227"/>
  <c r="D237" i="226"/>
  <c r="F237" i="226"/>
  <c r="G237" i="226" s="1"/>
  <c r="H248" i="234"/>
  <c r="C272" i="235"/>
  <c r="I271" i="235"/>
  <c r="E271" i="235"/>
  <c r="F271" i="235" s="1"/>
  <c r="J271" i="235"/>
  <c r="H271" i="235"/>
  <c r="I266" i="228"/>
  <c r="C267" i="228"/>
  <c r="H266" i="228"/>
  <c r="J199" i="237"/>
  <c r="D199" i="237"/>
  <c r="E199" i="237" s="1"/>
  <c r="M200" i="237"/>
  <c r="J265" i="228"/>
  <c r="C194" i="232"/>
  <c r="W205" i="237"/>
  <c r="H238" i="227" l="1"/>
  <c r="H237" i="224"/>
  <c r="B272" i="235"/>
  <c r="D272" i="235"/>
  <c r="E272" i="235" s="1"/>
  <c r="F272" i="235" s="1"/>
  <c r="C268" i="228"/>
  <c r="I267" i="228"/>
  <c r="H267" i="228"/>
  <c r="D239" i="227"/>
  <c r="F239" i="227"/>
  <c r="G239" i="227" s="1"/>
  <c r="D238" i="224"/>
  <c r="F238" i="224"/>
  <c r="G238" i="224" s="1"/>
  <c r="AH200" i="237"/>
  <c r="AI200" i="237" s="1"/>
  <c r="AN200" i="237"/>
  <c r="X205" i="237"/>
  <c r="Y205" i="237" s="1"/>
  <c r="AD205" i="237"/>
  <c r="N200" i="237"/>
  <c r="O200" i="237" s="1"/>
  <c r="T200" i="237"/>
  <c r="D249" i="234"/>
  <c r="F249" i="234"/>
  <c r="G249" i="234" s="1"/>
  <c r="B266" i="228"/>
  <c r="D266" i="228"/>
  <c r="D194" i="232"/>
  <c r="E194" i="232" s="1"/>
  <c r="J194" i="232"/>
  <c r="C200" i="237"/>
  <c r="C273" i="235"/>
  <c r="I272" i="235"/>
  <c r="H272" i="235"/>
  <c r="J272" i="235"/>
  <c r="H237" i="226"/>
  <c r="K272" i="235" l="1"/>
  <c r="B273" i="235"/>
  <c r="D273" i="235"/>
  <c r="E273" i="235" s="1"/>
  <c r="F273" i="235" s="1"/>
  <c r="D238" i="226"/>
  <c r="F238" i="226"/>
  <c r="G238" i="226" s="1"/>
  <c r="K266" i="228"/>
  <c r="E266" i="228"/>
  <c r="F266" i="228" s="1"/>
  <c r="J266" i="228"/>
  <c r="M201" i="237"/>
  <c r="AG201" i="237"/>
  <c r="H239" i="227"/>
  <c r="K273" i="235"/>
  <c r="C274" i="235"/>
  <c r="I273" i="235"/>
  <c r="J273" i="235"/>
  <c r="H273" i="235"/>
  <c r="C195" i="232"/>
  <c r="D200" i="237"/>
  <c r="E200" i="237" s="1"/>
  <c r="J200" i="237"/>
  <c r="H249" i="234"/>
  <c r="W206" i="237"/>
  <c r="H238" i="224"/>
  <c r="C269" i="228"/>
  <c r="I268" i="228"/>
  <c r="H268" i="228"/>
  <c r="H238" i="226" l="1"/>
  <c r="B274" i="235"/>
  <c r="D274" i="235"/>
  <c r="K274" i="235" s="1"/>
  <c r="I269" i="228"/>
  <c r="H269" i="228"/>
  <c r="N201" i="237"/>
  <c r="O201" i="237" s="1"/>
  <c r="T201" i="237"/>
  <c r="D239" i="226"/>
  <c r="F239" i="226"/>
  <c r="G239" i="226" s="1"/>
  <c r="D250" i="234"/>
  <c r="F250" i="234"/>
  <c r="G250" i="234" s="1"/>
  <c r="D195" i="232"/>
  <c r="E195" i="232" s="1"/>
  <c r="J195" i="232"/>
  <c r="D240" i="227"/>
  <c r="F240" i="227"/>
  <c r="G240" i="227" s="1"/>
  <c r="B267" i="228"/>
  <c r="D267" i="228"/>
  <c r="F239" i="224"/>
  <c r="G239" i="224" s="1"/>
  <c r="D239" i="224"/>
  <c r="AH201" i="237"/>
  <c r="AI201" i="237" s="1"/>
  <c r="AN201" i="237"/>
  <c r="AD206" i="237"/>
  <c r="X206" i="237"/>
  <c r="Y206" i="237" s="1"/>
  <c r="C201" i="237"/>
  <c r="C275" i="235"/>
  <c r="I274" i="235"/>
  <c r="H274" i="235"/>
  <c r="J274" i="235"/>
  <c r="E274" i="235"/>
  <c r="F274" i="235" s="1"/>
  <c r="B275" i="235" l="1"/>
  <c r="D275" i="235"/>
  <c r="K275" i="235" s="1"/>
  <c r="C276" i="235"/>
  <c r="I275" i="235"/>
  <c r="E275" i="235"/>
  <c r="F275" i="235" s="1"/>
  <c r="J275" i="235"/>
  <c r="H275" i="235"/>
  <c r="H239" i="224"/>
  <c r="C196" i="232"/>
  <c r="H239" i="226"/>
  <c r="W207" i="237"/>
  <c r="J201" i="237"/>
  <c r="D201" i="237"/>
  <c r="E201" i="237" s="1"/>
  <c r="AG202" i="237"/>
  <c r="J267" i="228"/>
  <c r="K267" i="228"/>
  <c r="E267" i="228"/>
  <c r="F267" i="228" s="1"/>
  <c r="H240" i="227"/>
  <c r="H250" i="234"/>
  <c r="M202" i="237"/>
  <c r="B276" i="235" l="1"/>
  <c r="D276" i="235"/>
  <c r="J276" i="235" s="1"/>
  <c r="D241" i="227"/>
  <c r="F241" i="227"/>
  <c r="G241" i="227" s="1"/>
  <c r="AH202" i="237"/>
  <c r="AI202" i="237" s="1"/>
  <c r="AN202" i="237"/>
  <c r="D196" i="232"/>
  <c r="E196" i="232" s="1"/>
  <c r="J196" i="232"/>
  <c r="N202" i="237"/>
  <c r="O202" i="237" s="1"/>
  <c r="T202" i="237"/>
  <c r="B268" i="228"/>
  <c r="D268" i="228"/>
  <c r="X207" i="237"/>
  <c r="Y207" i="237" s="1"/>
  <c r="AD207" i="237"/>
  <c r="F240" i="224"/>
  <c r="G240" i="224" s="1"/>
  <c r="D240" i="224"/>
  <c r="H240" i="224" s="1"/>
  <c r="D251" i="234"/>
  <c r="F251" i="234"/>
  <c r="G251" i="234" s="1"/>
  <c r="C202" i="237"/>
  <c r="F240" i="226"/>
  <c r="G240" i="226" s="1"/>
  <c r="D240" i="226"/>
  <c r="H240" i="226" s="1"/>
  <c r="C277" i="235"/>
  <c r="K276" i="235"/>
  <c r="I276" i="235"/>
  <c r="H276" i="235"/>
  <c r="E276" i="235"/>
  <c r="F276" i="235" s="1"/>
  <c r="H241" i="227" l="1"/>
  <c r="D241" i="226"/>
  <c r="F241" i="226"/>
  <c r="G241" i="226" s="1"/>
  <c r="C197" i="232"/>
  <c r="F242" i="227"/>
  <c r="G242" i="227" s="1"/>
  <c r="D242" i="227"/>
  <c r="H251" i="234"/>
  <c r="W208" i="237"/>
  <c r="B277" i="235"/>
  <c r="D277" i="235"/>
  <c r="K277" i="235" s="1"/>
  <c r="D202" i="237"/>
  <c r="E202" i="237" s="1"/>
  <c r="J202" i="237"/>
  <c r="D241" i="224"/>
  <c r="F241" i="224"/>
  <c r="G241" i="224" s="1"/>
  <c r="M203" i="237"/>
  <c r="AG203" i="237"/>
  <c r="C278" i="235"/>
  <c r="I277" i="235"/>
  <c r="H277" i="235"/>
  <c r="K268" i="228"/>
  <c r="J268" i="228"/>
  <c r="E268" i="228"/>
  <c r="F268" i="228" s="1"/>
  <c r="E277" i="235" l="1"/>
  <c r="F277" i="235" s="1"/>
  <c r="H242" i="227"/>
  <c r="B278" i="235"/>
  <c r="D278" i="235"/>
  <c r="E278" i="235" s="1"/>
  <c r="F278" i="235" s="1"/>
  <c r="AD208" i="237"/>
  <c r="X208" i="237"/>
  <c r="Y208" i="237" s="1"/>
  <c r="D197" i="232"/>
  <c r="E197" i="232" s="1"/>
  <c r="J197" i="232"/>
  <c r="AH203" i="237"/>
  <c r="AI203" i="237" s="1"/>
  <c r="AN203" i="237"/>
  <c r="H241" i="224"/>
  <c r="F252" i="234"/>
  <c r="G252" i="234" s="1"/>
  <c r="D252" i="234"/>
  <c r="J277" i="235"/>
  <c r="C279" i="235"/>
  <c r="I278" i="235"/>
  <c r="H278" i="235"/>
  <c r="J278" i="235"/>
  <c r="T203" i="237"/>
  <c r="N203" i="237"/>
  <c r="O203" i="237" s="1"/>
  <c r="D243" i="227"/>
  <c r="F243" i="227"/>
  <c r="G243" i="227" s="1"/>
  <c r="B269" i="228"/>
  <c r="D269" i="228"/>
  <c r="C203" i="237"/>
  <c r="H241" i="226"/>
  <c r="K278" i="235" l="1"/>
  <c r="H252" i="234"/>
  <c r="B279" i="235"/>
  <c r="D279" i="235"/>
  <c r="K279" i="235" s="1"/>
  <c r="J203" i="237"/>
  <c r="D203" i="237"/>
  <c r="E203" i="237" s="1"/>
  <c r="D253" i="234"/>
  <c r="F253" i="234"/>
  <c r="G253" i="234" s="1"/>
  <c r="AG204" i="237"/>
  <c r="E269" i="228"/>
  <c r="F269" i="228" s="1"/>
  <c r="J269" i="228"/>
  <c r="K269" i="228"/>
  <c r="H243" i="227"/>
  <c r="C280" i="235"/>
  <c r="I279" i="235"/>
  <c r="H279" i="235"/>
  <c r="E279" i="235"/>
  <c r="F279" i="235" s="1"/>
  <c r="J279" i="235"/>
  <c r="D242" i="224"/>
  <c r="F242" i="224"/>
  <c r="G242" i="224" s="1"/>
  <c r="C198" i="232"/>
  <c r="D242" i="226"/>
  <c r="H242" i="226" s="1"/>
  <c r="F242" i="226"/>
  <c r="G242" i="226" s="1"/>
  <c r="M204" i="237"/>
  <c r="W209" i="237"/>
  <c r="H242" i="224" l="1"/>
  <c r="D243" i="226"/>
  <c r="F243" i="226"/>
  <c r="G243" i="226" s="1"/>
  <c r="D243" i="224"/>
  <c r="F243" i="224"/>
  <c r="G243" i="224" s="1"/>
  <c r="AN204" i="237"/>
  <c r="AH204" i="237"/>
  <c r="AI204" i="237" s="1"/>
  <c r="C281" i="235"/>
  <c r="K280" i="235"/>
  <c r="I280" i="235"/>
  <c r="H280" i="235"/>
  <c r="E280" i="235"/>
  <c r="F280" i="235" s="1"/>
  <c r="B280" i="235"/>
  <c r="D280" i="235"/>
  <c r="J280" i="235" s="1"/>
  <c r="N204" i="237"/>
  <c r="O204" i="237" s="1"/>
  <c r="T204" i="237"/>
  <c r="D198" i="232"/>
  <c r="E198" i="232" s="1"/>
  <c r="J198" i="232"/>
  <c r="B270" i="228"/>
  <c r="C270" i="228"/>
  <c r="D270" i="228"/>
  <c r="H253" i="234"/>
  <c r="X209" i="237"/>
  <c r="Y209" i="237" s="1"/>
  <c r="AD209" i="237"/>
  <c r="D244" i="227"/>
  <c r="F244" i="227"/>
  <c r="G244" i="227" s="1"/>
  <c r="C204" i="237"/>
  <c r="B281" i="235" l="1"/>
  <c r="D281" i="235"/>
  <c r="K281" i="235" s="1"/>
  <c r="D254" i="234"/>
  <c r="F254" i="234"/>
  <c r="G254" i="234" s="1"/>
  <c r="M205" i="237"/>
  <c r="H244" i="227"/>
  <c r="I281" i="235"/>
  <c r="J281" i="235"/>
  <c r="E281" i="235"/>
  <c r="F281" i="235" s="1"/>
  <c r="H281" i="235"/>
  <c r="H243" i="224"/>
  <c r="D204" i="237"/>
  <c r="E204" i="237" s="1"/>
  <c r="J204" i="237"/>
  <c r="C199" i="232"/>
  <c r="AG205" i="237"/>
  <c r="W210" i="237"/>
  <c r="K270" i="228"/>
  <c r="C271" i="228"/>
  <c r="I270" i="228"/>
  <c r="E270" i="228"/>
  <c r="F270" i="228" s="1"/>
  <c r="H270" i="228"/>
  <c r="J270" i="228"/>
  <c r="H243" i="226"/>
  <c r="H254" i="234" l="1"/>
  <c r="B282" i="235"/>
  <c r="D282" i="235"/>
  <c r="C282" i="235"/>
  <c r="D245" i="227"/>
  <c r="F245" i="227"/>
  <c r="G245" i="227" s="1"/>
  <c r="D255" i="234"/>
  <c r="F255" i="234"/>
  <c r="G255" i="234" s="1"/>
  <c r="AH205" i="237"/>
  <c r="AI205" i="237" s="1"/>
  <c r="AN205" i="237"/>
  <c r="C205" i="237"/>
  <c r="N205" i="237"/>
  <c r="O205" i="237" s="1"/>
  <c r="T205" i="237"/>
  <c r="C272" i="228"/>
  <c r="I271" i="228"/>
  <c r="H271" i="228"/>
  <c r="B271" i="228"/>
  <c r="D271" i="228"/>
  <c r="E271" i="228" s="1"/>
  <c r="F271" i="228" s="1"/>
  <c r="J199" i="232"/>
  <c r="D199" i="232"/>
  <c r="E199" i="232" s="1"/>
  <c r="F244" i="224"/>
  <c r="G244" i="224" s="1"/>
  <c r="D244" i="224"/>
  <c r="F244" i="226"/>
  <c r="G244" i="226" s="1"/>
  <c r="D244" i="226"/>
  <c r="AD210" i="237"/>
  <c r="X210" i="237"/>
  <c r="Y210" i="237" s="1"/>
  <c r="J271" i="228" l="1"/>
  <c r="K271" i="228"/>
  <c r="B272" i="228"/>
  <c r="D272" i="228"/>
  <c r="K272" i="228" s="1"/>
  <c r="C283" i="235"/>
  <c r="K282" i="235"/>
  <c r="I282" i="235"/>
  <c r="H282" i="235"/>
  <c r="J282" i="235"/>
  <c r="E282" i="235"/>
  <c r="F282" i="235" s="1"/>
  <c r="W211" i="237"/>
  <c r="H244" i="224"/>
  <c r="C273" i="228"/>
  <c r="I272" i="228"/>
  <c r="H272" i="228"/>
  <c r="H255" i="234"/>
  <c r="D205" i="237"/>
  <c r="E205" i="237" s="1"/>
  <c r="J205" i="237"/>
  <c r="H244" i="226"/>
  <c r="C200" i="232"/>
  <c r="M206" i="237"/>
  <c r="AG206" i="237"/>
  <c r="H245" i="227"/>
  <c r="D200" i="232" l="1"/>
  <c r="E200" i="232" s="1"/>
  <c r="J200" i="232"/>
  <c r="C206" i="237"/>
  <c r="F245" i="224"/>
  <c r="G245" i="224" s="1"/>
  <c r="D245" i="224"/>
  <c r="C284" i="235"/>
  <c r="I283" i="235"/>
  <c r="H283" i="235"/>
  <c r="E283" i="235"/>
  <c r="F283" i="235" s="1"/>
  <c r="J283" i="235"/>
  <c r="AH206" i="237"/>
  <c r="AI206" i="237" s="1"/>
  <c r="AN206" i="237"/>
  <c r="F256" i="234"/>
  <c r="G256" i="234" s="1"/>
  <c r="D256" i="234"/>
  <c r="H256" i="234" s="1"/>
  <c r="X211" i="237"/>
  <c r="Y211" i="237" s="1"/>
  <c r="AD211" i="237"/>
  <c r="N206" i="237"/>
  <c r="O206" i="237" s="1"/>
  <c r="T206" i="237"/>
  <c r="D245" i="226"/>
  <c r="F245" i="226"/>
  <c r="G245" i="226" s="1"/>
  <c r="J272" i="228"/>
  <c r="I273" i="228"/>
  <c r="C274" i="228"/>
  <c r="H273" i="228"/>
  <c r="F246" i="227"/>
  <c r="G246" i="227" s="1"/>
  <c r="D246" i="227"/>
  <c r="E272" i="228"/>
  <c r="F272" i="228" s="1"/>
  <c r="B283" i="235"/>
  <c r="D283" i="235"/>
  <c r="K283" i="235" s="1"/>
  <c r="H245" i="224" l="1"/>
  <c r="H246" i="227"/>
  <c r="B273" i="228"/>
  <c r="D273" i="228"/>
  <c r="D257" i="234"/>
  <c r="F257" i="234"/>
  <c r="G257" i="234" s="1"/>
  <c r="C285" i="235"/>
  <c r="I284" i="235"/>
  <c r="H284" i="235"/>
  <c r="E284" i="235"/>
  <c r="F284" i="235" s="1"/>
  <c r="D206" i="237"/>
  <c r="E206" i="237" s="1"/>
  <c r="J206" i="237"/>
  <c r="B284" i="235"/>
  <c r="D284" i="235"/>
  <c r="K284" i="235" s="1"/>
  <c r="D247" i="227"/>
  <c r="F247" i="227"/>
  <c r="G247" i="227" s="1"/>
  <c r="M207" i="237"/>
  <c r="C275" i="228"/>
  <c r="I274" i="228"/>
  <c r="H274" i="228"/>
  <c r="D246" i="224"/>
  <c r="F246" i="224"/>
  <c r="G246" i="224" s="1"/>
  <c r="H245" i="226"/>
  <c r="W212" i="237"/>
  <c r="AG207" i="237"/>
  <c r="C201" i="232"/>
  <c r="H257" i="234" l="1"/>
  <c r="B285" i="235"/>
  <c r="D285" i="235"/>
  <c r="J285" i="235" s="1"/>
  <c r="AH207" i="237"/>
  <c r="AI207" i="237" s="1"/>
  <c r="AN207" i="237"/>
  <c r="N207" i="237"/>
  <c r="O207" i="237" s="1"/>
  <c r="T207" i="237"/>
  <c r="C207" i="237"/>
  <c r="D258" i="234"/>
  <c r="F258" i="234"/>
  <c r="G258" i="234" s="1"/>
  <c r="D201" i="232"/>
  <c r="E201" i="232" s="1"/>
  <c r="J201" i="232"/>
  <c r="H246" i="224"/>
  <c r="J284" i="235"/>
  <c r="X212" i="237"/>
  <c r="Y212" i="237" s="1"/>
  <c r="AD212" i="237"/>
  <c r="C276" i="228"/>
  <c r="I275" i="228"/>
  <c r="H275" i="228"/>
  <c r="C286" i="235"/>
  <c r="I285" i="235"/>
  <c r="H285" i="235"/>
  <c r="E273" i="228"/>
  <c r="F273" i="228" s="1"/>
  <c r="K273" i="228"/>
  <c r="J273" i="228"/>
  <c r="D246" i="226"/>
  <c r="F246" i="226"/>
  <c r="G246" i="226" s="1"/>
  <c r="H247" i="227"/>
  <c r="H258" i="234" l="1"/>
  <c r="B274" i="228"/>
  <c r="D274" i="228"/>
  <c r="C277" i="228"/>
  <c r="I276" i="228"/>
  <c r="H276" i="228"/>
  <c r="D247" i="224"/>
  <c r="F247" i="224"/>
  <c r="G247" i="224" s="1"/>
  <c r="K285" i="235"/>
  <c r="W213" i="237"/>
  <c r="C202" i="232"/>
  <c r="AG208" i="237"/>
  <c r="D248" i="227"/>
  <c r="F248" i="227"/>
  <c r="G248" i="227" s="1"/>
  <c r="E285" i="235"/>
  <c r="F285" i="235" s="1"/>
  <c r="D259" i="234"/>
  <c r="F259" i="234"/>
  <c r="G259" i="234" s="1"/>
  <c r="M208" i="237"/>
  <c r="H246" i="226"/>
  <c r="C287" i="235"/>
  <c r="I286" i="235"/>
  <c r="H286" i="235"/>
  <c r="D207" i="237"/>
  <c r="E207" i="237" s="1"/>
  <c r="J207" i="237"/>
  <c r="J202" i="232" l="1"/>
  <c r="D202" i="232"/>
  <c r="E202" i="232" s="1"/>
  <c r="C288" i="235"/>
  <c r="I287" i="235"/>
  <c r="H287" i="235"/>
  <c r="H248" i="227"/>
  <c r="D247" i="226"/>
  <c r="F247" i="226"/>
  <c r="G247" i="226" s="1"/>
  <c r="H259" i="234"/>
  <c r="H247" i="224"/>
  <c r="K274" i="228"/>
  <c r="E274" i="228"/>
  <c r="F274" i="228" s="1"/>
  <c r="J274" i="228"/>
  <c r="C208" i="237"/>
  <c r="N208" i="237"/>
  <c r="O208" i="237" s="1"/>
  <c r="T208" i="237"/>
  <c r="B286" i="235"/>
  <c r="D286" i="235"/>
  <c r="AH208" i="237"/>
  <c r="AI208" i="237" s="1"/>
  <c r="AN208" i="237"/>
  <c r="X213" i="237"/>
  <c r="Y213" i="237" s="1"/>
  <c r="AD213" i="237"/>
  <c r="I277" i="228"/>
  <c r="C278" i="228"/>
  <c r="H277" i="228"/>
  <c r="AG209" i="237" l="1"/>
  <c r="F260" i="234"/>
  <c r="G260" i="234" s="1"/>
  <c r="D260" i="234"/>
  <c r="H260" i="234" s="1"/>
  <c r="C289" i="235"/>
  <c r="I288" i="235"/>
  <c r="H288" i="235"/>
  <c r="M209" i="237"/>
  <c r="B275" i="228"/>
  <c r="D275" i="228"/>
  <c r="C279" i="228"/>
  <c r="I278" i="228"/>
  <c r="H278" i="228"/>
  <c r="W214" i="237"/>
  <c r="E286" i="235"/>
  <c r="F286" i="235" s="1"/>
  <c r="K286" i="235"/>
  <c r="J286" i="235"/>
  <c r="H247" i="226"/>
  <c r="C203" i="232"/>
  <c r="D208" i="237"/>
  <c r="E208" i="237" s="1"/>
  <c r="J208" i="237"/>
  <c r="F248" i="224"/>
  <c r="G248" i="224" s="1"/>
  <c r="D248" i="224"/>
  <c r="D249" i="227"/>
  <c r="F249" i="227"/>
  <c r="G249" i="227" s="1"/>
  <c r="B287" i="235" l="1"/>
  <c r="D287" i="235"/>
  <c r="D261" i="234"/>
  <c r="F261" i="234"/>
  <c r="G261" i="234" s="1"/>
  <c r="F248" i="226"/>
  <c r="G248" i="226" s="1"/>
  <c r="D248" i="226"/>
  <c r="H248" i="226" s="1"/>
  <c r="E275" i="228"/>
  <c r="F275" i="228" s="1"/>
  <c r="J275" i="228"/>
  <c r="K275" i="228"/>
  <c r="T209" i="237"/>
  <c r="N209" i="237"/>
  <c r="O209" i="237" s="1"/>
  <c r="H249" i="227"/>
  <c r="C209" i="237"/>
  <c r="X214" i="237"/>
  <c r="Y214" i="237" s="1"/>
  <c r="AD214" i="237"/>
  <c r="AH209" i="237"/>
  <c r="AI209" i="237" s="1"/>
  <c r="AN209" i="237"/>
  <c r="H248" i="224"/>
  <c r="D203" i="232"/>
  <c r="E203" i="232" s="1"/>
  <c r="J203" i="232"/>
  <c r="C280" i="228"/>
  <c r="I279" i="228"/>
  <c r="H279" i="228"/>
  <c r="C290" i="235"/>
  <c r="I289" i="235"/>
  <c r="H289" i="235"/>
  <c r="H261" i="234" l="1"/>
  <c r="D249" i="224"/>
  <c r="F249" i="224"/>
  <c r="G249" i="224" s="1"/>
  <c r="W215" i="237"/>
  <c r="M210" i="237"/>
  <c r="B276" i="228"/>
  <c r="D276" i="228"/>
  <c r="D262" i="234"/>
  <c r="F262" i="234"/>
  <c r="G262" i="234" s="1"/>
  <c r="C281" i="228"/>
  <c r="I280" i="228"/>
  <c r="H280" i="228"/>
  <c r="D249" i="226"/>
  <c r="F249" i="226"/>
  <c r="G249" i="226" s="1"/>
  <c r="E287" i="235"/>
  <c r="F287" i="235" s="1"/>
  <c r="K287" i="235"/>
  <c r="J287" i="235"/>
  <c r="C291" i="235"/>
  <c r="I290" i="235"/>
  <c r="H290" i="235"/>
  <c r="AG210" i="237"/>
  <c r="D209" i="237"/>
  <c r="E209" i="237" s="1"/>
  <c r="J209" i="237"/>
  <c r="C204" i="232"/>
  <c r="F250" i="227"/>
  <c r="G250" i="227" s="1"/>
  <c r="D250" i="227"/>
  <c r="H250" i="227" s="1"/>
  <c r="H249" i="224" l="1"/>
  <c r="B288" i="235"/>
  <c r="D288" i="235"/>
  <c r="X215" i="237"/>
  <c r="Y215" i="237" s="1"/>
  <c r="AD215" i="237"/>
  <c r="C210" i="237"/>
  <c r="D204" i="232"/>
  <c r="E204" i="232" s="1"/>
  <c r="J204" i="232"/>
  <c r="H249" i="226"/>
  <c r="H262" i="234"/>
  <c r="N210" i="237"/>
  <c r="O210" i="237" s="1"/>
  <c r="T210" i="237"/>
  <c r="D251" i="227"/>
  <c r="F251" i="227"/>
  <c r="G251" i="227" s="1"/>
  <c r="C292" i="235"/>
  <c r="I291" i="235"/>
  <c r="H291" i="235"/>
  <c r="AN210" i="237"/>
  <c r="AH210" i="237"/>
  <c r="AI210" i="237" s="1"/>
  <c r="I281" i="228"/>
  <c r="H281" i="228"/>
  <c r="E276" i="228"/>
  <c r="F276" i="228" s="1"/>
  <c r="K276" i="228"/>
  <c r="J276" i="228"/>
  <c r="D250" i="224"/>
  <c r="F250" i="224"/>
  <c r="G250" i="224" s="1"/>
  <c r="H250" i="224" l="1"/>
  <c r="C205" i="232"/>
  <c r="AG211" i="237"/>
  <c r="D210" i="237"/>
  <c r="E210" i="237" s="1"/>
  <c r="J210" i="237"/>
  <c r="K288" i="235"/>
  <c r="E288" i="235"/>
  <c r="F288" i="235" s="1"/>
  <c r="J288" i="235"/>
  <c r="H251" i="227"/>
  <c r="D250" i="226"/>
  <c r="F250" i="226"/>
  <c r="G250" i="226" s="1"/>
  <c r="F251" i="224"/>
  <c r="G251" i="224" s="1"/>
  <c r="D251" i="224"/>
  <c r="M211" i="237"/>
  <c r="W216" i="237"/>
  <c r="D263" i="234"/>
  <c r="F263" i="234"/>
  <c r="G263" i="234" s="1"/>
  <c r="B277" i="228"/>
  <c r="D277" i="228"/>
  <c r="C293" i="235"/>
  <c r="I292" i="235"/>
  <c r="H292" i="235"/>
  <c r="H251" i="224" l="1"/>
  <c r="I293" i="235"/>
  <c r="H293" i="235"/>
  <c r="B289" i="235"/>
  <c r="D289" i="235"/>
  <c r="J277" i="228"/>
  <c r="K277" i="228"/>
  <c r="E277" i="228"/>
  <c r="F277" i="228" s="1"/>
  <c r="H263" i="234"/>
  <c r="T211" i="237"/>
  <c r="N211" i="237"/>
  <c r="O211" i="237" s="1"/>
  <c r="H250" i="226"/>
  <c r="AH211" i="237"/>
  <c r="AI211" i="237" s="1"/>
  <c r="AN211" i="237"/>
  <c r="F252" i="224"/>
  <c r="G252" i="224" s="1"/>
  <c r="D252" i="224"/>
  <c r="D252" i="227"/>
  <c r="F252" i="227"/>
  <c r="G252" i="227" s="1"/>
  <c r="D205" i="232"/>
  <c r="E205" i="232" s="1"/>
  <c r="J205" i="232"/>
  <c r="X216" i="237"/>
  <c r="Y216" i="237" s="1"/>
  <c r="AD216" i="237"/>
  <c r="C211" i="237"/>
  <c r="H252" i="227" l="1"/>
  <c r="H252" i="224"/>
  <c r="W217" i="237"/>
  <c r="D253" i="227"/>
  <c r="F253" i="227"/>
  <c r="G253" i="227" s="1"/>
  <c r="AG212" i="237"/>
  <c r="F264" i="234"/>
  <c r="G264" i="234" s="1"/>
  <c r="D264" i="234"/>
  <c r="H264" i="234" s="1"/>
  <c r="D211" i="237"/>
  <c r="E211" i="237" s="1"/>
  <c r="J211" i="237"/>
  <c r="D253" i="224"/>
  <c r="F253" i="224"/>
  <c r="G253" i="224" s="1"/>
  <c r="D251" i="226"/>
  <c r="F251" i="226"/>
  <c r="G251" i="226" s="1"/>
  <c r="B278" i="228"/>
  <c r="D278" i="228"/>
  <c r="K289" i="235"/>
  <c r="E289" i="235"/>
  <c r="F289" i="235" s="1"/>
  <c r="J289" i="235"/>
  <c r="C206" i="232"/>
  <c r="M212" i="237"/>
  <c r="N212" i="237" l="1"/>
  <c r="O212" i="237" s="1"/>
  <c r="T212" i="237"/>
  <c r="J278" i="228"/>
  <c r="K278" i="228"/>
  <c r="E278" i="228"/>
  <c r="F278" i="228" s="1"/>
  <c r="D265" i="234"/>
  <c r="F265" i="234"/>
  <c r="G265" i="234" s="1"/>
  <c r="B290" i="235"/>
  <c r="D290" i="235"/>
  <c r="H253" i="224"/>
  <c r="H253" i="227"/>
  <c r="D206" i="232"/>
  <c r="E206" i="232" s="1"/>
  <c r="J206" i="232"/>
  <c r="H251" i="226"/>
  <c r="C212" i="237"/>
  <c r="AH212" i="237"/>
  <c r="AI212" i="237" s="1"/>
  <c r="AN212" i="237"/>
  <c r="X217" i="237"/>
  <c r="Y217" i="237" s="1"/>
  <c r="AD217" i="237"/>
  <c r="W218" i="237" l="1"/>
  <c r="D212" i="237"/>
  <c r="E212" i="237" s="1"/>
  <c r="J212" i="237"/>
  <c r="F254" i="227"/>
  <c r="G254" i="227" s="1"/>
  <c r="D254" i="227"/>
  <c r="F252" i="226"/>
  <c r="G252" i="226" s="1"/>
  <c r="D252" i="226"/>
  <c r="D254" i="224"/>
  <c r="F254" i="224"/>
  <c r="G254" i="224" s="1"/>
  <c r="AG213" i="237"/>
  <c r="K290" i="235"/>
  <c r="E290" i="235"/>
  <c r="F290" i="235" s="1"/>
  <c r="J290" i="235"/>
  <c r="H265" i="234"/>
  <c r="C207" i="232"/>
  <c r="B279" i="228"/>
  <c r="D279" i="228"/>
  <c r="M213" i="237"/>
  <c r="H252" i="226" l="1"/>
  <c r="H254" i="227"/>
  <c r="D266" i="234"/>
  <c r="F266" i="234"/>
  <c r="G266" i="234" s="1"/>
  <c r="AH213" i="237"/>
  <c r="AI213" i="237" s="1"/>
  <c r="AN213" i="237"/>
  <c r="D253" i="226"/>
  <c r="F253" i="226"/>
  <c r="G253" i="226" s="1"/>
  <c r="T213" i="237"/>
  <c r="N213" i="237"/>
  <c r="O213" i="237" s="1"/>
  <c r="C213" i="237"/>
  <c r="D207" i="232"/>
  <c r="E207" i="232" s="1"/>
  <c r="J207" i="232"/>
  <c r="B291" i="235"/>
  <c r="D291" i="235"/>
  <c r="D255" i="227"/>
  <c r="F255" i="227"/>
  <c r="G255" i="227" s="1"/>
  <c r="X218" i="237"/>
  <c r="Y218" i="237" s="1"/>
  <c r="AD218" i="237"/>
  <c r="J279" i="228"/>
  <c r="E279" i="228"/>
  <c r="F279" i="228" s="1"/>
  <c r="K279" i="228"/>
  <c r="H254" i="224"/>
  <c r="H255" i="227" l="1"/>
  <c r="D256" i="227"/>
  <c r="F256" i="227"/>
  <c r="G256" i="227" s="1"/>
  <c r="M214" i="237"/>
  <c r="F255" i="224"/>
  <c r="G255" i="224" s="1"/>
  <c r="D255" i="224"/>
  <c r="C208" i="232"/>
  <c r="AG214" i="237"/>
  <c r="W219" i="237"/>
  <c r="J291" i="235"/>
  <c r="E291" i="235"/>
  <c r="F291" i="235" s="1"/>
  <c r="K291" i="235"/>
  <c r="D213" i="237"/>
  <c r="E213" i="237" s="1"/>
  <c r="J213" i="237"/>
  <c r="B280" i="228"/>
  <c r="D280" i="228"/>
  <c r="H253" i="226"/>
  <c r="H266" i="234"/>
  <c r="J280" i="228" l="1"/>
  <c r="E280" i="228"/>
  <c r="F280" i="228" s="1"/>
  <c r="K280" i="228"/>
  <c r="X219" i="237"/>
  <c r="Y219" i="237" s="1"/>
  <c r="AD219" i="237"/>
  <c r="N214" i="237"/>
  <c r="O214" i="237" s="1"/>
  <c r="T214" i="237"/>
  <c r="D267" i="234"/>
  <c r="F267" i="234"/>
  <c r="G267" i="234" s="1"/>
  <c r="B292" i="235"/>
  <c r="D292" i="235"/>
  <c r="H255" i="224"/>
  <c r="C214" i="237"/>
  <c r="D208" i="232"/>
  <c r="E208" i="232" s="1"/>
  <c r="J208" i="232"/>
  <c r="D254" i="226"/>
  <c r="F254" i="226"/>
  <c r="G254" i="226" s="1"/>
  <c r="AN214" i="237"/>
  <c r="AH214" i="237"/>
  <c r="AI214" i="237" s="1"/>
  <c r="H256" i="227"/>
  <c r="H254" i="226" l="1"/>
  <c r="D257" i="227"/>
  <c r="F257" i="227"/>
  <c r="G257" i="227" s="1"/>
  <c r="D255" i="226"/>
  <c r="F255" i="226"/>
  <c r="G255" i="226" s="1"/>
  <c r="M215" i="237"/>
  <c r="B281" i="228"/>
  <c r="D281" i="228"/>
  <c r="AG215" i="237"/>
  <c r="F256" i="224"/>
  <c r="G256" i="224" s="1"/>
  <c r="D256" i="224"/>
  <c r="H256" i="224" s="1"/>
  <c r="C209" i="232"/>
  <c r="K292" i="235"/>
  <c r="J292" i="235"/>
  <c r="E292" i="235"/>
  <c r="F292" i="235" s="1"/>
  <c r="H267" i="234"/>
  <c r="W220" i="237"/>
  <c r="D214" i="237"/>
  <c r="E214" i="237" s="1"/>
  <c r="J214" i="237"/>
  <c r="C215" i="237" l="1"/>
  <c r="B293" i="235"/>
  <c r="D293" i="235"/>
  <c r="AH215" i="237"/>
  <c r="AI215" i="237" s="1"/>
  <c r="AN215" i="237"/>
  <c r="X220" i="237"/>
  <c r="Y220" i="237" s="1"/>
  <c r="AD220" i="237"/>
  <c r="D257" i="224"/>
  <c r="F257" i="224"/>
  <c r="G257" i="224" s="1"/>
  <c r="N215" i="237"/>
  <c r="O215" i="237" s="1"/>
  <c r="T215" i="237"/>
  <c r="H257" i="227"/>
  <c r="E281" i="228"/>
  <c r="F281" i="228" s="1"/>
  <c r="J281" i="228"/>
  <c r="K281" i="228"/>
  <c r="F268" i="234"/>
  <c r="G268" i="234" s="1"/>
  <c r="D268" i="234"/>
  <c r="J209" i="232"/>
  <c r="D209" i="232"/>
  <c r="E209" i="232" s="1"/>
  <c r="H255" i="226"/>
  <c r="H257" i="224" l="1"/>
  <c r="F256" i="226"/>
  <c r="G256" i="226" s="1"/>
  <c r="D256" i="226"/>
  <c r="H256" i="226" s="1"/>
  <c r="F258" i="227"/>
  <c r="G258" i="227" s="1"/>
  <c r="D258" i="227"/>
  <c r="D258" i="224"/>
  <c r="F258" i="224"/>
  <c r="G258" i="224" s="1"/>
  <c r="AG216" i="237"/>
  <c r="D215" i="237"/>
  <c r="E215" i="237" s="1"/>
  <c r="J215" i="237"/>
  <c r="C210" i="232"/>
  <c r="M216" i="237"/>
  <c r="W221" i="237"/>
  <c r="K293" i="235"/>
  <c r="J293" i="235"/>
  <c r="E293" i="235"/>
  <c r="F293" i="235" s="1"/>
  <c r="H268" i="234"/>
  <c r="B282" i="228"/>
  <c r="D282" i="228"/>
  <c r="C282" i="228"/>
  <c r="H258" i="227" l="1"/>
  <c r="N216" i="237"/>
  <c r="O216" i="237" s="1"/>
  <c r="T216" i="237"/>
  <c r="D257" i="226"/>
  <c r="F257" i="226"/>
  <c r="G257" i="226" s="1"/>
  <c r="C216" i="237"/>
  <c r="H258" i="224"/>
  <c r="D269" i="234"/>
  <c r="F269" i="234"/>
  <c r="G269" i="234" s="1"/>
  <c r="X221" i="237"/>
  <c r="Y221" i="237" s="1"/>
  <c r="AD221" i="237"/>
  <c r="AH216" i="237"/>
  <c r="AI216" i="237" s="1"/>
  <c r="AN216" i="237"/>
  <c r="D259" i="227"/>
  <c r="F259" i="227"/>
  <c r="G259" i="227" s="1"/>
  <c r="K282" i="228"/>
  <c r="I282" i="228"/>
  <c r="C283" i="228"/>
  <c r="H282" i="228"/>
  <c r="J282" i="228"/>
  <c r="E282" i="228"/>
  <c r="F282" i="228" s="1"/>
  <c r="B294" i="235"/>
  <c r="D294" i="235"/>
  <c r="C294" i="235"/>
  <c r="D210" i="232"/>
  <c r="E210" i="232" s="1"/>
  <c r="J210" i="232"/>
  <c r="H259" i="227" l="1"/>
  <c r="C211" i="232"/>
  <c r="C284" i="228"/>
  <c r="I283" i="228"/>
  <c r="E283" i="228"/>
  <c r="F283" i="228" s="1"/>
  <c r="H283" i="228"/>
  <c r="D260" i="227"/>
  <c r="F260" i="227"/>
  <c r="G260" i="227" s="1"/>
  <c r="W222" i="237"/>
  <c r="D216" i="237"/>
  <c r="E216" i="237" s="1"/>
  <c r="J216" i="237"/>
  <c r="B283" i="228"/>
  <c r="D283" i="228"/>
  <c r="J283" i="228" s="1"/>
  <c r="M217" i="237"/>
  <c r="C295" i="235"/>
  <c r="K294" i="235"/>
  <c r="I294" i="235"/>
  <c r="H294" i="235"/>
  <c r="J294" i="235"/>
  <c r="E294" i="235"/>
  <c r="F294" i="235" s="1"/>
  <c r="AG217" i="237"/>
  <c r="H269" i="234"/>
  <c r="D259" i="224"/>
  <c r="F259" i="224"/>
  <c r="G259" i="224" s="1"/>
  <c r="H257" i="226"/>
  <c r="B284" i="228" l="1"/>
  <c r="D284" i="228"/>
  <c r="E284" i="228" s="1"/>
  <c r="F284" i="228" s="1"/>
  <c r="T217" i="237"/>
  <c r="N217" i="237"/>
  <c r="O217" i="237" s="1"/>
  <c r="D211" i="232"/>
  <c r="E211" i="232" s="1"/>
  <c r="J211" i="232"/>
  <c r="H259" i="224"/>
  <c r="B295" i="235"/>
  <c r="D295" i="235"/>
  <c r="E295" i="235" s="1"/>
  <c r="F295" i="235" s="1"/>
  <c r="C217" i="237"/>
  <c r="H260" i="227"/>
  <c r="D270" i="234"/>
  <c r="F270" i="234"/>
  <c r="G270" i="234" s="1"/>
  <c r="C296" i="235"/>
  <c r="I295" i="235"/>
  <c r="H295" i="235"/>
  <c r="X222" i="237"/>
  <c r="Y222" i="237" s="1"/>
  <c r="AD222" i="237"/>
  <c r="K283" i="228"/>
  <c r="D258" i="226"/>
  <c r="F258" i="226"/>
  <c r="G258" i="226" s="1"/>
  <c r="AH217" i="237"/>
  <c r="AI217" i="237" s="1"/>
  <c r="AN217" i="237"/>
  <c r="K284" i="228"/>
  <c r="C285" i="228"/>
  <c r="I284" i="228"/>
  <c r="H284" i="228"/>
  <c r="H258" i="226" l="1"/>
  <c r="B285" i="228"/>
  <c r="D285" i="228"/>
  <c r="K285" i="228" s="1"/>
  <c r="B296" i="235"/>
  <c r="D296" i="235"/>
  <c r="J296" i="235" s="1"/>
  <c r="D259" i="226"/>
  <c r="F259" i="226"/>
  <c r="G259" i="226" s="1"/>
  <c r="C297" i="235"/>
  <c r="K296" i="235"/>
  <c r="I296" i="235"/>
  <c r="H296" i="235"/>
  <c r="D261" i="227"/>
  <c r="F261" i="227"/>
  <c r="G261" i="227" s="1"/>
  <c r="C212" i="232"/>
  <c r="J284" i="228"/>
  <c r="J295" i="235"/>
  <c r="K295" i="235"/>
  <c r="D217" i="237"/>
  <c r="E217" i="237" s="1"/>
  <c r="J217" i="237"/>
  <c r="M218" i="237"/>
  <c r="AG218" i="237"/>
  <c r="F260" i="224"/>
  <c r="G260" i="224" s="1"/>
  <c r="D260" i="224"/>
  <c r="C286" i="228"/>
  <c r="I285" i="228"/>
  <c r="E285" i="228"/>
  <c r="F285" i="228" s="1"/>
  <c r="H285" i="228"/>
  <c r="J285" i="228"/>
  <c r="W223" i="237"/>
  <c r="H270" i="234"/>
  <c r="H260" i="224" l="1"/>
  <c r="E296" i="235"/>
  <c r="F296" i="235" s="1"/>
  <c r="B297" i="235"/>
  <c r="D297" i="235"/>
  <c r="J297" i="235" s="1"/>
  <c r="D271" i="234"/>
  <c r="F271" i="234"/>
  <c r="G271" i="234" s="1"/>
  <c r="AN218" i="237"/>
  <c r="AH218" i="237"/>
  <c r="AI218" i="237" s="1"/>
  <c r="C218" i="237"/>
  <c r="B286" i="228"/>
  <c r="D286" i="228"/>
  <c r="J286" i="228" s="1"/>
  <c r="F261" i="224"/>
  <c r="G261" i="224" s="1"/>
  <c r="D261" i="224"/>
  <c r="D212" i="232"/>
  <c r="E212" i="232" s="1"/>
  <c r="J212" i="232"/>
  <c r="C298" i="235"/>
  <c r="I297" i="235"/>
  <c r="H297" i="235"/>
  <c r="X223" i="237"/>
  <c r="Y223" i="237" s="1"/>
  <c r="AD223" i="237"/>
  <c r="N218" i="237"/>
  <c r="O218" i="237" s="1"/>
  <c r="T218" i="237"/>
  <c r="C287" i="228"/>
  <c r="I286" i="228"/>
  <c r="H286" i="228"/>
  <c r="H261" i="227"/>
  <c r="H259" i="226"/>
  <c r="K286" i="228" l="1"/>
  <c r="E286" i="228"/>
  <c r="F286" i="228" s="1"/>
  <c r="H261" i="224"/>
  <c r="B287" i="228"/>
  <c r="D287" i="228"/>
  <c r="K287" i="228" s="1"/>
  <c r="F260" i="226"/>
  <c r="G260" i="226" s="1"/>
  <c r="D260" i="226"/>
  <c r="H260" i="226" s="1"/>
  <c r="C299" i="235"/>
  <c r="I298" i="235"/>
  <c r="H298" i="235"/>
  <c r="D262" i="224"/>
  <c r="F262" i="224"/>
  <c r="G262" i="224" s="1"/>
  <c r="F262" i="227"/>
  <c r="G262" i="227" s="1"/>
  <c r="D262" i="227"/>
  <c r="M219" i="237"/>
  <c r="E297" i="235"/>
  <c r="F297" i="235" s="1"/>
  <c r="K297" i="235"/>
  <c r="D218" i="237"/>
  <c r="E218" i="237" s="1"/>
  <c r="J218" i="237"/>
  <c r="C288" i="228"/>
  <c r="I287" i="228"/>
  <c r="H287" i="228"/>
  <c r="E287" i="228"/>
  <c r="F287" i="228" s="1"/>
  <c r="H271" i="234"/>
  <c r="W224" i="237"/>
  <c r="C213" i="232"/>
  <c r="AG219" i="237"/>
  <c r="B288" i="228" l="1"/>
  <c r="D288" i="228"/>
  <c r="K288" i="228"/>
  <c r="C289" i="228"/>
  <c r="I288" i="228"/>
  <c r="J288" i="228"/>
  <c r="H288" i="228"/>
  <c r="E288" i="228"/>
  <c r="F288" i="228" s="1"/>
  <c r="B298" i="235"/>
  <c r="D298" i="235"/>
  <c r="C300" i="235"/>
  <c r="I299" i="235"/>
  <c r="H299" i="235"/>
  <c r="AN219" i="237"/>
  <c r="AH219" i="237"/>
  <c r="AI219" i="237" s="1"/>
  <c r="X224" i="237"/>
  <c r="Y224" i="237" s="1"/>
  <c r="AD224" i="237"/>
  <c r="D261" i="226"/>
  <c r="F261" i="226"/>
  <c r="G261" i="226" s="1"/>
  <c r="D213" i="232"/>
  <c r="E213" i="232" s="1"/>
  <c r="J213" i="232"/>
  <c r="F272" i="234"/>
  <c r="G272" i="234" s="1"/>
  <c r="D272" i="234"/>
  <c r="H272" i="234" s="1"/>
  <c r="C219" i="237"/>
  <c r="N219" i="237"/>
  <c r="O219" i="237" s="1"/>
  <c r="T219" i="237"/>
  <c r="H262" i="224"/>
  <c r="J287" i="228"/>
  <c r="H262" i="227"/>
  <c r="B289" i="228" l="1"/>
  <c r="D289" i="228"/>
  <c r="E289" i="228" s="1"/>
  <c r="F289" i="228" s="1"/>
  <c r="D219" i="237"/>
  <c r="E219" i="237" s="1"/>
  <c r="J219" i="237"/>
  <c r="C214" i="232"/>
  <c r="W225" i="237"/>
  <c r="K289" i="228"/>
  <c r="I289" i="228"/>
  <c r="C290" i="228"/>
  <c r="J289" i="228"/>
  <c r="H289" i="228"/>
  <c r="D273" i="234"/>
  <c r="F273" i="234"/>
  <c r="G273" i="234" s="1"/>
  <c r="AG220" i="237"/>
  <c r="K298" i="235"/>
  <c r="E298" i="235"/>
  <c r="F298" i="235" s="1"/>
  <c r="J298" i="235"/>
  <c r="D263" i="227"/>
  <c r="F263" i="227"/>
  <c r="G263" i="227" s="1"/>
  <c r="M220" i="237"/>
  <c r="H261" i="226"/>
  <c r="C301" i="235"/>
  <c r="I300" i="235"/>
  <c r="H300" i="235"/>
  <c r="D263" i="224"/>
  <c r="F263" i="224"/>
  <c r="G263" i="224" s="1"/>
  <c r="H263" i="224" l="1"/>
  <c r="N220" i="237"/>
  <c r="O220" i="237" s="1"/>
  <c r="T220" i="237"/>
  <c r="C302" i="235"/>
  <c r="I301" i="235"/>
  <c r="H301" i="235"/>
  <c r="H273" i="234"/>
  <c r="I290" i="228"/>
  <c r="C291" i="228"/>
  <c r="H290" i="228"/>
  <c r="C220" i="237"/>
  <c r="D262" i="226"/>
  <c r="H262" i="226" s="1"/>
  <c r="F262" i="226"/>
  <c r="G262" i="226" s="1"/>
  <c r="H263" i="227"/>
  <c r="AH220" i="237"/>
  <c r="AI220" i="237" s="1"/>
  <c r="AN220" i="237"/>
  <c r="F264" i="224"/>
  <c r="G264" i="224" s="1"/>
  <c r="D264" i="224"/>
  <c r="J214" i="232"/>
  <c r="D214" i="232"/>
  <c r="E214" i="232" s="1"/>
  <c r="B290" i="228"/>
  <c r="D290" i="228"/>
  <c r="E290" i="228" s="1"/>
  <c r="F290" i="228" s="1"/>
  <c r="B299" i="235"/>
  <c r="D299" i="235"/>
  <c r="AD225" i="237"/>
  <c r="X225" i="237"/>
  <c r="Y225" i="237" s="1"/>
  <c r="H264" i="224" l="1"/>
  <c r="B291" i="228"/>
  <c r="D291" i="228"/>
  <c r="D264" i="227"/>
  <c r="F264" i="227"/>
  <c r="G264" i="227" s="1"/>
  <c r="D220" i="237"/>
  <c r="E220" i="237" s="1"/>
  <c r="J220" i="237"/>
  <c r="C292" i="228"/>
  <c r="K291" i="228"/>
  <c r="I291" i="228"/>
  <c r="J291" i="228"/>
  <c r="E291" i="228"/>
  <c r="F291" i="228" s="1"/>
  <c r="H291" i="228"/>
  <c r="C303" i="235"/>
  <c r="I302" i="235"/>
  <c r="H302" i="235"/>
  <c r="J290" i="228"/>
  <c r="J299" i="235"/>
  <c r="K299" i="235"/>
  <c r="E299" i="235"/>
  <c r="F299" i="235" s="1"/>
  <c r="W226" i="237"/>
  <c r="C215" i="232"/>
  <c r="D263" i="226"/>
  <c r="F263" i="226"/>
  <c r="G263" i="226" s="1"/>
  <c r="K290" i="228"/>
  <c r="D265" i="224"/>
  <c r="F265" i="224"/>
  <c r="G265" i="224" s="1"/>
  <c r="AG221" i="237"/>
  <c r="D274" i="234"/>
  <c r="F274" i="234"/>
  <c r="G274" i="234" s="1"/>
  <c r="M221" i="237"/>
  <c r="H264" i="227" l="1"/>
  <c r="H263" i="226"/>
  <c r="B292" i="228"/>
  <c r="D292" i="228"/>
  <c r="AD226" i="237"/>
  <c r="X226" i="237"/>
  <c r="Y226" i="237" s="1"/>
  <c r="K292" i="228"/>
  <c r="C293" i="228"/>
  <c r="I292" i="228"/>
  <c r="J292" i="228"/>
  <c r="E292" i="228"/>
  <c r="F292" i="228" s="1"/>
  <c r="H292" i="228"/>
  <c r="D265" i="227"/>
  <c r="F265" i="227"/>
  <c r="G265" i="227" s="1"/>
  <c r="H274" i="234"/>
  <c r="H265" i="224"/>
  <c r="B300" i="235"/>
  <c r="D300" i="235"/>
  <c r="AH221" i="237"/>
  <c r="AI221" i="237" s="1"/>
  <c r="AN221" i="237"/>
  <c r="D215" i="232"/>
  <c r="E215" i="232" s="1"/>
  <c r="J215" i="232"/>
  <c r="C304" i="235"/>
  <c r="I303" i="235"/>
  <c r="H303" i="235"/>
  <c r="C221" i="237"/>
  <c r="F264" i="226"/>
  <c r="G264" i="226" s="1"/>
  <c r="D264" i="226"/>
  <c r="H264" i="226" s="1"/>
  <c r="N221" i="237"/>
  <c r="O221" i="237" s="1"/>
  <c r="T221" i="237"/>
  <c r="H265" i="227" l="1"/>
  <c r="B293" i="228"/>
  <c r="D293" i="228"/>
  <c r="C305" i="235"/>
  <c r="I304" i="235"/>
  <c r="H304" i="235"/>
  <c r="F266" i="227"/>
  <c r="G266" i="227" s="1"/>
  <c r="D266" i="227"/>
  <c r="AG222" i="237"/>
  <c r="D266" i="224"/>
  <c r="F266" i="224"/>
  <c r="G266" i="224" s="1"/>
  <c r="K293" i="228"/>
  <c r="I293" i="228"/>
  <c r="H293" i="228"/>
  <c r="E293" i="228"/>
  <c r="F293" i="228" s="1"/>
  <c r="J293" i="228"/>
  <c r="D265" i="226"/>
  <c r="F265" i="226"/>
  <c r="G265" i="226" s="1"/>
  <c r="D221" i="237"/>
  <c r="E221" i="237" s="1"/>
  <c r="J221" i="237"/>
  <c r="E300" i="235"/>
  <c r="F300" i="235" s="1"/>
  <c r="K300" i="235"/>
  <c r="J300" i="235"/>
  <c r="D275" i="234"/>
  <c r="H275" i="234" s="1"/>
  <c r="F275" i="234"/>
  <c r="G275" i="234" s="1"/>
  <c r="M222" i="237"/>
  <c r="C216" i="232"/>
  <c r="W227" i="237"/>
  <c r="H266" i="224" l="1"/>
  <c r="B294" i="228"/>
  <c r="D294" i="228"/>
  <c r="C294" i="228"/>
  <c r="AH222" i="237"/>
  <c r="AI222" i="237" s="1"/>
  <c r="AN222" i="237"/>
  <c r="I305" i="235"/>
  <c r="H305" i="235"/>
  <c r="X227" i="237"/>
  <c r="Y227" i="237" s="1"/>
  <c r="AD227" i="237"/>
  <c r="T222" i="237"/>
  <c r="N222" i="237"/>
  <c r="O222" i="237" s="1"/>
  <c r="C222" i="237"/>
  <c r="H266" i="227"/>
  <c r="F267" i="224"/>
  <c r="G267" i="224" s="1"/>
  <c r="D267" i="224"/>
  <c r="H267" i="224" s="1"/>
  <c r="F276" i="234"/>
  <c r="G276" i="234" s="1"/>
  <c r="D276" i="234"/>
  <c r="D216" i="232"/>
  <c r="E216" i="232" s="1"/>
  <c r="J216" i="232"/>
  <c r="B301" i="235"/>
  <c r="D301" i="235"/>
  <c r="H265" i="226"/>
  <c r="W228" i="237" l="1"/>
  <c r="C217" i="232"/>
  <c r="M223" i="237"/>
  <c r="K294" i="228"/>
  <c r="C295" i="228"/>
  <c r="I294" i="228"/>
  <c r="H294" i="228"/>
  <c r="E294" i="228"/>
  <c r="F294" i="228" s="1"/>
  <c r="J294" i="228"/>
  <c r="F268" i="224"/>
  <c r="G268" i="224" s="1"/>
  <c r="D268" i="224"/>
  <c r="K301" i="235"/>
  <c r="J301" i="235"/>
  <c r="E301" i="235"/>
  <c r="F301" i="235" s="1"/>
  <c r="H276" i="234"/>
  <c r="D267" i="227"/>
  <c r="F267" i="227"/>
  <c r="G267" i="227" s="1"/>
  <c r="D266" i="226"/>
  <c r="F266" i="226"/>
  <c r="G266" i="226" s="1"/>
  <c r="D222" i="237"/>
  <c r="E222" i="237" s="1"/>
  <c r="J222" i="237"/>
  <c r="AG223" i="237"/>
  <c r="H266" i="226" l="1"/>
  <c r="C296" i="228"/>
  <c r="I295" i="228"/>
  <c r="H295" i="228"/>
  <c r="D217" i="232"/>
  <c r="E217" i="232" s="1"/>
  <c r="J217" i="232"/>
  <c r="C223" i="237"/>
  <c r="H267" i="227"/>
  <c r="B295" i="228"/>
  <c r="D295" i="228"/>
  <c r="J295" i="228" s="1"/>
  <c r="D277" i="234"/>
  <c r="F277" i="234"/>
  <c r="G277" i="234" s="1"/>
  <c r="H268" i="224"/>
  <c r="N223" i="237"/>
  <c r="O223" i="237" s="1"/>
  <c r="T223" i="237"/>
  <c r="AN223" i="237"/>
  <c r="AH223" i="237"/>
  <c r="AI223" i="237" s="1"/>
  <c r="D267" i="226"/>
  <c r="F267" i="226"/>
  <c r="G267" i="226" s="1"/>
  <c r="B302" i="235"/>
  <c r="D302" i="235"/>
  <c r="AD228" i="237"/>
  <c r="X228" i="237"/>
  <c r="Y228" i="237" s="1"/>
  <c r="E295" i="228" l="1"/>
  <c r="F295" i="228" s="1"/>
  <c r="H267" i="226"/>
  <c r="B296" i="228"/>
  <c r="D296" i="228"/>
  <c r="K296" i="228" s="1"/>
  <c r="W229" i="237"/>
  <c r="H277" i="234"/>
  <c r="D268" i="227"/>
  <c r="F268" i="227"/>
  <c r="G268" i="227" s="1"/>
  <c r="C218" i="232"/>
  <c r="F268" i="226"/>
  <c r="G268" i="226" s="1"/>
  <c r="D268" i="226"/>
  <c r="H268" i="226" s="1"/>
  <c r="M224" i="237"/>
  <c r="D223" i="237"/>
  <c r="E223" i="237" s="1"/>
  <c r="J223" i="237"/>
  <c r="K295" i="228"/>
  <c r="J302" i="235"/>
  <c r="K302" i="235"/>
  <c r="E302" i="235"/>
  <c r="F302" i="235" s="1"/>
  <c r="AG224" i="237"/>
  <c r="D269" i="224"/>
  <c r="F269" i="224"/>
  <c r="G269" i="224" s="1"/>
  <c r="C297" i="228"/>
  <c r="I296" i="228"/>
  <c r="E296" i="228"/>
  <c r="F296" i="228" s="1"/>
  <c r="H296" i="228"/>
  <c r="B297" i="228" l="1"/>
  <c r="D297" i="228"/>
  <c r="K297" i="228" s="1"/>
  <c r="H269" i="224"/>
  <c r="C224" i="237"/>
  <c r="H268" i="227"/>
  <c r="J296" i="228"/>
  <c r="I297" i="228"/>
  <c r="C298" i="228"/>
  <c r="J297" i="228"/>
  <c r="H297" i="228"/>
  <c r="AN224" i="237"/>
  <c r="AH224" i="237"/>
  <c r="AI224" i="237" s="1"/>
  <c r="T224" i="237"/>
  <c r="N224" i="237"/>
  <c r="O224" i="237" s="1"/>
  <c r="D278" i="234"/>
  <c r="F278" i="234"/>
  <c r="G278" i="234" s="1"/>
  <c r="B303" i="235"/>
  <c r="D303" i="235"/>
  <c r="D269" i="226"/>
  <c r="F269" i="226"/>
  <c r="G269" i="226" s="1"/>
  <c r="AD229" i="237"/>
  <c r="X229" i="237"/>
  <c r="Y229" i="237" s="1"/>
  <c r="D218" i="232"/>
  <c r="E218" i="232" s="1"/>
  <c r="J218" i="232"/>
  <c r="H269" i="226" l="1"/>
  <c r="D270" i="226"/>
  <c r="F270" i="226"/>
  <c r="G270" i="226" s="1"/>
  <c r="AG225" i="237"/>
  <c r="D270" i="224"/>
  <c r="F270" i="224"/>
  <c r="G270" i="224" s="1"/>
  <c r="W230" i="237"/>
  <c r="H278" i="234"/>
  <c r="I298" i="228"/>
  <c r="C299" i="228"/>
  <c r="H298" i="228"/>
  <c r="D269" i="227"/>
  <c r="H269" i="227" s="1"/>
  <c r="F269" i="227"/>
  <c r="G269" i="227" s="1"/>
  <c r="C219" i="232"/>
  <c r="E303" i="235"/>
  <c r="F303" i="235" s="1"/>
  <c r="K303" i="235"/>
  <c r="J303" i="235"/>
  <c r="M225" i="237"/>
  <c r="D224" i="237"/>
  <c r="E224" i="237" s="1"/>
  <c r="J224" i="237"/>
  <c r="E297" i="228"/>
  <c r="F297" i="228" s="1"/>
  <c r="B304" i="235" l="1"/>
  <c r="D304" i="235"/>
  <c r="F270" i="227"/>
  <c r="G270" i="227" s="1"/>
  <c r="D270" i="227"/>
  <c r="C300" i="228"/>
  <c r="I299" i="228"/>
  <c r="H299" i="228"/>
  <c r="AH225" i="237"/>
  <c r="AI225" i="237" s="1"/>
  <c r="AN225" i="237"/>
  <c r="B298" i="228"/>
  <c r="D298" i="228"/>
  <c r="N225" i="237"/>
  <c r="O225" i="237" s="1"/>
  <c r="T225" i="237"/>
  <c r="D219" i="232"/>
  <c r="E219" i="232" s="1"/>
  <c r="J219" i="232"/>
  <c r="AD230" i="237"/>
  <c r="X230" i="237"/>
  <c r="Y230" i="237" s="1"/>
  <c r="C225" i="237"/>
  <c r="D279" i="234"/>
  <c r="F279" i="234"/>
  <c r="G279" i="234" s="1"/>
  <c r="H270" i="224"/>
  <c r="H270" i="226"/>
  <c r="H279" i="234" l="1"/>
  <c r="AG226" i="237"/>
  <c r="F271" i="224"/>
  <c r="G271" i="224" s="1"/>
  <c r="D271" i="224"/>
  <c r="J225" i="237"/>
  <c r="D225" i="237"/>
  <c r="E225" i="237" s="1"/>
  <c r="W231" i="237"/>
  <c r="C301" i="228"/>
  <c r="I300" i="228"/>
  <c r="H300" i="228"/>
  <c r="K304" i="235"/>
  <c r="E304" i="235"/>
  <c r="F304" i="235" s="1"/>
  <c r="J304" i="235"/>
  <c r="D271" i="226"/>
  <c r="F271" i="226"/>
  <c r="G271" i="226" s="1"/>
  <c r="E298" i="228"/>
  <c r="F298" i="228" s="1"/>
  <c r="K298" i="228"/>
  <c r="J298" i="228"/>
  <c r="C220" i="232"/>
  <c r="F280" i="234"/>
  <c r="G280" i="234" s="1"/>
  <c r="D280" i="234"/>
  <c r="M226" i="237"/>
  <c r="H270" i="227"/>
  <c r="H271" i="224" l="1"/>
  <c r="D220" i="232"/>
  <c r="E220" i="232" s="1"/>
  <c r="J220" i="232"/>
  <c r="B299" i="228"/>
  <c r="D299" i="228"/>
  <c r="F272" i="224"/>
  <c r="G272" i="224" s="1"/>
  <c r="D272" i="224"/>
  <c r="H280" i="234"/>
  <c r="H271" i="226"/>
  <c r="C302" i="228"/>
  <c r="I301" i="228"/>
  <c r="H301" i="228"/>
  <c r="C226" i="237"/>
  <c r="B305" i="235"/>
  <c r="D305" i="235"/>
  <c r="X231" i="237"/>
  <c r="Y231" i="237" s="1"/>
  <c r="AD231" i="237"/>
  <c r="N226" i="237"/>
  <c r="O226" i="237" s="1"/>
  <c r="T226" i="237"/>
  <c r="D271" i="227"/>
  <c r="F271" i="227"/>
  <c r="G271" i="227" s="1"/>
  <c r="AH226" i="237"/>
  <c r="AI226" i="237" s="1"/>
  <c r="AN226" i="237"/>
  <c r="D226" i="237" l="1"/>
  <c r="E226" i="237" s="1"/>
  <c r="J226" i="237"/>
  <c r="F281" i="234"/>
  <c r="G281" i="234" s="1"/>
  <c r="D281" i="234"/>
  <c r="H281" i="234" s="1"/>
  <c r="AG227" i="237"/>
  <c r="M227" i="237"/>
  <c r="J305" i="235"/>
  <c r="K305" i="235"/>
  <c r="E305" i="235"/>
  <c r="F305" i="235" s="1"/>
  <c r="C303" i="228"/>
  <c r="I302" i="228"/>
  <c r="H302" i="228"/>
  <c r="H272" i="224"/>
  <c r="H271" i="227"/>
  <c r="W232" i="237"/>
  <c r="F272" i="226"/>
  <c r="G272" i="226" s="1"/>
  <c r="D272" i="226"/>
  <c r="J299" i="228"/>
  <c r="K299" i="228"/>
  <c r="E299" i="228"/>
  <c r="F299" i="228" s="1"/>
  <c r="C221" i="232"/>
  <c r="B300" i="228" l="1"/>
  <c r="D300" i="228"/>
  <c r="D273" i="224"/>
  <c r="F273" i="224"/>
  <c r="G273" i="224" s="1"/>
  <c r="AH227" i="237"/>
  <c r="AI227" i="237" s="1"/>
  <c r="AN227" i="237"/>
  <c r="X232" i="237"/>
  <c r="Y232" i="237" s="1"/>
  <c r="AD232" i="237"/>
  <c r="D282" i="234"/>
  <c r="F282" i="234"/>
  <c r="G282" i="234" s="1"/>
  <c r="D221" i="232"/>
  <c r="E221" i="232" s="1"/>
  <c r="J221" i="232"/>
  <c r="H272" i="226"/>
  <c r="D272" i="227"/>
  <c r="F272" i="227"/>
  <c r="G272" i="227" s="1"/>
  <c r="B306" i="235"/>
  <c r="D306" i="235"/>
  <c r="C306" i="235"/>
  <c r="T227" i="237"/>
  <c r="N227" i="237"/>
  <c r="O227" i="237" s="1"/>
  <c r="C304" i="228"/>
  <c r="I303" i="228"/>
  <c r="H303" i="228"/>
  <c r="C227" i="237"/>
  <c r="H282" i="234" l="1"/>
  <c r="H273" i="224"/>
  <c r="C222" i="232"/>
  <c r="C307" i="235"/>
  <c r="K306" i="235"/>
  <c r="I306" i="235"/>
  <c r="H306" i="235"/>
  <c r="J306" i="235"/>
  <c r="E306" i="235"/>
  <c r="F306" i="235" s="1"/>
  <c r="H272" i="227"/>
  <c r="K300" i="228"/>
  <c r="E300" i="228"/>
  <c r="F300" i="228" s="1"/>
  <c r="J300" i="228"/>
  <c r="D274" i="224"/>
  <c r="F274" i="224"/>
  <c r="G274" i="224" s="1"/>
  <c r="C305" i="228"/>
  <c r="I304" i="228"/>
  <c r="H304" i="228"/>
  <c r="D227" i="237"/>
  <c r="E227" i="237" s="1"/>
  <c r="J227" i="237"/>
  <c r="M228" i="237"/>
  <c r="D273" i="226"/>
  <c r="F273" i="226"/>
  <c r="G273" i="226" s="1"/>
  <c r="D283" i="234"/>
  <c r="F283" i="234"/>
  <c r="G283" i="234" s="1"/>
  <c r="AG228" i="237"/>
  <c r="W233" i="237"/>
  <c r="T228" i="237" l="1"/>
  <c r="N228" i="237"/>
  <c r="O228" i="237" s="1"/>
  <c r="I305" i="228"/>
  <c r="H305" i="228"/>
  <c r="H283" i="234"/>
  <c r="B301" i="228"/>
  <c r="D301" i="228"/>
  <c r="K307" i="235"/>
  <c r="C308" i="235"/>
  <c r="I307" i="235"/>
  <c r="J307" i="235"/>
  <c r="H307" i="235"/>
  <c r="B307" i="235"/>
  <c r="D307" i="235"/>
  <c r="E307" i="235" s="1"/>
  <c r="F307" i="235" s="1"/>
  <c r="X233" i="237"/>
  <c r="Y233" i="237" s="1"/>
  <c r="AD233" i="237"/>
  <c r="AH228" i="237"/>
  <c r="AI228" i="237" s="1"/>
  <c r="AN228" i="237"/>
  <c r="H273" i="226"/>
  <c r="C228" i="237"/>
  <c r="H274" i="224"/>
  <c r="D273" i="227"/>
  <c r="F273" i="227"/>
  <c r="G273" i="227" s="1"/>
  <c r="D222" i="232"/>
  <c r="E222" i="232" s="1"/>
  <c r="J222" i="232"/>
  <c r="B308" i="235" l="1"/>
  <c r="D308" i="235"/>
  <c r="F284" i="234"/>
  <c r="G284" i="234" s="1"/>
  <c r="D284" i="234"/>
  <c r="AG229" i="237"/>
  <c r="E301" i="228"/>
  <c r="F301" i="228" s="1"/>
  <c r="K301" i="228"/>
  <c r="J301" i="228"/>
  <c r="D228" i="237"/>
  <c r="E228" i="237" s="1"/>
  <c r="J228" i="237"/>
  <c r="M229" i="237"/>
  <c r="D275" i="224"/>
  <c r="F275" i="224"/>
  <c r="G275" i="224" s="1"/>
  <c r="C223" i="232"/>
  <c r="H273" i="227"/>
  <c r="D274" i="226"/>
  <c r="F274" i="226"/>
  <c r="G274" i="226" s="1"/>
  <c r="W234" i="237"/>
  <c r="C309" i="235"/>
  <c r="K308" i="235"/>
  <c r="I308" i="235"/>
  <c r="J308" i="235"/>
  <c r="H308" i="235"/>
  <c r="E308" i="235"/>
  <c r="F308" i="235" s="1"/>
  <c r="H274" i="226" l="1"/>
  <c r="B309" i="235"/>
  <c r="D309" i="235"/>
  <c r="E309" i="235" s="1"/>
  <c r="F309" i="235" s="1"/>
  <c r="D275" i="226"/>
  <c r="F275" i="226"/>
  <c r="G275" i="226" s="1"/>
  <c r="F274" i="227"/>
  <c r="G274" i="227" s="1"/>
  <c r="D274" i="227"/>
  <c r="H275" i="224"/>
  <c r="C229" i="237"/>
  <c r="K309" i="235"/>
  <c r="C310" i="235"/>
  <c r="I309" i="235"/>
  <c r="H309" i="235"/>
  <c r="J309" i="235"/>
  <c r="X234" i="237"/>
  <c r="Y234" i="237" s="1"/>
  <c r="AD234" i="237"/>
  <c r="T229" i="237"/>
  <c r="N229" i="237"/>
  <c r="O229" i="237" s="1"/>
  <c r="AH229" i="237"/>
  <c r="AI229" i="237" s="1"/>
  <c r="AN229" i="237"/>
  <c r="B302" i="228"/>
  <c r="D302" i="228"/>
  <c r="J223" i="232"/>
  <c r="D223" i="232"/>
  <c r="E223" i="232" s="1"/>
  <c r="H284" i="234"/>
  <c r="B310" i="235" l="1"/>
  <c r="D310" i="235"/>
  <c r="E310" i="235" s="1"/>
  <c r="F310" i="235" s="1"/>
  <c r="AG230" i="237"/>
  <c r="D285" i="234"/>
  <c r="F285" i="234"/>
  <c r="G285" i="234" s="1"/>
  <c r="K302" i="228"/>
  <c r="J302" i="228"/>
  <c r="E302" i="228"/>
  <c r="F302" i="228" s="1"/>
  <c r="F276" i="224"/>
  <c r="G276" i="224" s="1"/>
  <c r="D276" i="224"/>
  <c r="H276" i="224" s="1"/>
  <c r="H275" i="226"/>
  <c r="C224" i="232"/>
  <c r="H274" i="227"/>
  <c r="W235" i="237"/>
  <c r="M230" i="237"/>
  <c r="C311" i="235"/>
  <c r="K310" i="235"/>
  <c r="I310" i="235"/>
  <c r="H310" i="235"/>
  <c r="J310" i="235"/>
  <c r="D229" i="237"/>
  <c r="E229" i="237" s="1"/>
  <c r="J229" i="237"/>
  <c r="H285" i="234" l="1"/>
  <c r="B311" i="235"/>
  <c r="D311" i="235"/>
  <c r="E311" i="235" s="1"/>
  <c r="F311" i="235" s="1"/>
  <c r="T230" i="237"/>
  <c r="N230" i="237"/>
  <c r="O230" i="237" s="1"/>
  <c r="D275" i="227"/>
  <c r="F275" i="227"/>
  <c r="G275" i="227" s="1"/>
  <c r="F277" i="224"/>
  <c r="G277" i="224" s="1"/>
  <c r="D277" i="224"/>
  <c r="AH230" i="237"/>
  <c r="AI230" i="237" s="1"/>
  <c r="AN230" i="237"/>
  <c r="C230" i="237"/>
  <c r="AD235" i="237"/>
  <c r="X235" i="237"/>
  <c r="Y235" i="237" s="1"/>
  <c r="D224" i="232"/>
  <c r="E224" i="232" s="1"/>
  <c r="J224" i="232"/>
  <c r="B303" i="228"/>
  <c r="D303" i="228"/>
  <c r="D286" i="234"/>
  <c r="F286" i="234"/>
  <c r="G286" i="234" s="1"/>
  <c r="K311" i="235"/>
  <c r="C312" i="235"/>
  <c r="I311" i="235"/>
  <c r="H311" i="235"/>
  <c r="F276" i="226"/>
  <c r="G276" i="226" s="1"/>
  <c r="D276" i="226"/>
  <c r="H276" i="226" s="1"/>
  <c r="J311" i="235" l="1"/>
  <c r="B312" i="235"/>
  <c r="D312" i="235"/>
  <c r="K312" i="235" s="1"/>
  <c r="J303" i="228"/>
  <c r="E303" i="228"/>
  <c r="F303" i="228" s="1"/>
  <c r="K303" i="228"/>
  <c r="W236" i="237"/>
  <c r="D277" i="226"/>
  <c r="F277" i="226"/>
  <c r="G277" i="226" s="1"/>
  <c r="AG231" i="237"/>
  <c r="H275" i="227"/>
  <c r="C313" i="235"/>
  <c r="I312" i="235"/>
  <c r="H312" i="235"/>
  <c r="E312" i="235"/>
  <c r="F312" i="235" s="1"/>
  <c r="J312" i="235"/>
  <c r="C225" i="232"/>
  <c r="D230" i="237"/>
  <c r="E230" i="237" s="1"/>
  <c r="J230" i="237"/>
  <c r="H286" i="234"/>
  <c r="H277" i="224"/>
  <c r="M231" i="237"/>
  <c r="B313" i="235" l="1"/>
  <c r="D313" i="235"/>
  <c r="D287" i="234"/>
  <c r="F287" i="234"/>
  <c r="G287" i="234" s="1"/>
  <c r="N231" i="237"/>
  <c r="O231" i="237" s="1"/>
  <c r="T231" i="237"/>
  <c r="AN231" i="237"/>
  <c r="AH231" i="237"/>
  <c r="AI231" i="237" s="1"/>
  <c r="X236" i="237"/>
  <c r="Y236" i="237" s="1"/>
  <c r="AD236" i="237"/>
  <c r="C231" i="237"/>
  <c r="K313" i="235"/>
  <c r="C314" i="235"/>
  <c r="I313" i="235"/>
  <c r="J313" i="235"/>
  <c r="E313" i="235"/>
  <c r="F313" i="235" s="1"/>
  <c r="H313" i="235"/>
  <c r="D278" i="224"/>
  <c r="F278" i="224"/>
  <c r="G278" i="224" s="1"/>
  <c r="D225" i="232"/>
  <c r="E225" i="232" s="1"/>
  <c r="J225" i="232"/>
  <c r="D276" i="227"/>
  <c r="F276" i="227"/>
  <c r="G276" i="227" s="1"/>
  <c r="H277" i="226"/>
  <c r="B304" i="228"/>
  <c r="D304" i="228"/>
  <c r="H276" i="227" l="1"/>
  <c r="H287" i="234"/>
  <c r="F288" i="234" s="1"/>
  <c r="G288" i="234" s="1"/>
  <c r="H278" i="224"/>
  <c r="B314" i="235"/>
  <c r="D314" i="235"/>
  <c r="K314" i="235" s="1"/>
  <c r="D278" i="226"/>
  <c r="F278" i="226"/>
  <c r="G278" i="226" s="1"/>
  <c r="W237" i="237"/>
  <c r="D277" i="227"/>
  <c r="F277" i="227"/>
  <c r="G277" i="227" s="1"/>
  <c r="D279" i="224"/>
  <c r="F279" i="224"/>
  <c r="G279" i="224" s="1"/>
  <c r="D288" i="234"/>
  <c r="C315" i="235"/>
  <c r="I314" i="235"/>
  <c r="H314" i="235"/>
  <c r="C226" i="232"/>
  <c r="M232" i="237"/>
  <c r="E304" i="228"/>
  <c r="F304" i="228" s="1"/>
  <c r="J304" i="228"/>
  <c r="K304" i="228"/>
  <c r="D231" i="237"/>
  <c r="E231" i="237" s="1"/>
  <c r="J231" i="237"/>
  <c r="AG232" i="237"/>
  <c r="E314" i="235" l="1"/>
  <c r="F314" i="235" s="1"/>
  <c r="J314" i="235"/>
  <c r="H277" i="227"/>
  <c r="H278" i="226"/>
  <c r="B315" i="235"/>
  <c r="D315" i="235"/>
  <c r="K315" i="235" s="1"/>
  <c r="B305" i="228"/>
  <c r="D305" i="228"/>
  <c r="D279" i="226"/>
  <c r="F279" i="226"/>
  <c r="G279" i="226" s="1"/>
  <c r="N232" i="237"/>
  <c r="O232" i="237" s="1"/>
  <c r="T232" i="237"/>
  <c r="AH232" i="237"/>
  <c r="AI232" i="237" s="1"/>
  <c r="AN232" i="237"/>
  <c r="C316" i="235"/>
  <c r="I315" i="235"/>
  <c r="H315" i="235"/>
  <c r="H279" i="224"/>
  <c r="F278" i="227"/>
  <c r="G278" i="227" s="1"/>
  <c r="D278" i="227"/>
  <c r="C232" i="237"/>
  <c r="AD237" i="237"/>
  <c r="X237" i="237"/>
  <c r="Y237" i="237" s="1"/>
  <c r="D226" i="232"/>
  <c r="E226" i="232" s="1"/>
  <c r="J226" i="232"/>
  <c r="H288" i="234"/>
  <c r="J315" i="235" l="1"/>
  <c r="D232" i="237"/>
  <c r="E232" i="237" s="1"/>
  <c r="J232" i="237"/>
  <c r="AG233" i="237"/>
  <c r="H279" i="226"/>
  <c r="C227" i="232"/>
  <c r="E315" i="235"/>
  <c r="F315" i="235" s="1"/>
  <c r="C317" i="235"/>
  <c r="I316" i="235"/>
  <c r="H316" i="235"/>
  <c r="E305" i="228"/>
  <c r="F305" i="228" s="1"/>
  <c r="K305" i="228"/>
  <c r="J305" i="228"/>
  <c r="D289" i="234"/>
  <c r="F289" i="234"/>
  <c r="G289" i="234" s="1"/>
  <c r="F280" i="224"/>
  <c r="G280" i="224" s="1"/>
  <c r="D280" i="224"/>
  <c r="W238" i="237"/>
  <c r="H278" i="227"/>
  <c r="M233" i="237"/>
  <c r="H280" i="224" l="1"/>
  <c r="D281" i="224"/>
  <c r="F281" i="224"/>
  <c r="G281" i="224" s="1"/>
  <c r="D279" i="227"/>
  <c r="F279" i="227"/>
  <c r="G279" i="227" s="1"/>
  <c r="B316" i="235"/>
  <c r="D316" i="235"/>
  <c r="AD238" i="237"/>
  <c r="X238" i="237"/>
  <c r="Y238" i="237" s="1"/>
  <c r="B306" i="228"/>
  <c r="C306" i="228"/>
  <c r="D306" i="228"/>
  <c r="N233" i="237"/>
  <c r="O233" i="237" s="1"/>
  <c r="T233" i="237"/>
  <c r="AH233" i="237"/>
  <c r="AI233" i="237" s="1"/>
  <c r="AN233" i="237"/>
  <c r="H289" i="234"/>
  <c r="D227" i="232"/>
  <c r="E227" i="232" s="1"/>
  <c r="J227" i="232"/>
  <c r="I317" i="235"/>
  <c r="H317" i="235"/>
  <c r="F280" i="226"/>
  <c r="G280" i="226" s="1"/>
  <c r="D280" i="226"/>
  <c r="H280" i="226" s="1"/>
  <c r="C233" i="237"/>
  <c r="D281" i="226" l="1"/>
  <c r="F281" i="226"/>
  <c r="G281" i="226" s="1"/>
  <c r="C228" i="232"/>
  <c r="K306" i="228"/>
  <c r="C307" i="228"/>
  <c r="I306" i="228"/>
  <c r="H306" i="228"/>
  <c r="J306" i="228"/>
  <c r="E306" i="228"/>
  <c r="F306" i="228" s="1"/>
  <c r="H279" i="227"/>
  <c r="D290" i="234"/>
  <c r="F290" i="234"/>
  <c r="G290" i="234" s="1"/>
  <c r="M234" i="237"/>
  <c r="J316" i="235"/>
  <c r="K316" i="235"/>
  <c r="E316" i="235"/>
  <c r="F316" i="235" s="1"/>
  <c r="AG234" i="237"/>
  <c r="D233" i="237"/>
  <c r="E233" i="237" s="1"/>
  <c r="J233" i="237"/>
  <c r="W239" i="237"/>
  <c r="H281" i="224"/>
  <c r="H290" i="234" l="1"/>
  <c r="X239" i="237"/>
  <c r="Y239" i="237" s="1"/>
  <c r="AD239" i="237"/>
  <c r="D291" i="234"/>
  <c r="F291" i="234"/>
  <c r="G291" i="234" s="1"/>
  <c r="AH234" i="237"/>
  <c r="AI234" i="237" s="1"/>
  <c r="AN234" i="237"/>
  <c r="D280" i="227"/>
  <c r="F280" i="227"/>
  <c r="G280" i="227" s="1"/>
  <c r="D228" i="232"/>
  <c r="E228" i="232" s="1"/>
  <c r="J228" i="232"/>
  <c r="B317" i="235"/>
  <c r="D317" i="235"/>
  <c r="N234" i="237"/>
  <c r="O234" i="237" s="1"/>
  <c r="T234" i="237"/>
  <c r="B307" i="228"/>
  <c r="D307" i="228"/>
  <c r="J307" i="228" s="1"/>
  <c r="C308" i="228"/>
  <c r="K307" i="228"/>
  <c r="I307" i="228"/>
  <c r="H307" i="228"/>
  <c r="E307" i="228"/>
  <c r="F307" i="228" s="1"/>
  <c r="D282" i="224"/>
  <c r="F282" i="224"/>
  <c r="G282" i="224" s="1"/>
  <c r="C234" i="237"/>
  <c r="H281" i="226"/>
  <c r="B308" i="228" l="1"/>
  <c r="D308" i="228"/>
  <c r="K308" i="228" s="1"/>
  <c r="K317" i="235"/>
  <c r="E317" i="235"/>
  <c r="F317" i="235" s="1"/>
  <c r="J317" i="235"/>
  <c r="C309" i="228"/>
  <c r="I308" i="228"/>
  <c r="J308" i="228"/>
  <c r="H308" i="228"/>
  <c r="H280" i="227"/>
  <c r="H291" i="234"/>
  <c r="D234" i="237"/>
  <c r="E234" i="237" s="1"/>
  <c r="J234" i="237"/>
  <c r="M235" i="237"/>
  <c r="D282" i="226"/>
  <c r="F282" i="226"/>
  <c r="G282" i="226" s="1"/>
  <c r="H282" i="224"/>
  <c r="C229" i="232"/>
  <c r="AG235" i="237"/>
  <c r="W240" i="237"/>
  <c r="I309" i="228" l="1"/>
  <c r="C310" i="228"/>
  <c r="H309" i="228"/>
  <c r="D229" i="232"/>
  <c r="E229" i="232" s="1"/>
  <c r="J229" i="232"/>
  <c r="H282" i="226"/>
  <c r="C235" i="237"/>
  <c r="E308" i="228"/>
  <c r="F308" i="228" s="1"/>
  <c r="AH235" i="237"/>
  <c r="AI235" i="237" s="1"/>
  <c r="AN235" i="237"/>
  <c r="X240" i="237"/>
  <c r="Y240" i="237" s="1"/>
  <c r="AD240" i="237"/>
  <c r="T235" i="237"/>
  <c r="N235" i="237"/>
  <c r="O235" i="237" s="1"/>
  <c r="F292" i="234"/>
  <c r="G292" i="234" s="1"/>
  <c r="D292" i="234"/>
  <c r="F283" i="224"/>
  <c r="G283" i="224" s="1"/>
  <c r="D283" i="224"/>
  <c r="D281" i="227"/>
  <c r="F281" i="227"/>
  <c r="G281" i="227" s="1"/>
  <c r="B318" i="235"/>
  <c r="C318" i="235"/>
  <c r="D318" i="235"/>
  <c r="H292" i="234" l="1"/>
  <c r="B309" i="228"/>
  <c r="D309" i="228"/>
  <c r="C319" i="235"/>
  <c r="K318" i="235"/>
  <c r="I318" i="235"/>
  <c r="H318" i="235"/>
  <c r="E318" i="235"/>
  <c r="F318" i="235" s="1"/>
  <c r="J318" i="235"/>
  <c r="H281" i="227"/>
  <c r="W241" i="237"/>
  <c r="D235" i="237"/>
  <c r="E235" i="237" s="1"/>
  <c r="J235" i="237"/>
  <c r="C230" i="232"/>
  <c r="C311" i="228"/>
  <c r="I310" i="228"/>
  <c r="H310" i="228"/>
  <c r="H283" i="224"/>
  <c r="M236" i="237"/>
  <c r="D293" i="234"/>
  <c r="F293" i="234"/>
  <c r="G293" i="234" s="1"/>
  <c r="AG236" i="237"/>
  <c r="D283" i="226"/>
  <c r="F283" i="226"/>
  <c r="G283" i="226" s="1"/>
  <c r="AH236" i="237" l="1"/>
  <c r="AI236" i="237" s="1"/>
  <c r="AN236" i="237"/>
  <c r="D230" i="232"/>
  <c r="E230" i="232" s="1"/>
  <c r="J230" i="232"/>
  <c r="B319" i="235"/>
  <c r="D319" i="235"/>
  <c r="E319" i="235" s="1"/>
  <c r="F319" i="235" s="1"/>
  <c r="K319" i="235"/>
  <c r="C320" i="235"/>
  <c r="I319" i="235"/>
  <c r="J319" i="235"/>
  <c r="H319" i="235"/>
  <c r="F284" i="224"/>
  <c r="G284" i="224" s="1"/>
  <c r="D284" i="224"/>
  <c r="K309" i="228"/>
  <c r="J309" i="228"/>
  <c r="E309" i="228"/>
  <c r="F309" i="228" s="1"/>
  <c r="H283" i="226"/>
  <c r="H293" i="234"/>
  <c r="C312" i="228"/>
  <c r="I311" i="228"/>
  <c r="H311" i="228"/>
  <c r="F282" i="227"/>
  <c r="G282" i="227" s="1"/>
  <c r="D282" i="227"/>
  <c r="AD241" i="237"/>
  <c r="X241" i="237"/>
  <c r="Y241" i="237" s="1"/>
  <c r="T236" i="237"/>
  <c r="N236" i="237"/>
  <c r="O236" i="237" s="1"/>
  <c r="C236" i="237"/>
  <c r="H282" i="227" l="1"/>
  <c r="B320" i="235"/>
  <c r="D320" i="235"/>
  <c r="J320" i="235" s="1"/>
  <c r="D283" i="227"/>
  <c r="F283" i="227"/>
  <c r="G283" i="227" s="1"/>
  <c r="D294" i="234"/>
  <c r="F294" i="234"/>
  <c r="G294" i="234" s="1"/>
  <c r="F284" i="226"/>
  <c r="G284" i="226" s="1"/>
  <c r="D284" i="226"/>
  <c r="H284" i="224"/>
  <c r="C231" i="232"/>
  <c r="M237" i="237"/>
  <c r="D236" i="237"/>
  <c r="E236" i="237" s="1"/>
  <c r="J236" i="237"/>
  <c r="W242" i="237"/>
  <c r="B310" i="228"/>
  <c r="D310" i="228"/>
  <c r="I312" i="228"/>
  <c r="C313" i="228"/>
  <c r="H312" i="228"/>
  <c r="C321" i="235"/>
  <c r="K320" i="235"/>
  <c r="I320" i="235"/>
  <c r="E320" i="235"/>
  <c r="F320" i="235" s="1"/>
  <c r="H320" i="235"/>
  <c r="AG237" i="237"/>
  <c r="H283" i="227" l="1"/>
  <c r="B321" i="235"/>
  <c r="D321" i="235"/>
  <c r="E321" i="235" s="1"/>
  <c r="F321" i="235" s="1"/>
  <c r="K310" i="228"/>
  <c r="E310" i="228"/>
  <c r="F310" i="228" s="1"/>
  <c r="J310" i="228"/>
  <c r="AH237" i="237"/>
  <c r="AI237" i="237" s="1"/>
  <c r="AN237" i="237"/>
  <c r="C237" i="237"/>
  <c r="D231" i="232"/>
  <c r="E231" i="232" s="1"/>
  <c r="J231" i="232"/>
  <c r="D285" i="224"/>
  <c r="F285" i="224"/>
  <c r="G285" i="224" s="1"/>
  <c r="H294" i="234"/>
  <c r="C322" i="235"/>
  <c r="I321" i="235"/>
  <c r="H321" i="235"/>
  <c r="J321" i="235"/>
  <c r="I313" i="228"/>
  <c r="C314" i="228"/>
  <c r="H313" i="228"/>
  <c r="D284" i="227"/>
  <c r="F284" i="227"/>
  <c r="G284" i="227" s="1"/>
  <c r="X242" i="237"/>
  <c r="Y242" i="237" s="1"/>
  <c r="AD242" i="237"/>
  <c r="N237" i="237"/>
  <c r="O237" i="237" s="1"/>
  <c r="T237" i="237"/>
  <c r="H284" i="226"/>
  <c r="H284" i="227" l="1"/>
  <c r="K321" i="235"/>
  <c r="B322" i="235"/>
  <c r="D322" i="235"/>
  <c r="M238" i="237"/>
  <c r="D295" i="234"/>
  <c r="F295" i="234"/>
  <c r="G295" i="234" s="1"/>
  <c r="C232" i="232"/>
  <c r="AG238" i="237"/>
  <c r="D285" i="227"/>
  <c r="F285" i="227"/>
  <c r="G285" i="227" s="1"/>
  <c r="I314" i="228"/>
  <c r="C315" i="228"/>
  <c r="H314" i="228"/>
  <c r="D285" i="226"/>
  <c r="F285" i="226"/>
  <c r="G285" i="226" s="1"/>
  <c r="W243" i="237"/>
  <c r="C323" i="235"/>
  <c r="K322" i="235"/>
  <c r="I322" i="235"/>
  <c r="H322" i="235"/>
  <c r="J322" i="235"/>
  <c r="E322" i="235"/>
  <c r="F322" i="235" s="1"/>
  <c r="H285" i="224"/>
  <c r="J237" i="237"/>
  <c r="D237" i="237"/>
  <c r="E237" i="237" s="1"/>
  <c r="B311" i="228"/>
  <c r="D311" i="228"/>
  <c r="H285" i="227" l="1"/>
  <c r="H285" i="226"/>
  <c r="B323" i="235"/>
  <c r="D323" i="235"/>
  <c r="K323" i="235"/>
  <c r="C324" i="235"/>
  <c r="I323" i="235"/>
  <c r="E323" i="235"/>
  <c r="F323" i="235" s="1"/>
  <c r="J323" i="235"/>
  <c r="H323" i="235"/>
  <c r="F286" i="227"/>
  <c r="G286" i="227" s="1"/>
  <c r="D286" i="227"/>
  <c r="H286" i="227" s="1"/>
  <c r="E311" i="228"/>
  <c r="F311" i="228" s="1"/>
  <c r="K311" i="228"/>
  <c r="J311" i="228"/>
  <c r="D286" i="224"/>
  <c r="F286" i="224"/>
  <c r="G286" i="224" s="1"/>
  <c r="X243" i="237"/>
  <c r="Y243" i="237" s="1"/>
  <c r="AD243" i="237"/>
  <c r="AH238" i="237"/>
  <c r="AI238" i="237" s="1"/>
  <c r="AN238" i="237"/>
  <c r="H295" i="234"/>
  <c r="C238" i="237"/>
  <c r="D286" i="226"/>
  <c r="H286" i="226" s="1"/>
  <c r="F286" i="226"/>
  <c r="G286" i="226" s="1"/>
  <c r="C316" i="228"/>
  <c r="I315" i="228"/>
  <c r="H315" i="228"/>
  <c r="N238" i="237"/>
  <c r="O238" i="237" s="1"/>
  <c r="T238" i="237"/>
  <c r="D232" i="232"/>
  <c r="E232" i="232" s="1"/>
  <c r="J232" i="232"/>
  <c r="B324" i="235" l="1"/>
  <c r="D324" i="235"/>
  <c r="J324" i="235" s="1"/>
  <c r="D287" i="226"/>
  <c r="F287" i="226"/>
  <c r="G287" i="226" s="1"/>
  <c r="D238" i="237"/>
  <c r="E238" i="237" s="1"/>
  <c r="J238" i="237"/>
  <c r="B312" i="228"/>
  <c r="D312" i="228"/>
  <c r="H286" i="224"/>
  <c r="M239" i="237"/>
  <c r="AG239" i="237"/>
  <c r="D287" i="227"/>
  <c r="F287" i="227"/>
  <c r="G287" i="227" s="1"/>
  <c r="C233" i="232"/>
  <c r="C317" i="228"/>
  <c r="I316" i="228"/>
  <c r="H316" i="228"/>
  <c r="F296" i="234"/>
  <c r="G296" i="234" s="1"/>
  <c r="D296" i="234"/>
  <c r="W244" i="237"/>
  <c r="C325" i="235"/>
  <c r="K324" i="235"/>
  <c r="I324" i="235"/>
  <c r="E324" i="235"/>
  <c r="F324" i="235" s="1"/>
  <c r="H324" i="235"/>
  <c r="H287" i="226" l="1"/>
  <c r="B325" i="235"/>
  <c r="D325" i="235"/>
  <c r="K325" i="235" s="1"/>
  <c r="C326" i="235"/>
  <c r="I325" i="235"/>
  <c r="E325" i="235"/>
  <c r="F325" i="235" s="1"/>
  <c r="H325" i="235"/>
  <c r="J325" i="235"/>
  <c r="X244" i="237"/>
  <c r="Y244" i="237" s="1"/>
  <c r="AD244" i="237"/>
  <c r="H287" i="227"/>
  <c r="F288" i="226"/>
  <c r="G288" i="226" s="1"/>
  <c r="D288" i="226"/>
  <c r="H288" i="226" s="1"/>
  <c r="H296" i="234"/>
  <c r="J233" i="232"/>
  <c r="D233" i="232"/>
  <c r="E233" i="232" s="1"/>
  <c r="F287" i="224"/>
  <c r="G287" i="224" s="1"/>
  <c r="D287" i="224"/>
  <c r="AH239" i="237"/>
  <c r="AI239" i="237" s="1"/>
  <c r="AN239" i="237"/>
  <c r="J312" i="228"/>
  <c r="K312" i="228"/>
  <c r="E312" i="228"/>
  <c r="F312" i="228" s="1"/>
  <c r="C239" i="237"/>
  <c r="I317" i="228"/>
  <c r="H317" i="228"/>
  <c r="N239" i="237"/>
  <c r="O239" i="237" s="1"/>
  <c r="T239" i="237"/>
  <c r="B326" i="235" l="1"/>
  <c r="D326" i="235"/>
  <c r="M240" i="237"/>
  <c r="AG240" i="237"/>
  <c r="D288" i="227"/>
  <c r="F288" i="227"/>
  <c r="G288" i="227" s="1"/>
  <c r="H287" i="224"/>
  <c r="D297" i="234"/>
  <c r="F297" i="234"/>
  <c r="G297" i="234" s="1"/>
  <c r="D239" i="237"/>
  <c r="E239" i="237" s="1"/>
  <c r="J239" i="237"/>
  <c r="D289" i="226"/>
  <c r="F289" i="226"/>
  <c r="G289" i="226" s="1"/>
  <c r="W245" i="237"/>
  <c r="B313" i="228"/>
  <c r="D313" i="228"/>
  <c r="C234" i="232"/>
  <c r="C327" i="235"/>
  <c r="K326" i="235"/>
  <c r="I326" i="235"/>
  <c r="E326" i="235"/>
  <c r="F326" i="235" s="1"/>
  <c r="H326" i="235"/>
  <c r="J326" i="235"/>
  <c r="H288" i="227" l="1"/>
  <c r="B327" i="235"/>
  <c r="D327" i="235"/>
  <c r="E327" i="235" s="1"/>
  <c r="F327" i="235" s="1"/>
  <c r="H289" i="226"/>
  <c r="H297" i="234"/>
  <c r="D234" i="232"/>
  <c r="E234" i="232" s="1"/>
  <c r="J234" i="232"/>
  <c r="F288" i="224"/>
  <c r="G288" i="224" s="1"/>
  <c r="D288" i="224"/>
  <c r="AH240" i="237"/>
  <c r="AI240" i="237" s="1"/>
  <c r="AN240" i="237"/>
  <c r="K327" i="235"/>
  <c r="C328" i="235"/>
  <c r="I327" i="235"/>
  <c r="J327" i="235"/>
  <c r="H327" i="235"/>
  <c r="D289" i="227"/>
  <c r="F289" i="227"/>
  <c r="G289" i="227" s="1"/>
  <c r="J313" i="228"/>
  <c r="K313" i="228"/>
  <c r="E313" i="228"/>
  <c r="F313" i="228" s="1"/>
  <c r="X245" i="237"/>
  <c r="Y245" i="237" s="1"/>
  <c r="AD245" i="237"/>
  <c r="C240" i="237"/>
  <c r="N240" i="237"/>
  <c r="O240" i="237" s="1"/>
  <c r="T240" i="237"/>
  <c r="B328" i="235" l="1"/>
  <c r="D328" i="235"/>
  <c r="K328" i="235" s="1"/>
  <c r="D290" i="226"/>
  <c r="F290" i="226"/>
  <c r="G290" i="226" s="1"/>
  <c r="W246" i="237"/>
  <c r="D240" i="237"/>
  <c r="E240" i="237" s="1"/>
  <c r="J240" i="237"/>
  <c r="H289" i="227"/>
  <c r="AG241" i="237"/>
  <c r="C235" i="232"/>
  <c r="M241" i="237"/>
  <c r="B314" i="228"/>
  <c r="D314" i="228"/>
  <c r="C329" i="235"/>
  <c r="I328" i="235"/>
  <c r="E328" i="235"/>
  <c r="F328" i="235" s="1"/>
  <c r="H328" i="235"/>
  <c r="H288" i="224"/>
  <c r="D298" i="234"/>
  <c r="F298" i="234"/>
  <c r="G298" i="234" s="1"/>
  <c r="H290" i="226" l="1"/>
  <c r="B329" i="235"/>
  <c r="D329" i="235"/>
  <c r="E329" i="235" s="1"/>
  <c r="F329" i="235" s="1"/>
  <c r="I329" i="235"/>
  <c r="H329" i="235"/>
  <c r="C241" i="237"/>
  <c r="D291" i="226"/>
  <c r="F291" i="226"/>
  <c r="G291" i="226" s="1"/>
  <c r="H298" i="234"/>
  <c r="N241" i="237"/>
  <c r="O241" i="237" s="1"/>
  <c r="T241" i="237"/>
  <c r="AH241" i="237"/>
  <c r="AI241" i="237" s="1"/>
  <c r="AN241" i="237"/>
  <c r="D289" i="224"/>
  <c r="F289" i="224"/>
  <c r="G289" i="224" s="1"/>
  <c r="K314" i="228"/>
  <c r="J314" i="228"/>
  <c r="E314" i="228"/>
  <c r="F314" i="228" s="1"/>
  <c r="D235" i="232"/>
  <c r="E235" i="232" s="1"/>
  <c r="J235" i="232"/>
  <c r="F290" i="227"/>
  <c r="G290" i="227" s="1"/>
  <c r="D290" i="227"/>
  <c r="H290" i="227" s="1"/>
  <c r="AD246" i="237"/>
  <c r="X246" i="237"/>
  <c r="Y246" i="237" s="1"/>
  <c r="J328" i="235"/>
  <c r="H289" i="224" l="1"/>
  <c r="B330" i="235"/>
  <c r="D330" i="235"/>
  <c r="C330" i="235"/>
  <c r="W247" i="237"/>
  <c r="AG242" i="237"/>
  <c r="J329" i="235"/>
  <c r="K329" i="235"/>
  <c r="C236" i="232"/>
  <c r="H291" i="226"/>
  <c r="D291" i="227"/>
  <c r="F291" i="227"/>
  <c r="G291" i="227" s="1"/>
  <c r="B315" i="228"/>
  <c r="D315" i="228"/>
  <c r="D290" i="224"/>
  <c r="F290" i="224"/>
  <c r="G290" i="224" s="1"/>
  <c r="M242" i="237"/>
  <c r="J241" i="237"/>
  <c r="D241" i="237"/>
  <c r="E241" i="237" s="1"/>
  <c r="D299" i="234"/>
  <c r="F299" i="234"/>
  <c r="G299" i="234" s="1"/>
  <c r="H291" i="227" l="1"/>
  <c r="D236" i="232"/>
  <c r="E236" i="232" s="1"/>
  <c r="J236" i="232"/>
  <c r="C331" i="235"/>
  <c r="K330" i="235"/>
  <c r="I330" i="235"/>
  <c r="H330" i="235"/>
  <c r="J330" i="235"/>
  <c r="E330" i="235"/>
  <c r="F330" i="235" s="1"/>
  <c r="H290" i="224"/>
  <c r="AN242" i="237"/>
  <c r="AH242" i="237"/>
  <c r="AI242" i="237" s="1"/>
  <c r="C242" i="237"/>
  <c r="N242" i="237"/>
  <c r="O242" i="237" s="1"/>
  <c r="T242" i="237"/>
  <c r="D292" i="227"/>
  <c r="F292" i="227"/>
  <c r="G292" i="227" s="1"/>
  <c r="X247" i="237"/>
  <c r="Y247" i="237" s="1"/>
  <c r="AD247" i="237"/>
  <c r="H299" i="234"/>
  <c r="J315" i="228"/>
  <c r="E315" i="228"/>
  <c r="F315" i="228" s="1"/>
  <c r="K315" i="228"/>
  <c r="F292" i="226"/>
  <c r="G292" i="226" s="1"/>
  <c r="D292" i="226"/>
  <c r="H292" i="227" l="1"/>
  <c r="W248" i="237"/>
  <c r="F300" i="234"/>
  <c r="G300" i="234" s="1"/>
  <c r="D300" i="234"/>
  <c r="H300" i="234" s="1"/>
  <c r="D293" i="227"/>
  <c r="F293" i="227"/>
  <c r="G293" i="227" s="1"/>
  <c r="J242" i="237"/>
  <c r="D242" i="237"/>
  <c r="E242" i="237" s="1"/>
  <c r="B331" i="235"/>
  <c r="D331" i="235"/>
  <c r="K331" i="235" s="1"/>
  <c r="AG243" i="237"/>
  <c r="C332" i="235"/>
  <c r="I331" i="235"/>
  <c r="H331" i="235"/>
  <c r="B316" i="228"/>
  <c r="D316" i="228"/>
  <c r="M243" i="237"/>
  <c r="H292" i="226"/>
  <c r="D291" i="224"/>
  <c r="F291" i="224"/>
  <c r="G291" i="224" s="1"/>
  <c r="C237" i="232"/>
  <c r="J331" i="235" l="1"/>
  <c r="E331" i="235"/>
  <c r="F331" i="235" s="1"/>
  <c r="H291" i="224"/>
  <c r="F292" i="224" s="1"/>
  <c r="G292" i="224" s="1"/>
  <c r="N243" i="237"/>
  <c r="O243" i="237" s="1"/>
  <c r="T243" i="237"/>
  <c r="AN243" i="237"/>
  <c r="AH243" i="237"/>
  <c r="AI243" i="237" s="1"/>
  <c r="C243" i="237"/>
  <c r="D301" i="234"/>
  <c r="F301" i="234"/>
  <c r="G301" i="234" s="1"/>
  <c r="C333" i="235"/>
  <c r="I332" i="235"/>
  <c r="H332" i="235"/>
  <c r="D292" i="224"/>
  <c r="B332" i="235"/>
  <c r="D332" i="235"/>
  <c r="K332" i="235" s="1"/>
  <c r="D237" i="232"/>
  <c r="E237" i="232" s="1"/>
  <c r="J237" i="232"/>
  <c r="D293" i="226"/>
  <c r="F293" i="226"/>
  <c r="G293" i="226" s="1"/>
  <c r="E316" i="228"/>
  <c r="F316" i="228" s="1"/>
  <c r="K316" i="228"/>
  <c r="J316" i="228"/>
  <c r="H293" i="227"/>
  <c r="X248" i="237"/>
  <c r="Y248" i="237" s="1"/>
  <c r="AD248" i="237"/>
  <c r="H293" i="226" l="1"/>
  <c r="H292" i="224"/>
  <c r="W249" i="237"/>
  <c r="B317" i="228"/>
  <c r="D317" i="228"/>
  <c r="C238" i="232"/>
  <c r="F293" i="224"/>
  <c r="G293" i="224" s="1"/>
  <c r="D293" i="224"/>
  <c r="J332" i="235"/>
  <c r="AG244" i="237"/>
  <c r="F294" i="227"/>
  <c r="G294" i="227" s="1"/>
  <c r="D294" i="227"/>
  <c r="H301" i="234"/>
  <c r="D294" i="226"/>
  <c r="F294" i="226"/>
  <c r="G294" i="226" s="1"/>
  <c r="E332" i="235"/>
  <c r="F332" i="235" s="1"/>
  <c r="D243" i="237"/>
  <c r="E243" i="237" s="1"/>
  <c r="J243" i="237"/>
  <c r="C334" i="235"/>
  <c r="I333" i="235"/>
  <c r="H333" i="235"/>
  <c r="M244" i="237"/>
  <c r="H294" i="226" l="1"/>
  <c r="D295" i="226"/>
  <c r="F295" i="226"/>
  <c r="G295" i="226" s="1"/>
  <c r="AN244" i="237"/>
  <c r="AH244" i="237"/>
  <c r="AI244" i="237" s="1"/>
  <c r="C244" i="237"/>
  <c r="C335" i="235"/>
  <c r="I334" i="235"/>
  <c r="H334" i="235"/>
  <c r="B333" i="235"/>
  <c r="D333" i="235"/>
  <c r="H294" i="227"/>
  <c r="X249" i="237"/>
  <c r="Y249" i="237" s="1"/>
  <c r="AD249" i="237"/>
  <c r="N244" i="237"/>
  <c r="O244" i="237" s="1"/>
  <c r="T244" i="237"/>
  <c r="D302" i="234"/>
  <c r="F302" i="234"/>
  <c r="G302" i="234" s="1"/>
  <c r="D238" i="232"/>
  <c r="E238" i="232" s="1"/>
  <c r="J238" i="232"/>
  <c r="H293" i="224"/>
  <c r="E317" i="228"/>
  <c r="F317" i="228" s="1"/>
  <c r="K317" i="228"/>
  <c r="J317" i="228"/>
  <c r="D295" i="227" l="1"/>
  <c r="F295" i="227"/>
  <c r="G295" i="227" s="1"/>
  <c r="AG245" i="237"/>
  <c r="C239" i="232"/>
  <c r="M245" i="237"/>
  <c r="K333" i="235"/>
  <c r="J333" i="235"/>
  <c r="E333" i="235"/>
  <c r="F333" i="235" s="1"/>
  <c r="C336" i="235"/>
  <c r="I335" i="235"/>
  <c r="H335" i="235"/>
  <c r="B318" i="228"/>
  <c r="D318" i="228"/>
  <c r="C318" i="228"/>
  <c r="D244" i="237"/>
  <c r="E244" i="237" s="1"/>
  <c r="J244" i="237"/>
  <c r="D294" i="224"/>
  <c r="F294" i="224"/>
  <c r="G294" i="224" s="1"/>
  <c r="H302" i="234"/>
  <c r="W250" i="237"/>
  <c r="H295" i="226"/>
  <c r="H294" i="224" l="1"/>
  <c r="D303" i="234"/>
  <c r="F303" i="234"/>
  <c r="G303" i="234" s="1"/>
  <c r="AD250" i="237"/>
  <c r="X250" i="237"/>
  <c r="Y250" i="237" s="1"/>
  <c r="D295" i="224"/>
  <c r="F295" i="224"/>
  <c r="G295" i="224" s="1"/>
  <c r="N245" i="237"/>
  <c r="O245" i="237" s="1"/>
  <c r="T245" i="237"/>
  <c r="AH245" i="237"/>
  <c r="AI245" i="237" s="1"/>
  <c r="AN245" i="237"/>
  <c r="B334" i="235"/>
  <c r="D334" i="235"/>
  <c r="C245" i="237"/>
  <c r="J239" i="232"/>
  <c r="D239" i="232"/>
  <c r="E239" i="232" s="1"/>
  <c r="F296" i="226"/>
  <c r="G296" i="226" s="1"/>
  <c r="D296" i="226"/>
  <c r="K318" i="228"/>
  <c r="C319" i="228"/>
  <c r="I318" i="228"/>
  <c r="E318" i="228"/>
  <c r="F318" i="228" s="1"/>
  <c r="J318" i="228"/>
  <c r="H318" i="228"/>
  <c r="C337" i="235"/>
  <c r="I336" i="235"/>
  <c r="H336" i="235"/>
  <c r="H295" i="227"/>
  <c r="H303" i="234" l="1"/>
  <c r="H295" i="224"/>
  <c r="F296" i="224" s="1"/>
  <c r="G296" i="224" s="1"/>
  <c r="C320" i="228"/>
  <c r="I319" i="228"/>
  <c r="H319" i="228"/>
  <c r="E334" i="235"/>
  <c r="F334" i="235" s="1"/>
  <c r="J334" i="235"/>
  <c r="K334" i="235"/>
  <c r="B319" i="228"/>
  <c r="D319" i="228"/>
  <c r="J319" i="228" s="1"/>
  <c r="H296" i="226"/>
  <c r="D245" i="237"/>
  <c r="E245" i="237" s="1"/>
  <c r="J245" i="237"/>
  <c r="M246" i="237"/>
  <c r="C240" i="232"/>
  <c r="D296" i="227"/>
  <c r="F296" i="227"/>
  <c r="G296" i="227" s="1"/>
  <c r="W251" i="237"/>
  <c r="C338" i="235"/>
  <c r="I337" i="235"/>
  <c r="H337" i="235"/>
  <c r="AG246" i="237"/>
  <c r="D296" i="224"/>
  <c r="F304" i="234"/>
  <c r="G304" i="234" s="1"/>
  <c r="D304" i="234"/>
  <c r="H296" i="227" l="1"/>
  <c r="E319" i="228"/>
  <c r="F319" i="228" s="1"/>
  <c r="H304" i="234"/>
  <c r="X251" i="237"/>
  <c r="Y251" i="237" s="1"/>
  <c r="AD251" i="237"/>
  <c r="D240" i="232"/>
  <c r="E240" i="232" s="1"/>
  <c r="J240" i="232"/>
  <c r="B335" i="235"/>
  <c r="D335" i="235"/>
  <c r="D297" i="227"/>
  <c r="F297" i="227"/>
  <c r="G297" i="227" s="1"/>
  <c r="AH246" i="237"/>
  <c r="AI246" i="237" s="1"/>
  <c r="AN246" i="237"/>
  <c r="C246" i="237"/>
  <c r="K319" i="228"/>
  <c r="B320" i="228"/>
  <c r="D320" i="228"/>
  <c r="K320" i="228" s="1"/>
  <c r="H296" i="224"/>
  <c r="C339" i="235"/>
  <c r="I338" i="235"/>
  <c r="H338" i="235"/>
  <c r="N246" i="237"/>
  <c r="O246" i="237" s="1"/>
  <c r="T246" i="237"/>
  <c r="D297" i="226"/>
  <c r="H297" i="226" s="1"/>
  <c r="F297" i="226"/>
  <c r="G297" i="226" s="1"/>
  <c r="C321" i="228"/>
  <c r="I320" i="228"/>
  <c r="H320" i="228"/>
  <c r="E320" i="228"/>
  <c r="F320" i="228" s="1"/>
  <c r="J320" i="228" l="1"/>
  <c r="B321" i="228"/>
  <c r="D321" i="228"/>
  <c r="C241" i="232"/>
  <c r="K321" i="228"/>
  <c r="I321" i="228"/>
  <c r="C322" i="228"/>
  <c r="J321" i="228"/>
  <c r="E321" i="228"/>
  <c r="F321" i="228" s="1"/>
  <c r="H321" i="228"/>
  <c r="D297" i="224"/>
  <c r="F297" i="224"/>
  <c r="G297" i="224" s="1"/>
  <c r="AG247" i="237"/>
  <c r="E335" i="235"/>
  <c r="F335" i="235" s="1"/>
  <c r="K335" i="235"/>
  <c r="J335" i="235"/>
  <c r="C340" i="235"/>
  <c r="I339" i="235"/>
  <c r="H339" i="235"/>
  <c r="M247" i="237"/>
  <c r="D246" i="237"/>
  <c r="E246" i="237" s="1"/>
  <c r="J246" i="237"/>
  <c r="W252" i="237"/>
  <c r="D298" i="226"/>
  <c r="F298" i="226"/>
  <c r="G298" i="226" s="1"/>
  <c r="H297" i="227"/>
  <c r="D305" i="234"/>
  <c r="F305" i="234"/>
  <c r="G305" i="234" s="1"/>
  <c r="H297" i="224" l="1"/>
  <c r="H305" i="234"/>
  <c r="B322" i="228"/>
  <c r="D322" i="228"/>
  <c r="J322" i="228" s="1"/>
  <c r="D298" i="224"/>
  <c r="F298" i="224"/>
  <c r="G298" i="224" s="1"/>
  <c r="K322" i="228"/>
  <c r="I322" i="228"/>
  <c r="C323" i="228"/>
  <c r="H322" i="228"/>
  <c r="E322" i="228"/>
  <c r="F322" i="228" s="1"/>
  <c r="D241" i="232"/>
  <c r="E241" i="232" s="1"/>
  <c r="J241" i="232"/>
  <c r="H298" i="226"/>
  <c r="C247" i="237"/>
  <c r="AN247" i="237"/>
  <c r="AH247" i="237"/>
  <c r="AI247" i="237" s="1"/>
  <c r="C341" i="235"/>
  <c r="I340" i="235"/>
  <c r="H340" i="235"/>
  <c r="D306" i="234"/>
  <c r="F306" i="234"/>
  <c r="G306" i="234" s="1"/>
  <c r="T247" i="237"/>
  <c r="N247" i="237"/>
  <c r="O247" i="237" s="1"/>
  <c r="B336" i="235"/>
  <c r="D336" i="235"/>
  <c r="F298" i="227"/>
  <c r="G298" i="227" s="1"/>
  <c r="D298" i="227"/>
  <c r="X252" i="237"/>
  <c r="Y252" i="237" s="1"/>
  <c r="AD252" i="237"/>
  <c r="H298" i="224" l="1"/>
  <c r="H306" i="234"/>
  <c r="C242" i="232"/>
  <c r="F299" i="224"/>
  <c r="G299" i="224" s="1"/>
  <c r="D299" i="224"/>
  <c r="K336" i="235"/>
  <c r="E336" i="235"/>
  <c r="F336" i="235" s="1"/>
  <c r="J336" i="235"/>
  <c r="I341" i="235"/>
  <c r="H341" i="235"/>
  <c r="B323" i="228"/>
  <c r="D323" i="228"/>
  <c r="J323" i="228" s="1"/>
  <c r="W253" i="237"/>
  <c r="AG248" i="237"/>
  <c r="D299" i="226"/>
  <c r="F299" i="226"/>
  <c r="G299" i="226" s="1"/>
  <c r="M248" i="237"/>
  <c r="J247" i="237"/>
  <c r="D247" i="237"/>
  <c r="E247" i="237" s="1"/>
  <c r="C324" i="228"/>
  <c r="I323" i="228"/>
  <c r="H323" i="228"/>
  <c r="E323" i="228"/>
  <c r="F323" i="228" s="1"/>
  <c r="H298" i="227"/>
  <c r="D307" i="234"/>
  <c r="F307" i="234"/>
  <c r="G307" i="234" s="1"/>
  <c r="H299" i="224" l="1"/>
  <c r="H299" i="226"/>
  <c r="K323" i="228"/>
  <c r="H307" i="234"/>
  <c r="F308" i="234" s="1"/>
  <c r="G308" i="234" s="1"/>
  <c r="B324" i="228"/>
  <c r="D324" i="228"/>
  <c r="J324" i="228" s="1"/>
  <c r="F300" i="226"/>
  <c r="G300" i="226" s="1"/>
  <c r="D300" i="226"/>
  <c r="F300" i="224"/>
  <c r="G300" i="224" s="1"/>
  <c r="D300" i="224"/>
  <c r="K324" i="228"/>
  <c r="C325" i="228"/>
  <c r="I324" i="228"/>
  <c r="H324" i="228"/>
  <c r="N248" i="237"/>
  <c r="O248" i="237" s="1"/>
  <c r="T248" i="237"/>
  <c r="B337" i="235"/>
  <c r="D337" i="235"/>
  <c r="D242" i="232"/>
  <c r="E242" i="232" s="1"/>
  <c r="J242" i="232"/>
  <c r="D299" i="227"/>
  <c r="F299" i="227"/>
  <c r="G299" i="227" s="1"/>
  <c r="AH248" i="237"/>
  <c r="AI248" i="237" s="1"/>
  <c r="AN248" i="237"/>
  <c r="C248" i="237"/>
  <c r="AD253" i="237"/>
  <c r="X253" i="237"/>
  <c r="Y253" i="237" s="1"/>
  <c r="H300" i="224" l="1"/>
  <c r="D308" i="234"/>
  <c r="E324" i="228"/>
  <c r="F324" i="228" s="1"/>
  <c r="B325" i="228" s="1"/>
  <c r="D248" i="237"/>
  <c r="E248" i="237" s="1"/>
  <c r="J248" i="237"/>
  <c r="C243" i="232"/>
  <c r="D301" i="224"/>
  <c r="F301" i="224"/>
  <c r="G301" i="224" s="1"/>
  <c r="W254" i="237"/>
  <c r="H308" i="234"/>
  <c r="M249" i="237"/>
  <c r="AG249" i="237"/>
  <c r="H299" i="227"/>
  <c r="J337" i="235"/>
  <c r="K337" i="235"/>
  <c r="E337" i="235"/>
  <c r="F337" i="235" s="1"/>
  <c r="I325" i="228"/>
  <c r="C326" i="228"/>
  <c r="H325" i="228"/>
  <c r="H300" i="226"/>
  <c r="H301" i="224" l="1"/>
  <c r="D325" i="228"/>
  <c r="B338" i="235"/>
  <c r="D338" i="235"/>
  <c r="D309" i="234"/>
  <c r="F309" i="234"/>
  <c r="G309" i="234" s="1"/>
  <c r="D302" i="224"/>
  <c r="F302" i="224"/>
  <c r="G302" i="224" s="1"/>
  <c r="D301" i="226"/>
  <c r="F301" i="226"/>
  <c r="G301" i="226" s="1"/>
  <c r="J243" i="232"/>
  <c r="D243" i="232"/>
  <c r="E243" i="232" s="1"/>
  <c r="N249" i="237"/>
  <c r="O249" i="237" s="1"/>
  <c r="T249" i="237"/>
  <c r="X254" i="237"/>
  <c r="Y254" i="237" s="1"/>
  <c r="AD254" i="237"/>
  <c r="C249" i="237"/>
  <c r="C327" i="228"/>
  <c r="I326" i="228"/>
  <c r="H326" i="228"/>
  <c r="AH249" i="237"/>
  <c r="AI249" i="237" s="1"/>
  <c r="AN249" i="237"/>
  <c r="D300" i="227"/>
  <c r="F300" i="227"/>
  <c r="G300" i="227" s="1"/>
  <c r="H301" i="226" l="1"/>
  <c r="H309" i="234"/>
  <c r="K325" i="228"/>
  <c r="J325" i="228"/>
  <c r="E325" i="228"/>
  <c r="F325" i="228" s="1"/>
  <c r="C328" i="228"/>
  <c r="I327" i="228"/>
  <c r="H327" i="228"/>
  <c r="B326" i="228"/>
  <c r="D326" i="228"/>
  <c r="D302" i="226"/>
  <c r="F302" i="226"/>
  <c r="G302" i="226" s="1"/>
  <c r="H300" i="227"/>
  <c r="W255" i="237"/>
  <c r="C244" i="232"/>
  <c r="H302" i="224"/>
  <c r="K338" i="235"/>
  <c r="J338" i="235"/>
  <c r="E338" i="235"/>
  <c r="F338" i="235" s="1"/>
  <c r="D310" i="234"/>
  <c r="F310" i="234"/>
  <c r="G310" i="234" s="1"/>
  <c r="AG250" i="237"/>
  <c r="D249" i="237"/>
  <c r="E249" i="237" s="1"/>
  <c r="J249" i="237"/>
  <c r="M250" i="237"/>
  <c r="H310" i="234" l="1"/>
  <c r="K326" i="228"/>
  <c r="E326" i="228"/>
  <c r="F326" i="228" s="1"/>
  <c r="J326" i="228"/>
  <c r="AH250" i="237"/>
  <c r="AI250" i="237" s="1"/>
  <c r="AN250" i="237"/>
  <c r="X255" i="237"/>
  <c r="Y255" i="237" s="1"/>
  <c r="AD255" i="237"/>
  <c r="H302" i="226"/>
  <c r="B339" i="235"/>
  <c r="D339" i="235"/>
  <c r="D301" i="227"/>
  <c r="H301" i="227" s="1"/>
  <c r="F301" i="227"/>
  <c r="G301" i="227" s="1"/>
  <c r="N250" i="237"/>
  <c r="O250" i="237" s="1"/>
  <c r="T250" i="237"/>
  <c r="D244" i="232"/>
  <c r="E244" i="232" s="1"/>
  <c r="J244" i="232"/>
  <c r="C250" i="237"/>
  <c r="D311" i="234"/>
  <c r="F311" i="234"/>
  <c r="G311" i="234" s="1"/>
  <c r="F303" i="224"/>
  <c r="G303" i="224" s="1"/>
  <c r="D303" i="224"/>
  <c r="C329" i="228"/>
  <c r="I328" i="228"/>
  <c r="H328" i="228"/>
  <c r="H311" i="234" l="1"/>
  <c r="H303" i="224"/>
  <c r="F312" i="234"/>
  <c r="G312" i="234" s="1"/>
  <c r="D312" i="234"/>
  <c r="F302" i="227"/>
  <c r="G302" i="227" s="1"/>
  <c r="D302" i="227"/>
  <c r="H302" i="227" s="1"/>
  <c r="D303" i="226"/>
  <c r="F303" i="226"/>
  <c r="G303" i="226" s="1"/>
  <c r="F304" i="224"/>
  <c r="G304" i="224" s="1"/>
  <c r="D304" i="224"/>
  <c r="H304" i="224" s="1"/>
  <c r="M251" i="237"/>
  <c r="J339" i="235"/>
  <c r="K339" i="235"/>
  <c r="E339" i="235"/>
  <c r="F339" i="235" s="1"/>
  <c r="W256" i="237"/>
  <c r="B327" i="228"/>
  <c r="D327" i="228"/>
  <c r="C245" i="232"/>
  <c r="AG251" i="237"/>
  <c r="D250" i="237"/>
  <c r="E250" i="237" s="1"/>
  <c r="J250" i="237"/>
  <c r="I329" i="228"/>
  <c r="H329" i="228"/>
  <c r="H303" i="226" l="1"/>
  <c r="D245" i="232"/>
  <c r="E245" i="232" s="1"/>
  <c r="J245" i="232"/>
  <c r="D305" i="224"/>
  <c r="F305" i="224"/>
  <c r="G305" i="224" s="1"/>
  <c r="X256" i="237"/>
  <c r="Y256" i="237" s="1"/>
  <c r="AD256" i="237"/>
  <c r="E327" i="228"/>
  <c r="F327" i="228" s="1"/>
  <c r="K327" i="228"/>
  <c r="J327" i="228"/>
  <c r="T251" i="237"/>
  <c r="N251" i="237"/>
  <c r="O251" i="237" s="1"/>
  <c r="H312" i="234"/>
  <c r="D303" i="227"/>
  <c r="F303" i="227"/>
  <c r="G303" i="227" s="1"/>
  <c r="C251" i="237"/>
  <c r="AN251" i="237"/>
  <c r="AH251" i="237"/>
  <c r="AI251" i="237" s="1"/>
  <c r="B340" i="235"/>
  <c r="D340" i="235"/>
  <c r="F304" i="226"/>
  <c r="G304" i="226" s="1"/>
  <c r="D304" i="226"/>
  <c r="H303" i="227" l="1"/>
  <c r="W257" i="237"/>
  <c r="C246" i="232"/>
  <c r="J340" i="235"/>
  <c r="K340" i="235"/>
  <c r="E340" i="235"/>
  <c r="F340" i="235" s="1"/>
  <c r="D251" i="237"/>
  <c r="E251" i="237" s="1"/>
  <c r="J251" i="237"/>
  <c r="D313" i="234"/>
  <c r="F313" i="234"/>
  <c r="G313" i="234" s="1"/>
  <c r="H304" i="226"/>
  <c r="M252" i="237"/>
  <c r="B328" i="228"/>
  <c r="D328" i="228"/>
  <c r="H305" i="224"/>
  <c r="AG252" i="237"/>
  <c r="D306" i="224" l="1"/>
  <c r="F306" i="224"/>
  <c r="G306" i="224" s="1"/>
  <c r="H313" i="234"/>
  <c r="X257" i="237"/>
  <c r="Y257" i="237" s="1"/>
  <c r="AD257" i="237"/>
  <c r="D246" i="232"/>
  <c r="E246" i="232" s="1"/>
  <c r="J246" i="232"/>
  <c r="N252" i="237"/>
  <c r="O252" i="237" s="1"/>
  <c r="T252" i="237"/>
  <c r="AH252" i="237"/>
  <c r="AI252" i="237" s="1"/>
  <c r="AN252" i="237"/>
  <c r="B341" i="235"/>
  <c r="D341" i="235"/>
  <c r="E328" i="228"/>
  <c r="F328" i="228" s="1"/>
  <c r="K328" i="228"/>
  <c r="J328" i="228"/>
  <c r="D305" i="226"/>
  <c r="F305" i="226"/>
  <c r="G305" i="226" s="1"/>
  <c r="C252" i="237"/>
  <c r="D304" i="227"/>
  <c r="F304" i="227"/>
  <c r="G304" i="227" s="1"/>
  <c r="W258" i="237" l="1"/>
  <c r="B329" i="228"/>
  <c r="D329" i="228"/>
  <c r="D314" i="234"/>
  <c r="F314" i="234"/>
  <c r="G314" i="234" s="1"/>
  <c r="H304" i="227"/>
  <c r="K341" i="235"/>
  <c r="E341" i="235"/>
  <c r="F341" i="235" s="1"/>
  <c r="J341" i="235"/>
  <c r="AG253" i="237"/>
  <c r="C247" i="232"/>
  <c r="M253" i="237"/>
  <c r="H305" i="226"/>
  <c r="D252" i="237"/>
  <c r="E252" i="237" s="1"/>
  <c r="J252" i="237"/>
  <c r="H306" i="224"/>
  <c r="H314" i="234" l="1"/>
  <c r="K329" i="228"/>
  <c r="J329" i="228"/>
  <c r="E329" i="228"/>
  <c r="F329" i="228" s="1"/>
  <c r="C253" i="237"/>
  <c r="D305" i="227"/>
  <c r="F305" i="227"/>
  <c r="G305" i="227" s="1"/>
  <c r="D306" i="226"/>
  <c r="F306" i="226"/>
  <c r="G306" i="226" s="1"/>
  <c r="D247" i="232"/>
  <c r="E247" i="232" s="1"/>
  <c r="J247" i="232"/>
  <c r="B342" i="235"/>
  <c r="D342" i="235"/>
  <c r="C342" i="235"/>
  <c r="D315" i="234"/>
  <c r="F315" i="234"/>
  <c r="G315" i="234" s="1"/>
  <c r="D307" i="224"/>
  <c r="F307" i="224"/>
  <c r="G307" i="224" s="1"/>
  <c r="N253" i="237"/>
  <c r="O253" i="237" s="1"/>
  <c r="T253" i="237"/>
  <c r="AH253" i="237"/>
  <c r="AI253" i="237" s="1"/>
  <c r="AN253" i="237"/>
  <c r="AD258" i="237"/>
  <c r="X258" i="237"/>
  <c r="Y258" i="237" s="1"/>
  <c r="H315" i="234" l="1"/>
  <c r="H306" i="226"/>
  <c r="M254" i="237"/>
  <c r="B330" i="228"/>
  <c r="D330" i="228"/>
  <c r="C330" i="228"/>
  <c r="D307" i="226"/>
  <c r="F307" i="226"/>
  <c r="G307" i="226" s="1"/>
  <c r="C343" i="235"/>
  <c r="K342" i="235"/>
  <c r="I342" i="235"/>
  <c r="H342" i="235"/>
  <c r="J342" i="235"/>
  <c r="E342" i="235"/>
  <c r="F342" i="235" s="1"/>
  <c r="C248" i="232"/>
  <c r="H305" i="227"/>
  <c r="F316" i="234"/>
  <c r="G316" i="234" s="1"/>
  <c r="D316" i="234"/>
  <c r="AG254" i="237"/>
  <c r="H307" i="224"/>
  <c r="W259" i="237"/>
  <c r="D253" i="237"/>
  <c r="E253" i="237" s="1"/>
  <c r="J253" i="237"/>
  <c r="C254" i="237" l="1"/>
  <c r="AD259" i="237"/>
  <c r="X259" i="237"/>
  <c r="Y259" i="237" s="1"/>
  <c r="D248" i="232"/>
  <c r="E248" i="232" s="1"/>
  <c r="J248" i="232"/>
  <c r="H316" i="234"/>
  <c r="H307" i="226"/>
  <c r="AH254" i="237"/>
  <c r="AI254" i="237" s="1"/>
  <c r="AN254" i="237"/>
  <c r="F306" i="227"/>
  <c r="G306" i="227" s="1"/>
  <c r="D306" i="227"/>
  <c r="F308" i="224"/>
  <c r="G308" i="224" s="1"/>
  <c r="D308" i="224"/>
  <c r="B343" i="235"/>
  <c r="D343" i="235"/>
  <c r="K343" i="235" s="1"/>
  <c r="C344" i="235"/>
  <c r="I343" i="235"/>
  <c r="E343" i="235"/>
  <c r="F343" i="235" s="1"/>
  <c r="H343" i="235"/>
  <c r="K330" i="228"/>
  <c r="I330" i="228"/>
  <c r="C331" i="228"/>
  <c r="J330" i="228"/>
  <c r="H330" i="228"/>
  <c r="E330" i="228"/>
  <c r="F330" i="228" s="1"/>
  <c r="T254" i="237"/>
  <c r="N254" i="237"/>
  <c r="O254" i="237" s="1"/>
  <c r="H306" i="227" l="1"/>
  <c r="B344" i="235"/>
  <c r="D344" i="235"/>
  <c r="E344" i="235" s="1"/>
  <c r="F344" i="235" s="1"/>
  <c r="F308" i="226"/>
  <c r="G308" i="226" s="1"/>
  <c r="D308" i="226"/>
  <c r="W260" i="237"/>
  <c r="M255" i="237"/>
  <c r="C345" i="235"/>
  <c r="K344" i="235"/>
  <c r="I344" i="235"/>
  <c r="J344" i="235"/>
  <c r="H344" i="235"/>
  <c r="D317" i="234"/>
  <c r="F317" i="234"/>
  <c r="G317" i="234" s="1"/>
  <c r="C332" i="228"/>
  <c r="K331" i="228"/>
  <c r="I331" i="228"/>
  <c r="H331" i="228"/>
  <c r="J343" i="235"/>
  <c r="H308" i="224"/>
  <c r="D307" i="227"/>
  <c r="F307" i="227"/>
  <c r="G307" i="227" s="1"/>
  <c r="B331" i="228"/>
  <c r="D331" i="228"/>
  <c r="E331" i="228" s="1"/>
  <c r="F331" i="228" s="1"/>
  <c r="AG255" i="237"/>
  <c r="C249" i="232"/>
  <c r="D254" i="237"/>
  <c r="E254" i="237" s="1"/>
  <c r="J254" i="237"/>
  <c r="H317" i="234" l="1"/>
  <c r="B332" i="228"/>
  <c r="D332" i="228"/>
  <c r="D249" i="232"/>
  <c r="E249" i="232" s="1"/>
  <c r="J249" i="232"/>
  <c r="H307" i="227"/>
  <c r="J331" i="228"/>
  <c r="K332" i="228"/>
  <c r="C333" i="228"/>
  <c r="I332" i="228"/>
  <c r="J332" i="228"/>
  <c r="E332" i="228"/>
  <c r="F332" i="228" s="1"/>
  <c r="H332" i="228"/>
  <c r="C346" i="235"/>
  <c r="I345" i="235"/>
  <c r="H345" i="235"/>
  <c r="AN255" i="237"/>
  <c r="AH255" i="237"/>
  <c r="AI255" i="237" s="1"/>
  <c r="D318" i="234"/>
  <c r="F318" i="234"/>
  <c r="G318" i="234" s="1"/>
  <c r="C255" i="237"/>
  <c r="AD260" i="237"/>
  <c r="X260" i="237"/>
  <c r="Y260" i="237" s="1"/>
  <c r="B345" i="235"/>
  <c r="D345" i="235"/>
  <c r="J345" i="235" s="1"/>
  <c r="F309" i="224"/>
  <c r="G309" i="224" s="1"/>
  <c r="D309" i="224"/>
  <c r="H309" i="224" s="1"/>
  <c r="N255" i="237"/>
  <c r="O255" i="237" s="1"/>
  <c r="T255" i="237"/>
  <c r="H308" i="226"/>
  <c r="B333" i="228" l="1"/>
  <c r="D333" i="228"/>
  <c r="K333" i="228" s="1"/>
  <c r="H318" i="234"/>
  <c r="E345" i="235"/>
  <c r="F345" i="235" s="1"/>
  <c r="K345" i="235"/>
  <c r="D308" i="227"/>
  <c r="F308" i="227"/>
  <c r="G308" i="227" s="1"/>
  <c r="D310" i="224"/>
  <c r="F310" i="224"/>
  <c r="G310" i="224" s="1"/>
  <c r="C250" i="232"/>
  <c r="D309" i="226"/>
  <c r="F309" i="226"/>
  <c r="G309" i="226" s="1"/>
  <c r="W261" i="237"/>
  <c r="C347" i="235"/>
  <c r="I346" i="235"/>
  <c r="H346" i="235"/>
  <c r="M256" i="237"/>
  <c r="D255" i="237"/>
  <c r="E255" i="237" s="1"/>
  <c r="J255" i="237"/>
  <c r="AG256" i="237"/>
  <c r="C334" i="228"/>
  <c r="I333" i="228"/>
  <c r="J333" i="228"/>
  <c r="H333" i="228"/>
  <c r="D319" i="234" l="1"/>
  <c r="F319" i="234"/>
  <c r="G319" i="234" s="1"/>
  <c r="T256" i="237"/>
  <c r="N256" i="237"/>
  <c r="O256" i="237" s="1"/>
  <c r="D250" i="232"/>
  <c r="E250" i="232" s="1"/>
  <c r="J250" i="232"/>
  <c r="H308" i="227"/>
  <c r="E333" i="228"/>
  <c r="F333" i="228" s="1"/>
  <c r="C335" i="228"/>
  <c r="I334" i="228"/>
  <c r="H334" i="228"/>
  <c r="AN256" i="237"/>
  <c r="AH256" i="237"/>
  <c r="AI256" i="237" s="1"/>
  <c r="X261" i="237"/>
  <c r="Y261" i="237" s="1"/>
  <c r="AD261" i="237"/>
  <c r="C256" i="237"/>
  <c r="C348" i="235"/>
  <c r="I347" i="235"/>
  <c r="H347" i="235"/>
  <c r="H309" i="226"/>
  <c r="H310" i="224"/>
  <c r="B346" i="235"/>
  <c r="D346" i="235"/>
  <c r="AG257" i="237" l="1"/>
  <c r="M257" i="237"/>
  <c r="D310" i="226"/>
  <c r="F310" i="226"/>
  <c r="G310" i="226" s="1"/>
  <c r="D309" i="227"/>
  <c r="F309" i="227"/>
  <c r="G309" i="227" s="1"/>
  <c r="J346" i="235"/>
  <c r="K346" i="235"/>
  <c r="E346" i="235"/>
  <c r="F346" i="235" s="1"/>
  <c r="C349" i="235"/>
  <c r="I348" i="235"/>
  <c r="H348" i="235"/>
  <c r="C336" i="228"/>
  <c r="I335" i="228"/>
  <c r="H335" i="228"/>
  <c r="D311" i="224"/>
  <c r="F311" i="224"/>
  <c r="G311" i="224" s="1"/>
  <c r="B334" i="228"/>
  <c r="D334" i="228"/>
  <c r="D256" i="237"/>
  <c r="E256" i="237" s="1"/>
  <c r="J256" i="237"/>
  <c r="W262" i="237"/>
  <c r="C251" i="232"/>
  <c r="H319" i="234"/>
  <c r="H311" i="224" l="1"/>
  <c r="AD262" i="237"/>
  <c r="X262" i="237"/>
  <c r="Y262" i="237" s="1"/>
  <c r="F312" i="224"/>
  <c r="G312" i="224" s="1"/>
  <c r="D312" i="224"/>
  <c r="H312" i="224" s="1"/>
  <c r="C350" i="235"/>
  <c r="I349" i="235"/>
  <c r="H349" i="235"/>
  <c r="B347" i="235"/>
  <c r="D347" i="235"/>
  <c r="H309" i="227"/>
  <c r="T257" i="237"/>
  <c r="N257" i="237"/>
  <c r="O257" i="237" s="1"/>
  <c r="J251" i="232"/>
  <c r="D251" i="232"/>
  <c r="E251" i="232" s="1"/>
  <c r="C337" i="228"/>
  <c r="I336" i="228"/>
  <c r="H336" i="228"/>
  <c r="AN257" i="237"/>
  <c r="AH257" i="237"/>
  <c r="AI257" i="237" s="1"/>
  <c r="F320" i="234"/>
  <c r="G320" i="234" s="1"/>
  <c r="D320" i="234"/>
  <c r="K334" i="228"/>
  <c r="J334" i="228"/>
  <c r="E334" i="228"/>
  <c r="F334" i="228" s="1"/>
  <c r="C257" i="237"/>
  <c r="H310" i="226"/>
  <c r="H320" i="234" l="1"/>
  <c r="D321" i="234"/>
  <c r="F321" i="234"/>
  <c r="G321" i="234" s="1"/>
  <c r="I337" i="228"/>
  <c r="C338" i="228"/>
  <c r="H337" i="228"/>
  <c r="M258" i="237"/>
  <c r="K347" i="235"/>
  <c r="J347" i="235"/>
  <c r="E347" i="235"/>
  <c r="F347" i="235" s="1"/>
  <c r="D313" i="224"/>
  <c r="F313" i="224"/>
  <c r="G313" i="224" s="1"/>
  <c r="B335" i="228"/>
  <c r="D335" i="228"/>
  <c r="D311" i="226"/>
  <c r="F311" i="226"/>
  <c r="G311" i="226" s="1"/>
  <c r="AG258" i="237"/>
  <c r="C252" i="232"/>
  <c r="F310" i="227"/>
  <c r="G310" i="227" s="1"/>
  <c r="D310" i="227"/>
  <c r="H310" i="227" s="1"/>
  <c r="C351" i="235"/>
  <c r="I350" i="235"/>
  <c r="H350" i="235"/>
  <c r="W263" i="237"/>
  <c r="J257" i="237"/>
  <c r="D257" i="237"/>
  <c r="E257" i="237" s="1"/>
  <c r="H313" i="224" l="1"/>
  <c r="X263" i="237"/>
  <c r="Y263" i="237" s="1"/>
  <c r="AD263" i="237"/>
  <c r="AN258" i="237"/>
  <c r="AH258" i="237"/>
  <c r="AI258" i="237" s="1"/>
  <c r="C258" i="237"/>
  <c r="J252" i="232"/>
  <c r="D252" i="232"/>
  <c r="E252" i="232" s="1"/>
  <c r="C352" i="235"/>
  <c r="I351" i="235"/>
  <c r="H351" i="235"/>
  <c r="H311" i="226"/>
  <c r="D311" i="227"/>
  <c r="F311" i="227"/>
  <c r="G311" i="227" s="1"/>
  <c r="K335" i="228"/>
  <c r="E335" i="228"/>
  <c r="F335" i="228" s="1"/>
  <c r="J335" i="228"/>
  <c r="D314" i="224"/>
  <c r="F314" i="224"/>
  <c r="G314" i="224" s="1"/>
  <c r="N258" i="237"/>
  <c r="O258" i="237" s="1"/>
  <c r="T258" i="237"/>
  <c r="B348" i="235"/>
  <c r="D348" i="235"/>
  <c r="C339" i="228"/>
  <c r="I338" i="228"/>
  <c r="H338" i="228"/>
  <c r="H321" i="234"/>
  <c r="H314" i="224" l="1"/>
  <c r="H311" i="227"/>
  <c r="D312" i="227"/>
  <c r="F312" i="227"/>
  <c r="G312" i="227" s="1"/>
  <c r="AG259" i="237"/>
  <c r="M259" i="237"/>
  <c r="B336" i="228"/>
  <c r="D336" i="228"/>
  <c r="F312" i="226"/>
  <c r="G312" i="226" s="1"/>
  <c r="D312" i="226"/>
  <c r="C253" i="232"/>
  <c r="D322" i="234"/>
  <c r="H322" i="234" s="1"/>
  <c r="F322" i="234"/>
  <c r="G322" i="234" s="1"/>
  <c r="K348" i="235"/>
  <c r="J348" i="235"/>
  <c r="E348" i="235"/>
  <c r="F348" i="235" s="1"/>
  <c r="C353" i="235"/>
  <c r="I352" i="235"/>
  <c r="H352" i="235"/>
  <c r="C340" i="228"/>
  <c r="I339" i="228"/>
  <c r="H339" i="228"/>
  <c r="F315" i="224"/>
  <c r="G315" i="224" s="1"/>
  <c r="D315" i="224"/>
  <c r="D258" i="237"/>
  <c r="E258" i="237" s="1"/>
  <c r="J258" i="237"/>
  <c r="W264" i="237"/>
  <c r="H315" i="224" l="1"/>
  <c r="K336" i="228"/>
  <c r="J336" i="228"/>
  <c r="E336" i="228"/>
  <c r="F336" i="228" s="1"/>
  <c r="AD264" i="237"/>
  <c r="X264" i="237"/>
  <c r="Y264" i="237" s="1"/>
  <c r="I353" i="235"/>
  <c r="H353" i="235"/>
  <c r="H312" i="226"/>
  <c r="AH259" i="237"/>
  <c r="AI259" i="237" s="1"/>
  <c r="AN259" i="237"/>
  <c r="B349" i="235"/>
  <c r="D349" i="235"/>
  <c r="D323" i="234"/>
  <c r="F323" i="234"/>
  <c r="G323" i="234" s="1"/>
  <c r="N259" i="237"/>
  <c r="O259" i="237" s="1"/>
  <c r="T259" i="237"/>
  <c r="F316" i="224"/>
  <c r="G316" i="224" s="1"/>
  <c r="D316" i="224"/>
  <c r="C259" i="237"/>
  <c r="C341" i="228"/>
  <c r="I340" i="228"/>
  <c r="H340" i="228"/>
  <c r="D253" i="232"/>
  <c r="E253" i="232" s="1"/>
  <c r="J253" i="232"/>
  <c r="H312" i="227"/>
  <c r="AG260" i="237" l="1"/>
  <c r="C254" i="232"/>
  <c r="M260" i="237"/>
  <c r="K349" i="235"/>
  <c r="E349" i="235"/>
  <c r="F349" i="235" s="1"/>
  <c r="J349" i="235"/>
  <c r="D313" i="226"/>
  <c r="F313" i="226"/>
  <c r="G313" i="226" s="1"/>
  <c r="B337" i="228"/>
  <c r="D337" i="228"/>
  <c r="I341" i="228"/>
  <c r="H341" i="228"/>
  <c r="H316" i="224"/>
  <c r="D259" i="237"/>
  <c r="E259" i="237" s="1"/>
  <c r="J259" i="237"/>
  <c r="D313" i="227"/>
  <c r="F313" i="227"/>
  <c r="G313" i="227" s="1"/>
  <c r="H323" i="234"/>
  <c r="W265" i="237"/>
  <c r="D317" i="224" l="1"/>
  <c r="F317" i="224"/>
  <c r="G317" i="224" s="1"/>
  <c r="B350" i="235"/>
  <c r="D350" i="235"/>
  <c r="X265" i="237"/>
  <c r="Y265" i="237" s="1"/>
  <c r="AD265" i="237"/>
  <c r="H313" i="227"/>
  <c r="D254" i="232"/>
  <c r="E254" i="232" s="1"/>
  <c r="J254" i="232"/>
  <c r="H313" i="226"/>
  <c r="T260" i="237"/>
  <c r="N260" i="237"/>
  <c r="O260" i="237" s="1"/>
  <c r="F324" i="234"/>
  <c r="G324" i="234" s="1"/>
  <c r="D324" i="234"/>
  <c r="H324" i="234" s="1"/>
  <c r="C260" i="237"/>
  <c r="E337" i="228"/>
  <c r="F337" i="228" s="1"/>
  <c r="K337" i="228"/>
  <c r="J337" i="228"/>
  <c r="AH260" i="237"/>
  <c r="AI260" i="237" s="1"/>
  <c r="AN260" i="237"/>
  <c r="F314" i="227" l="1"/>
  <c r="G314" i="227" s="1"/>
  <c r="D314" i="227"/>
  <c r="D325" i="234"/>
  <c r="F325" i="234"/>
  <c r="G325" i="234" s="1"/>
  <c r="D314" i="226"/>
  <c r="F314" i="226"/>
  <c r="G314" i="226" s="1"/>
  <c r="B338" i="228"/>
  <c r="D338" i="228"/>
  <c r="W266" i="237"/>
  <c r="E350" i="235"/>
  <c r="F350" i="235" s="1"/>
  <c r="K350" i="235"/>
  <c r="J350" i="235"/>
  <c r="AG261" i="237"/>
  <c r="D260" i="237"/>
  <c r="E260" i="237" s="1"/>
  <c r="J260" i="237"/>
  <c r="M261" i="237"/>
  <c r="C255" i="232"/>
  <c r="H317" i="224"/>
  <c r="H314" i="226" l="1"/>
  <c r="N261" i="237"/>
  <c r="O261" i="237" s="1"/>
  <c r="T261" i="237"/>
  <c r="B351" i="235"/>
  <c r="D351" i="235"/>
  <c r="H325" i="234"/>
  <c r="X266" i="237"/>
  <c r="Y266" i="237" s="1"/>
  <c r="AD266" i="237"/>
  <c r="H314" i="227"/>
  <c r="AH261" i="237"/>
  <c r="AI261" i="237" s="1"/>
  <c r="AN261" i="237"/>
  <c r="J338" i="228"/>
  <c r="E338" i="228"/>
  <c r="F338" i="228" s="1"/>
  <c r="K338" i="228"/>
  <c r="D318" i="224"/>
  <c r="F318" i="224"/>
  <c r="G318" i="224" s="1"/>
  <c r="D255" i="232"/>
  <c r="E255" i="232" s="1"/>
  <c r="J255" i="232"/>
  <c r="C261" i="237"/>
  <c r="D315" i="226"/>
  <c r="F315" i="226"/>
  <c r="G315" i="226" s="1"/>
  <c r="H315" i="226" l="1"/>
  <c r="K351" i="235"/>
  <c r="E351" i="235"/>
  <c r="F351" i="235" s="1"/>
  <c r="J351" i="235"/>
  <c r="H318" i="224"/>
  <c r="W267" i="237"/>
  <c r="AG262" i="237"/>
  <c r="D326" i="234"/>
  <c r="F326" i="234"/>
  <c r="G326" i="234" s="1"/>
  <c r="D261" i="237"/>
  <c r="E261" i="237" s="1"/>
  <c r="J261" i="237"/>
  <c r="F316" i="226"/>
  <c r="G316" i="226" s="1"/>
  <c r="D316" i="226"/>
  <c r="C256" i="232"/>
  <c r="B339" i="228"/>
  <c r="D339" i="228"/>
  <c r="D315" i="227"/>
  <c r="F315" i="227"/>
  <c r="G315" i="227" s="1"/>
  <c r="M262" i="237"/>
  <c r="H315" i="227" l="1"/>
  <c r="D316" i="227"/>
  <c r="F316" i="227"/>
  <c r="G316" i="227" s="1"/>
  <c r="N262" i="237"/>
  <c r="O262" i="237" s="1"/>
  <c r="T262" i="237"/>
  <c r="C262" i="237"/>
  <c r="K339" i="228"/>
  <c r="J339" i="228"/>
  <c r="E339" i="228"/>
  <c r="F339" i="228" s="1"/>
  <c r="H316" i="226"/>
  <c r="B352" i="235"/>
  <c r="D352" i="235"/>
  <c r="D256" i="232"/>
  <c r="E256" i="232" s="1"/>
  <c r="J256" i="232"/>
  <c r="F319" i="224"/>
  <c r="G319" i="224" s="1"/>
  <c r="D319" i="224"/>
  <c r="AH262" i="237"/>
  <c r="AI262" i="237" s="1"/>
  <c r="AN262" i="237"/>
  <c r="H326" i="234"/>
  <c r="X267" i="237"/>
  <c r="Y267" i="237" s="1"/>
  <c r="AD267" i="237"/>
  <c r="M263" i="237" l="1"/>
  <c r="AG263" i="237"/>
  <c r="C257" i="232"/>
  <c r="D317" i="226"/>
  <c r="F317" i="226"/>
  <c r="G317" i="226" s="1"/>
  <c r="D327" i="234"/>
  <c r="F327" i="234"/>
  <c r="G327" i="234" s="1"/>
  <c r="K352" i="235"/>
  <c r="E352" i="235"/>
  <c r="F352" i="235" s="1"/>
  <c r="J352" i="235"/>
  <c r="W268" i="237"/>
  <c r="H319" i="224"/>
  <c r="B340" i="228"/>
  <c r="D340" i="228"/>
  <c r="D262" i="237"/>
  <c r="E262" i="237" s="1"/>
  <c r="J262" i="237"/>
  <c r="H316" i="227"/>
  <c r="H327" i="234" l="1"/>
  <c r="B353" i="235"/>
  <c r="D353" i="235"/>
  <c r="K340" i="228"/>
  <c r="E340" i="228"/>
  <c r="F340" i="228" s="1"/>
  <c r="J340" i="228"/>
  <c r="H317" i="226"/>
  <c r="D317" i="227"/>
  <c r="F317" i="227"/>
  <c r="G317" i="227" s="1"/>
  <c r="X268" i="237"/>
  <c r="Y268" i="237" s="1"/>
  <c r="AD268" i="237"/>
  <c r="N263" i="237"/>
  <c r="O263" i="237" s="1"/>
  <c r="T263" i="237"/>
  <c r="C263" i="237"/>
  <c r="F320" i="224"/>
  <c r="G320" i="224" s="1"/>
  <c r="D320" i="224"/>
  <c r="AH263" i="237"/>
  <c r="AI263" i="237" s="1"/>
  <c r="AN263" i="237"/>
  <c r="F328" i="234"/>
  <c r="G328" i="234" s="1"/>
  <c r="D328" i="234"/>
  <c r="D257" i="232"/>
  <c r="E257" i="232" s="1"/>
  <c r="J257" i="232"/>
  <c r="H317" i="227" l="1"/>
  <c r="F318" i="227"/>
  <c r="G318" i="227" s="1"/>
  <c r="D318" i="227"/>
  <c r="H318" i="227" s="1"/>
  <c r="C258" i="232"/>
  <c r="AG264" i="237"/>
  <c r="W269" i="237"/>
  <c r="K353" i="235"/>
  <c r="J353" i="235"/>
  <c r="E353" i="235"/>
  <c r="F353" i="235" s="1"/>
  <c r="M264" i="237"/>
  <c r="D263" i="237"/>
  <c r="E263" i="237" s="1"/>
  <c r="J263" i="237"/>
  <c r="D318" i="226"/>
  <c r="F318" i="226"/>
  <c r="G318" i="226" s="1"/>
  <c r="H328" i="234"/>
  <c r="H320" i="224"/>
  <c r="B341" i="228"/>
  <c r="D341" i="228"/>
  <c r="H318" i="226" l="1"/>
  <c r="N264" i="237"/>
  <c r="O264" i="237" s="1"/>
  <c r="T264" i="237"/>
  <c r="D321" i="224"/>
  <c r="F321" i="224"/>
  <c r="G321" i="224" s="1"/>
  <c r="B354" i="235"/>
  <c r="D354" i="235"/>
  <c r="C354" i="235"/>
  <c r="X269" i="237"/>
  <c r="Y269" i="237" s="1"/>
  <c r="AD269" i="237"/>
  <c r="D319" i="226"/>
  <c r="F319" i="226"/>
  <c r="G319" i="226" s="1"/>
  <c r="D258" i="232"/>
  <c r="E258" i="232" s="1"/>
  <c r="J258" i="232"/>
  <c r="F329" i="234"/>
  <c r="G329" i="234" s="1"/>
  <c r="D329" i="234"/>
  <c r="H329" i="234" s="1"/>
  <c r="C264" i="237"/>
  <c r="AH264" i="237"/>
  <c r="AI264" i="237" s="1"/>
  <c r="AN264" i="237"/>
  <c r="D319" i="227"/>
  <c r="F319" i="227"/>
  <c r="G319" i="227" s="1"/>
  <c r="J341" i="228"/>
  <c r="E341" i="228"/>
  <c r="F341" i="228" s="1"/>
  <c r="K341" i="228"/>
  <c r="D330" i="234" l="1"/>
  <c r="F330" i="234"/>
  <c r="G330" i="234" s="1"/>
  <c r="AG265" i="237"/>
  <c r="H319" i="226"/>
  <c r="C355" i="235"/>
  <c r="K354" i="235"/>
  <c r="I354" i="235"/>
  <c r="H354" i="235"/>
  <c r="E354" i="235"/>
  <c r="F354" i="235" s="1"/>
  <c r="J354" i="235"/>
  <c r="H321" i="224"/>
  <c r="B342" i="228"/>
  <c r="C342" i="228"/>
  <c r="D342" i="228"/>
  <c r="D264" i="237"/>
  <c r="E264" i="237" s="1"/>
  <c r="J264" i="237"/>
  <c r="H319" i="227"/>
  <c r="C259" i="232"/>
  <c r="W270" i="237"/>
  <c r="M265" i="237"/>
  <c r="J259" i="232" l="1"/>
  <c r="D259" i="232"/>
  <c r="E259" i="232" s="1"/>
  <c r="D322" i="224"/>
  <c r="F322" i="224"/>
  <c r="G322" i="224" s="1"/>
  <c r="X270" i="237"/>
  <c r="Y270" i="237" s="1"/>
  <c r="AD270" i="237"/>
  <c r="D320" i="227"/>
  <c r="F320" i="227"/>
  <c r="G320" i="227" s="1"/>
  <c r="AH265" i="237"/>
  <c r="AI265" i="237" s="1"/>
  <c r="AN265" i="237"/>
  <c r="K342" i="228"/>
  <c r="C343" i="228"/>
  <c r="I342" i="228"/>
  <c r="E342" i="228"/>
  <c r="F342" i="228" s="1"/>
  <c r="J342" i="228"/>
  <c r="H342" i="228"/>
  <c r="B355" i="235"/>
  <c r="D355" i="235"/>
  <c r="J355" i="235" s="1"/>
  <c r="C356" i="235"/>
  <c r="I355" i="235"/>
  <c r="E355" i="235"/>
  <c r="F355" i="235" s="1"/>
  <c r="H355" i="235"/>
  <c r="N265" i="237"/>
  <c r="O265" i="237" s="1"/>
  <c r="T265" i="237"/>
  <c r="C265" i="237"/>
  <c r="F320" i="226"/>
  <c r="G320" i="226" s="1"/>
  <c r="D320" i="226"/>
  <c r="H330" i="234"/>
  <c r="K355" i="235" l="1"/>
  <c r="D331" i="234"/>
  <c r="F331" i="234"/>
  <c r="G331" i="234" s="1"/>
  <c r="H320" i="226"/>
  <c r="H320" i="227"/>
  <c r="H322" i="224"/>
  <c r="J265" i="237"/>
  <c r="D265" i="237"/>
  <c r="E265" i="237" s="1"/>
  <c r="M266" i="237"/>
  <c r="B356" i="235"/>
  <c r="D356" i="235"/>
  <c r="K356" i="235" s="1"/>
  <c r="B343" i="228"/>
  <c r="D343" i="228"/>
  <c r="E343" i="228" s="1"/>
  <c r="F343" i="228" s="1"/>
  <c r="C260" i="232"/>
  <c r="C344" i="228"/>
  <c r="K343" i="228"/>
  <c r="I343" i="228"/>
  <c r="H343" i="228"/>
  <c r="J343" i="228"/>
  <c r="C357" i="235"/>
  <c r="I356" i="235"/>
  <c r="H356" i="235"/>
  <c r="AG266" i="237"/>
  <c r="W271" i="237"/>
  <c r="B344" i="228" l="1"/>
  <c r="D344" i="228"/>
  <c r="C358" i="235"/>
  <c r="I357" i="235"/>
  <c r="H357" i="235"/>
  <c r="J356" i="235"/>
  <c r="C266" i="237"/>
  <c r="D321" i="226"/>
  <c r="F321" i="226"/>
  <c r="G321" i="226" s="1"/>
  <c r="X271" i="237"/>
  <c r="Y271" i="237" s="1"/>
  <c r="AD271" i="237"/>
  <c r="D260" i="232"/>
  <c r="E260" i="232" s="1"/>
  <c r="J260" i="232"/>
  <c r="AH266" i="237"/>
  <c r="AI266" i="237" s="1"/>
  <c r="AN266" i="237"/>
  <c r="K344" i="228"/>
  <c r="C345" i="228"/>
  <c r="I344" i="228"/>
  <c r="E344" i="228"/>
  <c r="F344" i="228" s="1"/>
  <c r="H344" i="228"/>
  <c r="J344" i="228"/>
  <c r="D321" i="227"/>
  <c r="F321" i="227"/>
  <c r="G321" i="227" s="1"/>
  <c r="E356" i="235"/>
  <c r="F356" i="235" s="1"/>
  <c r="N266" i="237"/>
  <c r="O266" i="237" s="1"/>
  <c r="T266" i="237"/>
  <c r="D323" i="224"/>
  <c r="F323" i="224"/>
  <c r="G323" i="224" s="1"/>
  <c r="H331" i="234"/>
  <c r="H323" i="224" l="1"/>
  <c r="B345" i="228"/>
  <c r="D345" i="228"/>
  <c r="J345" i="228" s="1"/>
  <c r="D266" i="237"/>
  <c r="E266" i="237" s="1"/>
  <c r="J266" i="237"/>
  <c r="H321" i="227"/>
  <c r="AG267" i="237"/>
  <c r="W272" i="237"/>
  <c r="F332" i="234"/>
  <c r="G332" i="234" s="1"/>
  <c r="D332" i="234"/>
  <c r="H332" i="234" s="1"/>
  <c r="M267" i="237"/>
  <c r="K345" i="228"/>
  <c r="I345" i="228"/>
  <c r="C346" i="228"/>
  <c r="E345" i="228"/>
  <c r="F345" i="228" s="1"/>
  <c r="H345" i="228"/>
  <c r="F324" i="224"/>
  <c r="G324" i="224" s="1"/>
  <c r="D324" i="224"/>
  <c r="H324" i="224" s="1"/>
  <c r="B357" i="235"/>
  <c r="D357" i="235"/>
  <c r="C261" i="232"/>
  <c r="H321" i="226"/>
  <c r="C359" i="235"/>
  <c r="I358" i="235"/>
  <c r="H358" i="235"/>
  <c r="B346" i="228" l="1"/>
  <c r="D346" i="228"/>
  <c r="K346" i="228" s="1"/>
  <c r="J357" i="235"/>
  <c r="K357" i="235"/>
  <c r="E357" i="235"/>
  <c r="F357" i="235" s="1"/>
  <c r="C267" i="237"/>
  <c r="AH267" i="237"/>
  <c r="AI267" i="237" s="1"/>
  <c r="AN267" i="237"/>
  <c r="D261" i="232"/>
  <c r="E261" i="232" s="1"/>
  <c r="J261" i="232"/>
  <c r="F325" i="224"/>
  <c r="G325" i="224" s="1"/>
  <c r="D325" i="224"/>
  <c r="H325" i="224" s="1"/>
  <c r="AD272" i="237"/>
  <c r="X272" i="237"/>
  <c r="Y272" i="237" s="1"/>
  <c r="F322" i="227"/>
  <c r="G322" i="227" s="1"/>
  <c r="D322" i="227"/>
  <c r="H322" i="227" s="1"/>
  <c r="D322" i="226"/>
  <c r="F322" i="226"/>
  <c r="G322" i="226" s="1"/>
  <c r="D333" i="234"/>
  <c r="F333" i="234"/>
  <c r="G333" i="234" s="1"/>
  <c r="C360" i="235"/>
  <c r="I359" i="235"/>
  <c r="H359" i="235"/>
  <c r="I346" i="228"/>
  <c r="C347" i="228"/>
  <c r="J346" i="228"/>
  <c r="H346" i="228"/>
  <c r="E346" i="228"/>
  <c r="F346" i="228" s="1"/>
  <c r="N267" i="237"/>
  <c r="O267" i="237" s="1"/>
  <c r="T267" i="237"/>
  <c r="B347" i="228" l="1"/>
  <c r="D347" i="228"/>
  <c r="J347" i="228" s="1"/>
  <c r="C361" i="235"/>
  <c r="I360" i="235"/>
  <c r="H360" i="235"/>
  <c r="W273" i="237"/>
  <c r="M268" i="237"/>
  <c r="C348" i="228"/>
  <c r="K347" i="228"/>
  <c r="I347" i="228"/>
  <c r="E347" i="228"/>
  <c r="F347" i="228" s="1"/>
  <c r="H347" i="228"/>
  <c r="H322" i="226"/>
  <c r="C262" i="232"/>
  <c r="D267" i="237"/>
  <c r="E267" i="237" s="1"/>
  <c r="J267" i="237"/>
  <c r="D323" i="227"/>
  <c r="F323" i="227"/>
  <c r="G323" i="227" s="1"/>
  <c r="D326" i="224"/>
  <c r="F326" i="224"/>
  <c r="G326" i="224" s="1"/>
  <c r="B358" i="235"/>
  <c r="D358" i="235"/>
  <c r="H333" i="234"/>
  <c r="AG268" i="237"/>
  <c r="D323" i="226" l="1"/>
  <c r="F323" i="226"/>
  <c r="G323" i="226" s="1"/>
  <c r="N268" i="237"/>
  <c r="O268" i="237" s="1"/>
  <c r="T268" i="237"/>
  <c r="C362" i="235"/>
  <c r="I361" i="235"/>
  <c r="H361" i="235"/>
  <c r="C268" i="237"/>
  <c r="J358" i="235"/>
  <c r="K358" i="235"/>
  <c r="E358" i="235"/>
  <c r="F358" i="235" s="1"/>
  <c r="D262" i="232"/>
  <c r="E262" i="232" s="1"/>
  <c r="J262" i="232"/>
  <c r="C349" i="228"/>
  <c r="I348" i="228"/>
  <c r="H348" i="228"/>
  <c r="D334" i="234"/>
  <c r="F334" i="234"/>
  <c r="G334" i="234" s="1"/>
  <c r="H326" i="224"/>
  <c r="X273" i="237"/>
  <c r="Y273" i="237" s="1"/>
  <c r="AD273" i="237"/>
  <c r="B348" i="228"/>
  <c r="D348" i="228"/>
  <c r="J348" i="228" s="1"/>
  <c r="AH268" i="237"/>
  <c r="AI268" i="237" s="1"/>
  <c r="AN268" i="237"/>
  <c r="H323" i="227"/>
  <c r="H334" i="234" l="1"/>
  <c r="D335" i="234" s="1"/>
  <c r="H323" i="226"/>
  <c r="AG269" i="237"/>
  <c r="F335" i="234"/>
  <c r="G335" i="234" s="1"/>
  <c r="C350" i="228"/>
  <c r="I349" i="228"/>
  <c r="H349" i="228"/>
  <c r="D268" i="237"/>
  <c r="E268" i="237" s="1"/>
  <c r="J268" i="237"/>
  <c r="M269" i="237"/>
  <c r="D324" i="227"/>
  <c r="F324" i="227"/>
  <c r="G324" i="227" s="1"/>
  <c r="D327" i="224"/>
  <c r="F327" i="224"/>
  <c r="G327" i="224" s="1"/>
  <c r="E348" i="228"/>
  <c r="F348" i="228" s="1"/>
  <c r="K348" i="228"/>
  <c r="C363" i="235"/>
  <c r="I362" i="235"/>
  <c r="H362" i="235"/>
  <c r="C263" i="232"/>
  <c r="W274" i="237"/>
  <c r="B359" i="235"/>
  <c r="D359" i="235"/>
  <c r="F324" i="226"/>
  <c r="G324" i="226" s="1"/>
  <c r="D324" i="226"/>
  <c r="K359" i="235" l="1"/>
  <c r="E359" i="235"/>
  <c r="F359" i="235" s="1"/>
  <c r="J359" i="235"/>
  <c r="D263" i="232"/>
  <c r="E263" i="232" s="1"/>
  <c r="J263" i="232"/>
  <c r="H324" i="226"/>
  <c r="B349" i="228"/>
  <c r="D349" i="228"/>
  <c r="H324" i="227"/>
  <c r="C269" i="237"/>
  <c r="H335" i="234"/>
  <c r="C351" i="228"/>
  <c r="I350" i="228"/>
  <c r="H350" i="228"/>
  <c r="AH269" i="237"/>
  <c r="AI269" i="237" s="1"/>
  <c r="AN269" i="237"/>
  <c r="X274" i="237"/>
  <c r="Y274" i="237" s="1"/>
  <c r="AD274" i="237"/>
  <c r="C364" i="235"/>
  <c r="I363" i="235"/>
  <c r="H363" i="235"/>
  <c r="H327" i="224"/>
  <c r="T269" i="237"/>
  <c r="N269" i="237"/>
  <c r="O269" i="237" s="1"/>
  <c r="M270" i="237" l="1"/>
  <c r="AG270" i="237"/>
  <c r="D269" i="237"/>
  <c r="E269" i="237" s="1"/>
  <c r="J269" i="237"/>
  <c r="C264" i="232"/>
  <c r="C352" i="228"/>
  <c r="I351" i="228"/>
  <c r="H351" i="228"/>
  <c r="F328" i="224"/>
  <c r="G328" i="224" s="1"/>
  <c r="D328" i="224"/>
  <c r="H328" i="224" s="1"/>
  <c r="W275" i="237"/>
  <c r="D325" i="227"/>
  <c r="F325" i="227"/>
  <c r="G325" i="227" s="1"/>
  <c r="D325" i="226"/>
  <c r="F325" i="226"/>
  <c r="G325" i="226" s="1"/>
  <c r="B360" i="235"/>
  <c r="D360" i="235"/>
  <c r="C365" i="235"/>
  <c r="I364" i="235"/>
  <c r="H364" i="235"/>
  <c r="F336" i="234"/>
  <c r="G336" i="234" s="1"/>
  <c r="D336" i="234"/>
  <c r="K349" i="228"/>
  <c r="J349" i="228"/>
  <c r="E349" i="228"/>
  <c r="F349" i="228" s="1"/>
  <c r="B350" i="228" l="1"/>
  <c r="D350" i="228"/>
  <c r="D329" i="224"/>
  <c r="F329" i="224"/>
  <c r="G329" i="224" s="1"/>
  <c r="D264" i="232"/>
  <c r="E264" i="232" s="1"/>
  <c r="J264" i="232"/>
  <c r="H325" i="227"/>
  <c r="AH270" i="237"/>
  <c r="AI270" i="237" s="1"/>
  <c r="AN270" i="237"/>
  <c r="I365" i="235"/>
  <c r="H365" i="235"/>
  <c r="T270" i="237"/>
  <c r="N270" i="237"/>
  <c r="O270" i="237" s="1"/>
  <c r="H336" i="234"/>
  <c r="K360" i="235"/>
  <c r="E360" i="235"/>
  <c r="F360" i="235" s="1"/>
  <c r="J360" i="235"/>
  <c r="H325" i="226"/>
  <c r="X275" i="237"/>
  <c r="Y275" i="237" s="1"/>
  <c r="AD275" i="237"/>
  <c r="C353" i="228"/>
  <c r="I352" i="228"/>
  <c r="H352" i="228"/>
  <c r="C270" i="237"/>
  <c r="H329" i="224" l="1"/>
  <c r="F330" i="224" s="1"/>
  <c r="G330" i="224" s="1"/>
  <c r="D270" i="237"/>
  <c r="E270" i="237" s="1"/>
  <c r="J270" i="237"/>
  <c r="F326" i="227"/>
  <c r="G326" i="227" s="1"/>
  <c r="D326" i="227"/>
  <c r="H326" i="227" s="1"/>
  <c r="W276" i="237"/>
  <c r="J350" i="228"/>
  <c r="K350" i="228"/>
  <c r="E350" i="228"/>
  <c r="F350" i="228" s="1"/>
  <c r="B361" i="235"/>
  <c r="D361" i="235"/>
  <c r="I353" i="228"/>
  <c r="H353" i="228"/>
  <c r="D326" i="226"/>
  <c r="F326" i="226"/>
  <c r="G326" i="226" s="1"/>
  <c r="D337" i="234"/>
  <c r="F337" i="234"/>
  <c r="G337" i="234" s="1"/>
  <c r="C265" i="232"/>
  <c r="M271" i="237"/>
  <c r="AG271" i="237"/>
  <c r="H337" i="234" l="1"/>
  <c r="D338" i="234" s="1"/>
  <c r="D330" i="224"/>
  <c r="H326" i="226"/>
  <c r="D327" i="226" s="1"/>
  <c r="F327" i="226"/>
  <c r="G327" i="226" s="1"/>
  <c r="D327" i="227"/>
  <c r="F327" i="227"/>
  <c r="G327" i="227" s="1"/>
  <c r="N271" i="237"/>
  <c r="O271" i="237" s="1"/>
  <c r="T271" i="237"/>
  <c r="B351" i="228"/>
  <c r="D351" i="228"/>
  <c r="X276" i="237"/>
  <c r="Y276" i="237" s="1"/>
  <c r="AD276" i="237"/>
  <c r="D265" i="232"/>
  <c r="E265" i="232" s="1"/>
  <c r="J265" i="232"/>
  <c r="AH271" i="237"/>
  <c r="AI271" i="237" s="1"/>
  <c r="AN271" i="237"/>
  <c r="K361" i="235"/>
  <c r="E361" i="235"/>
  <c r="F361" i="235" s="1"/>
  <c r="J361" i="235"/>
  <c r="H330" i="224"/>
  <c r="C271" i="237"/>
  <c r="H338" i="234" l="1"/>
  <c r="D339" i="234" s="1"/>
  <c r="F338" i="234"/>
  <c r="G338" i="234" s="1"/>
  <c r="J351" i="228"/>
  <c r="K351" i="228"/>
  <c r="E351" i="228"/>
  <c r="F351" i="228" s="1"/>
  <c r="B362" i="235"/>
  <c r="D362" i="235"/>
  <c r="H327" i="227"/>
  <c r="D271" i="237"/>
  <c r="E271" i="237" s="1"/>
  <c r="J271" i="237"/>
  <c r="C266" i="232"/>
  <c r="W277" i="237"/>
  <c r="AG272" i="237"/>
  <c r="F331" i="224"/>
  <c r="G331" i="224" s="1"/>
  <c r="D331" i="224"/>
  <c r="M272" i="237"/>
  <c r="H327" i="226"/>
  <c r="F339" i="234" l="1"/>
  <c r="G339" i="234" s="1"/>
  <c r="H331" i="224"/>
  <c r="N272" i="237"/>
  <c r="O272" i="237" s="1"/>
  <c r="T272" i="237"/>
  <c r="J362" i="235"/>
  <c r="K362" i="235"/>
  <c r="E362" i="235"/>
  <c r="F362" i="235" s="1"/>
  <c r="X277" i="237"/>
  <c r="Y277" i="237" s="1"/>
  <c r="AD277" i="237"/>
  <c r="C272" i="237"/>
  <c r="AH272" i="237"/>
  <c r="AI272" i="237" s="1"/>
  <c r="AN272" i="237"/>
  <c r="D266" i="232"/>
  <c r="E266" i="232" s="1"/>
  <c r="J266" i="232"/>
  <c r="F328" i="226"/>
  <c r="G328" i="226" s="1"/>
  <c r="D328" i="226"/>
  <c r="H328" i="226" s="1"/>
  <c r="D328" i="227"/>
  <c r="F328" i="227"/>
  <c r="G328" i="227" s="1"/>
  <c r="B352" i="228"/>
  <c r="D352" i="228"/>
  <c r="H339" i="234"/>
  <c r="D329" i="226" l="1"/>
  <c r="F329" i="226"/>
  <c r="G329" i="226" s="1"/>
  <c r="W278" i="237"/>
  <c r="B363" i="235"/>
  <c r="D363" i="235"/>
  <c r="M273" i="237"/>
  <c r="AG273" i="237"/>
  <c r="F340" i="234"/>
  <c r="G340" i="234" s="1"/>
  <c r="D340" i="234"/>
  <c r="K352" i="228"/>
  <c r="J352" i="228"/>
  <c r="E352" i="228"/>
  <c r="F352" i="228" s="1"/>
  <c r="H328" i="227"/>
  <c r="C267" i="232"/>
  <c r="D272" i="237"/>
  <c r="E272" i="237" s="1"/>
  <c r="J272" i="237"/>
  <c r="F332" i="224"/>
  <c r="G332" i="224" s="1"/>
  <c r="D332" i="224"/>
  <c r="B353" i="228" l="1"/>
  <c r="D353" i="228"/>
  <c r="H332" i="224"/>
  <c r="D267" i="232"/>
  <c r="E267" i="232" s="1"/>
  <c r="J267" i="232"/>
  <c r="AH273" i="237"/>
  <c r="AI273" i="237" s="1"/>
  <c r="AN273" i="237"/>
  <c r="X278" i="237"/>
  <c r="Y278" i="237" s="1"/>
  <c r="AD278" i="237"/>
  <c r="C273" i="237"/>
  <c r="E363" i="235"/>
  <c r="F363" i="235" s="1"/>
  <c r="K363" i="235"/>
  <c r="J363" i="235"/>
  <c r="D329" i="227"/>
  <c r="F329" i="227"/>
  <c r="G329" i="227" s="1"/>
  <c r="H340" i="234"/>
  <c r="N273" i="237"/>
  <c r="O273" i="237" s="1"/>
  <c r="T273" i="237"/>
  <c r="H329" i="226"/>
  <c r="H329" i="227" l="1"/>
  <c r="F330" i="227"/>
  <c r="G330" i="227" s="1"/>
  <c r="D330" i="227"/>
  <c r="H330" i="227" s="1"/>
  <c r="D273" i="237"/>
  <c r="E273" i="237" s="1"/>
  <c r="J273" i="237"/>
  <c r="D333" i="224"/>
  <c r="F333" i="224"/>
  <c r="G333" i="224" s="1"/>
  <c r="M274" i="237"/>
  <c r="AG274" i="237"/>
  <c r="E353" i="228"/>
  <c r="F353" i="228" s="1"/>
  <c r="J353" i="228"/>
  <c r="K353" i="228"/>
  <c r="D341" i="234"/>
  <c r="F341" i="234"/>
  <c r="G341" i="234" s="1"/>
  <c r="D330" i="226"/>
  <c r="F330" i="226"/>
  <c r="G330" i="226" s="1"/>
  <c r="B364" i="235"/>
  <c r="D364" i="235"/>
  <c r="W279" i="237"/>
  <c r="C268" i="232"/>
  <c r="H330" i="226" l="1"/>
  <c r="H341" i="234"/>
  <c r="X279" i="237"/>
  <c r="Y279" i="237" s="1"/>
  <c r="AD279" i="237"/>
  <c r="D268" i="232"/>
  <c r="E268" i="232" s="1"/>
  <c r="J268" i="232"/>
  <c r="E364" i="235"/>
  <c r="F364" i="235" s="1"/>
  <c r="K364" i="235"/>
  <c r="J364" i="235"/>
  <c r="D331" i="226"/>
  <c r="F331" i="226"/>
  <c r="G331" i="226" s="1"/>
  <c r="N274" i="237"/>
  <c r="O274" i="237" s="1"/>
  <c r="T274" i="237"/>
  <c r="B354" i="228"/>
  <c r="D354" i="228"/>
  <c r="C354" i="228"/>
  <c r="C274" i="237"/>
  <c r="D342" i="234"/>
  <c r="F342" i="234"/>
  <c r="G342" i="234" s="1"/>
  <c r="D331" i="227"/>
  <c r="F331" i="227"/>
  <c r="G331" i="227" s="1"/>
  <c r="AH274" i="237"/>
  <c r="AI274" i="237" s="1"/>
  <c r="AN274" i="237"/>
  <c r="H333" i="224"/>
  <c r="H331" i="226" l="1"/>
  <c r="H331" i="227"/>
  <c r="H342" i="234"/>
  <c r="D332" i="227"/>
  <c r="F332" i="227"/>
  <c r="G332" i="227" s="1"/>
  <c r="D274" i="237"/>
  <c r="E274" i="237" s="1"/>
  <c r="J274" i="237"/>
  <c r="F332" i="226"/>
  <c r="G332" i="226" s="1"/>
  <c r="D332" i="226"/>
  <c r="K354" i="228"/>
  <c r="I354" i="228"/>
  <c r="C355" i="228"/>
  <c r="J354" i="228"/>
  <c r="H354" i="228"/>
  <c r="E354" i="228"/>
  <c r="F354" i="228" s="1"/>
  <c r="C269" i="232"/>
  <c r="D334" i="224"/>
  <c r="F334" i="224"/>
  <c r="G334" i="224" s="1"/>
  <c r="AG275" i="237"/>
  <c r="D343" i="234"/>
  <c r="F343" i="234"/>
  <c r="G343" i="234" s="1"/>
  <c r="M275" i="237"/>
  <c r="B365" i="235"/>
  <c r="D365" i="235"/>
  <c r="W280" i="237"/>
  <c r="H332" i="226" l="1"/>
  <c r="X280" i="237"/>
  <c r="Y280" i="237" s="1"/>
  <c r="AD280" i="237"/>
  <c r="D269" i="232"/>
  <c r="E269" i="232" s="1"/>
  <c r="J269" i="232"/>
  <c r="D333" i="226"/>
  <c r="F333" i="226"/>
  <c r="G333" i="226" s="1"/>
  <c r="J365" i="235"/>
  <c r="E365" i="235"/>
  <c r="F365" i="235" s="1"/>
  <c r="K365" i="235"/>
  <c r="B355" i="228"/>
  <c r="D355" i="228"/>
  <c r="K355" i="228" s="1"/>
  <c r="H343" i="234"/>
  <c r="H334" i="224"/>
  <c r="C275" i="237"/>
  <c r="T275" i="237"/>
  <c r="N275" i="237"/>
  <c r="O275" i="237" s="1"/>
  <c r="AN275" i="237"/>
  <c r="AH275" i="237"/>
  <c r="AI275" i="237" s="1"/>
  <c r="C356" i="228"/>
  <c r="I355" i="228"/>
  <c r="E355" i="228"/>
  <c r="F355" i="228" s="1"/>
  <c r="J355" i="228"/>
  <c r="H355" i="228"/>
  <c r="H332" i="227"/>
  <c r="B356" i="228" l="1"/>
  <c r="D356" i="228"/>
  <c r="D333" i="227"/>
  <c r="F333" i="227"/>
  <c r="G333" i="227" s="1"/>
  <c r="C270" i="232"/>
  <c r="D275" i="237"/>
  <c r="E275" i="237" s="1"/>
  <c r="J275" i="237"/>
  <c r="M276" i="237"/>
  <c r="F335" i="224"/>
  <c r="G335" i="224" s="1"/>
  <c r="D335" i="224"/>
  <c r="AG276" i="237"/>
  <c r="B366" i="235"/>
  <c r="C366" i="235"/>
  <c r="D366" i="235"/>
  <c r="K356" i="228"/>
  <c r="C357" i="228"/>
  <c r="I356" i="228"/>
  <c r="H356" i="228"/>
  <c r="J356" i="228"/>
  <c r="E356" i="228"/>
  <c r="F356" i="228" s="1"/>
  <c r="F344" i="234"/>
  <c r="G344" i="234" s="1"/>
  <c r="D344" i="234"/>
  <c r="H344" i="234" s="1"/>
  <c r="H333" i="226"/>
  <c r="W281" i="237"/>
  <c r="H333" i="227" l="1"/>
  <c r="B357" i="228"/>
  <c r="D357" i="228"/>
  <c r="D334" i="226"/>
  <c r="F334" i="226"/>
  <c r="G334" i="226" s="1"/>
  <c r="F334" i="227"/>
  <c r="G334" i="227" s="1"/>
  <c r="D334" i="227"/>
  <c r="F345" i="234"/>
  <c r="G345" i="234" s="1"/>
  <c r="D345" i="234"/>
  <c r="N276" i="237"/>
  <c r="O276" i="237" s="1"/>
  <c r="T276" i="237"/>
  <c r="J270" i="232"/>
  <c r="D270" i="232"/>
  <c r="E270" i="232" s="1"/>
  <c r="C276" i="237"/>
  <c r="X281" i="237"/>
  <c r="Y281" i="237" s="1"/>
  <c r="AD281" i="237"/>
  <c r="AH276" i="237"/>
  <c r="AI276" i="237" s="1"/>
  <c r="AN276" i="237"/>
  <c r="K357" i="228"/>
  <c r="I357" i="228"/>
  <c r="C358" i="228"/>
  <c r="J357" i="228"/>
  <c r="H357" i="228"/>
  <c r="E357" i="228"/>
  <c r="F357" i="228" s="1"/>
  <c r="C367" i="235"/>
  <c r="K366" i="235"/>
  <c r="I366" i="235"/>
  <c r="J366" i="235"/>
  <c r="H366" i="235"/>
  <c r="E366" i="235"/>
  <c r="F366" i="235" s="1"/>
  <c r="H335" i="224"/>
  <c r="H334" i="226" l="1"/>
  <c r="B358" i="228"/>
  <c r="D358" i="228"/>
  <c r="F336" i="224"/>
  <c r="G336" i="224" s="1"/>
  <c r="D336" i="224"/>
  <c r="D335" i="226"/>
  <c r="F335" i="226"/>
  <c r="G335" i="226" s="1"/>
  <c r="B367" i="235"/>
  <c r="D367" i="235"/>
  <c r="K367" i="235" s="1"/>
  <c r="D276" i="237"/>
  <c r="E276" i="237" s="1"/>
  <c r="J276" i="237"/>
  <c r="H334" i="227"/>
  <c r="C368" i="235"/>
  <c r="I367" i="235"/>
  <c r="H367" i="235"/>
  <c r="K358" i="228"/>
  <c r="C359" i="228"/>
  <c r="I358" i="228"/>
  <c r="H358" i="228"/>
  <c r="E358" i="228"/>
  <c r="F358" i="228" s="1"/>
  <c r="J358" i="228"/>
  <c r="AG277" i="237"/>
  <c r="M277" i="237"/>
  <c r="W282" i="237"/>
  <c r="C271" i="232"/>
  <c r="H345" i="234"/>
  <c r="E367" i="235" l="1"/>
  <c r="F367" i="235" s="1"/>
  <c r="J367" i="235"/>
  <c r="B368" i="235"/>
  <c r="D368" i="235"/>
  <c r="K368" i="235" s="1"/>
  <c r="B359" i="228"/>
  <c r="D359" i="228"/>
  <c r="J359" i="228" s="1"/>
  <c r="J271" i="232"/>
  <c r="D271" i="232"/>
  <c r="E271" i="232" s="1"/>
  <c r="C369" i="235"/>
  <c r="I368" i="235"/>
  <c r="E368" i="235"/>
  <c r="F368" i="235" s="1"/>
  <c r="H368" i="235"/>
  <c r="C277" i="237"/>
  <c r="D346" i="234"/>
  <c r="F346" i="234"/>
  <c r="G346" i="234" s="1"/>
  <c r="X282" i="237"/>
  <c r="Y282" i="237" s="1"/>
  <c r="AD282" i="237"/>
  <c r="AH277" i="237"/>
  <c r="AI277" i="237" s="1"/>
  <c r="AN277" i="237"/>
  <c r="H335" i="226"/>
  <c r="N277" i="237"/>
  <c r="O277" i="237" s="1"/>
  <c r="T277" i="237"/>
  <c r="C360" i="228"/>
  <c r="K359" i="228"/>
  <c r="I359" i="228"/>
  <c r="H359" i="228"/>
  <c r="D335" i="227"/>
  <c r="F335" i="227"/>
  <c r="G335" i="227" s="1"/>
  <c r="H336" i="224"/>
  <c r="E359" i="228" l="1"/>
  <c r="F359" i="228" s="1"/>
  <c r="H346" i="234"/>
  <c r="H335" i="227"/>
  <c r="B360" i="228"/>
  <c r="D360" i="228"/>
  <c r="J360" i="228" s="1"/>
  <c r="B369" i="235"/>
  <c r="D369" i="235"/>
  <c r="K369" i="235" s="1"/>
  <c r="D336" i="227"/>
  <c r="F336" i="227"/>
  <c r="G336" i="227" s="1"/>
  <c r="J277" i="237"/>
  <c r="D277" i="237"/>
  <c r="E277" i="237" s="1"/>
  <c r="C272" i="232"/>
  <c r="F336" i="226"/>
  <c r="G336" i="226" s="1"/>
  <c r="D336" i="226"/>
  <c r="W283" i="237"/>
  <c r="D337" i="224"/>
  <c r="F337" i="224"/>
  <c r="G337" i="224" s="1"/>
  <c r="C361" i="228"/>
  <c r="I360" i="228"/>
  <c r="H360" i="228"/>
  <c r="E360" i="228"/>
  <c r="F360" i="228" s="1"/>
  <c r="J368" i="235"/>
  <c r="M278" i="237"/>
  <c r="AG278" i="237"/>
  <c r="D347" i="234"/>
  <c r="F347" i="234"/>
  <c r="G347" i="234" s="1"/>
  <c r="C370" i="235"/>
  <c r="I369" i="235"/>
  <c r="E369" i="235"/>
  <c r="F369" i="235" s="1"/>
  <c r="H369" i="235"/>
  <c r="J369" i="235"/>
  <c r="H337" i="224" l="1"/>
  <c r="K360" i="228"/>
  <c r="B370" i="235"/>
  <c r="D370" i="235"/>
  <c r="K370" i="235" s="1"/>
  <c r="B361" i="228"/>
  <c r="D361" i="228"/>
  <c r="K361" i="228" s="1"/>
  <c r="I361" i="228"/>
  <c r="C362" i="228"/>
  <c r="H361" i="228"/>
  <c r="E361" i="228"/>
  <c r="F361" i="228" s="1"/>
  <c r="D272" i="232"/>
  <c r="E272" i="232" s="1"/>
  <c r="J272" i="232"/>
  <c r="X283" i="237"/>
  <c r="Y283" i="237" s="1"/>
  <c r="AD283" i="237"/>
  <c r="H336" i="227"/>
  <c r="H347" i="234"/>
  <c r="N278" i="237"/>
  <c r="O278" i="237" s="1"/>
  <c r="T278" i="237"/>
  <c r="H336" i="226"/>
  <c r="C278" i="237"/>
  <c r="C371" i="235"/>
  <c r="I370" i="235"/>
  <c r="H370" i="235"/>
  <c r="J370" i="235"/>
  <c r="AH278" i="237"/>
  <c r="AI278" i="237" s="1"/>
  <c r="AN278" i="237"/>
  <c r="D338" i="224"/>
  <c r="F338" i="224"/>
  <c r="G338" i="224" s="1"/>
  <c r="H338" i="224" l="1"/>
  <c r="B362" i="228"/>
  <c r="D362" i="228"/>
  <c r="E362" i="228" s="1"/>
  <c r="F362" i="228" s="1"/>
  <c r="C372" i="235"/>
  <c r="I371" i="235"/>
  <c r="H371" i="235"/>
  <c r="D278" i="237"/>
  <c r="E278" i="237" s="1"/>
  <c r="J278" i="237"/>
  <c r="M279" i="237"/>
  <c r="W284" i="237"/>
  <c r="J361" i="228"/>
  <c r="D339" i="224"/>
  <c r="F339" i="224"/>
  <c r="G339" i="224" s="1"/>
  <c r="AG279" i="237"/>
  <c r="F348" i="234"/>
  <c r="G348" i="234" s="1"/>
  <c r="D348" i="234"/>
  <c r="H348" i="234" s="1"/>
  <c r="E370" i="235"/>
  <c r="F370" i="235" s="1"/>
  <c r="D337" i="226"/>
  <c r="F337" i="226"/>
  <c r="G337" i="226" s="1"/>
  <c r="D337" i="227"/>
  <c r="F337" i="227"/>
  <c r="G337" i="227" s="1"/>
  <c r="C273" i="232"/>
  <c r="K362" i="228"/>
  <c r="I362" i="228"/>
  <c r="C363" i="228"/>
  <c r="H362" i="228"/>
  <c r="H337" i="227" l="1"/>
  <c r="H337" i="226"/>
  <c r="J362" i="228"/>
  <c r="B363" i="228"/>
  <c r="D363" i="228"/>
  <c r="K363" i="228" s="1"/>
  <c r="C364" i="228"/>
  <c r="I363" i="228"/>
  <c r="H363" i="228"/>
  <c r="E363" i="228"/>
  <c r="F363" i="228" s="1"/>
  <c r="D338" i="226"/>
  <c r="F338" i="226"/>
  <c r="G338" i="226" s="1"/>
  <c r="B371" i="235"/>
  <c r="D371" i="235"/>
  <c r="AH279" i="237"/>
  <c r="AI279" i="237" s="1"/>
  <c r="AN279" i="237"/>
  <c r="F338" i="227"/>
  <c r="G338" i="227" s="1"/>
  <c r="D338" i="227"/>
  <c r="D349" i="234"/>
  <c r="F349" i="234"/>
  <c r="G349" i="234" s="1"/>
  <c r="AD284" i="237"/>
  <c r="X284" i="237"/>
  <c r="Y284" i="237" s="1"/>
  <c r="C279" i="237"/>
  <c r="D273" i="232"/>
  <c r="E273" i="232" s="1"/>
  <c r="J273" i="232"/>
  <c r="H339" i="224"/>
  <c r="N279" i="237"/>
  <c r="O279" i="237" s="1"/>
  <c r="T279" i="237"/>
  <c r="C373" i="235"/>
  <c r="I372" i="235"/>
  <c r="H372" i="235"/>
  <c r="B364" i="228" l="1"/>
  <c r="D364" i="228"/>
  <c r="E364" i="228" s="1"/>
  <c r="F364" i="228" s="1"/>
  <c r="M280" i="237"/>
  <c r="C365" i="228"/>
  <c r="I364" i="228"/>
  <c r="H364" i="228"/>
  <c r="F340" i="224"/>
  <c r="G340" i="224" s="1"/>
  <c r="D340" i="224"/>
  <c r="AG280" i="237"/>
  <c r="C374" i="235"/>
  <c r="I373" i="235"/>
  <c r="H373" i="235"/>
  <c r="W285" i="237"/>
  <c r="H338" i="227"/>
  <c r="H338" i="226"/>
  <c r="D279" i="237"/>
  <c r="E279" i="237" s="1"/>
  <c r="J279" i="237"/>
  <c r="H349" i="234"/>
  <c r="C274" i="232"/>
  <c r="J371" i="235"/>
  <c r="K371" i="235"/>
  <c r="E371" i="235"/>
  <c r="F371" i="235" s="1"/>
  <c r="J363" i="228"/>
  <c r="B365" i="228" l="1"/>
  <c r="D365" i="228"/>
  <c r="D350" i="234"/>
  <c r="F350" i="234"/>
  <c r="G350" i="234" s="1"/>
  <c r="N280" i="237"/>
  <c r="O280" i="237" s="1"/>
  <c r="T280" i="237"/>
  <c r="K365" i="228"/>
  <c r="I365" i="228"/>
  <c r="J365" i="228"/>
  <c r="H365" i="228"/>
  <c r="E365" i="228"/>
  <c r="F365" i="228" s="1"/>
  <c r="D274" i="232"/>
  <c r="E274" i="232" s="1"/>
  <c r="J274" i="232"/>
  <c r="C280" i="237"/>
  <c r="X285" i="237"/>
  <c r="Y285" i="237" s="1"/>
  <c r="AD285" i="237"/>
  <c r="J364" i="228"/>
  <c r="K364" i="228"/>
  <c r="D339" i="227"/>
  <c r="F339" i="227"/>
  <c r="G339" i="227" s="1"/>
  <c r="AN280" i="237"/>
  <c r="AH280" i="237"/>
  <c r="AI280" i="237" s="1"/>
  <c r="B372" i="235"/>
  <c r="D372" i="235"/>
  <c r="D339" i="226"/>
  <c r="F339" i="226"/>
  <c r="G339" i="226" s="1"/>
  <c r="C375" i="235"/>
  <c r="I374" i="235"/>
  <c r="H374" i="235"/>
  <c r="H340" i="224"/>
  <c r="H350" i="234" l="1"/>
  <c r="B366" i="228"/>
  <c r="C366" i="228"/>
  <c r="D366" i="228"/>
  <c r="C376" i="235"/>
  <c r="I375" i="235"/>
  <c r="H375" i="235"/>
  <c r="F341" i="224"/>
  <c r="G341" i="224" s="1"/>
  <c r="D341" i="224"/>
  <c r="H341" i="224" s="1"/>
  <c r="H339" i="226"/>
  <c r="AG281" i="237"/>
  <c r="D351" i="234"/>
  <c r="H351" i="234" s="1"/>
  <c r="F351" i="234"/>
  <c r="G351" i="234" s="1"/>
  <c r="D280" i="237"/>
  <c r="E280" i="237" s="1"/>
  <c r="J280" i="237"/>
  <c r="J372" i="235"/>
  <c r="E372" i="235"/>
  <c r="F372" i="235" s="1"/>
  <c r="K372" i="235"/>
  <c r="M281" i="237"/>
  <c r="H339" i="227"/>
  <c r="W286" i="237"/>
  <c r="C275" i="232"/>
  <c r="D275" i="232" l="1"/>
  <c r="E275" i="232" s="1"/>
  <c r="J275" i="232"/>
  <c r="F352" i="234"/>
  <c r="G352" i="234" s="1"/>
  <c r="D352" i="234"/>
  <c r="H352" i="234" s="1"/>
  <c r="D342" i="224"/>
  <c r="F342" i="224"/>
  <c r="G342" i="224" s="1"/>
  <c r="X286" i="237"/>
  <c r="Y286" i="237" s="1"/>
  <c r="AD286" i="237"/>
  <c r="N281" i="237"/>
  <c r="O281" i="237" s="1"/>
  <c r="T281" i="237"/>
  <c r="AH281" i="237"/>
  <c r="AI281" i="237" s="1"/>
  <c r="AN281" i="237"/>
  <c r="C281" i="237"/>
  <c r="C377" i="235"/>
  <c r="I376" i="235"/>
  <c r="H376" i="235"/>
  <c r="K366" i="228"/>
  <c r="C367" i="228"/>
  <c r="I366" i="228"/>
  <c r="H366" i="228"/>
  <c r="E366" i="228"/>
  <c r="F366" i="228" s="1"/>
  <c r="J366" i="228"/>
  <c r="D340" i="227"/>
  <c r="F340" i="227"/>
  <c r="G340" i="227" s="1"/>
  <c r="B373" i="235"/>
  <c r="D373" i="235"/>
  <c r="F340" i="226"/>
  <c r="G340" i="226" s="1"/>
  <c r="D340" i="226"/>
  <c r="H340" i="226" l="1"/>
  <c r="D341" i="226"/>
  <c r="F341" i="226"/>
  <c r="G341" i="226" s="1"/>
  <c r="D353" i="234"/>
  <c r="F353" i="234"/>
  <c r="G353" i="234" s="1"/>
  <c r="J373" i="235"/>
  <c r="E373" i="235"/>
  <c r="F373" i="235" s="1"/>
  <c r="K373" i="235"/>
  <c r="H340" i="227"/>
  <c r="I377" i="235"/>
  <c r="H377" i="235"/>
  <c r="AG282" i="237"/>
  <c r="W287" i="237"/>
  <c r="C368" i="228"/>
  <c r="I367" i="228"/>
  <c r="H367" i="228"/>
  <c r="B367" i="228"/>
  <c r="D367" i="228"/>
  <c r="E367" i="228" s="1"/>
  <c r="F367" i="228" s="1"/>
  <c r="D281" i="237"/>
  <c r="E281" i="237" s="1"/>
  <c r="J281" i="237"/>
  <c r="M282" i="237"/>
  <c r="H342" i="224"/>
  <c r="C276" i="232"/>
  <c r="B368" i="228" l="1"/>
  <c r="D368" i="228"/>
  <c r="J276" i="232"/>
  <c r="D276" i="232"/>
  <c r="E276" i="232" s="1"/>
  <c r="D341" i="227"/>
  <c r="F341" i="227"/>
  <c r="G341" i="227" s="1"/>
  <c r="C282" i="237"/>
  <c r="J367" i="228"/>
  <c r="K367" i="228"/>
  <c r="H353" i="234"/>
  <c r="K368" i="228"/>
  <c r="C369" i="228"/>
  <c r="I368" i="228"/>
  <c r="H368" i="228"/>
  <c r="E368" i="228"/>
  <c r="F368" i="228" s="1"/>
  <c r="J368" i="228"/>
  <c r="AN282" i="237"/>
  <c r="AH282" i="237"/>
  <c r="AI282" i="237" s="1"/>
  <c r="B374" i="235"/>
  <c r="D374" i="235"/>
  <c r="D343" i="224"/>
  <c r="F343" i="224"/>
  <c r="G343" i="224" s="1"/>
  <c r="N282" i="237"/>
  <c r="O282" i="237" s="1"/>
  <c r="T282" i="237"/>
  <c r="X287" i="237"/>
  <c r="Y287" i="237" s="1"/>
  <c r="AD287" i="237"/>
  <c r="H341" i="226"/>
  <c r="H343" i="224" l="1"/>
  <c r="B369" i="228"/>
  <c r="D369" i="228"/>
  <c r="W288" i="237"/>
  <c r="E374" i="235"/>
  <c r="F374" i="235" s="1"/>
  <c r="K374" i="235"/>
  <c r="J374" i="235"/>
  <c r="AG283" i="237"/>
  <c r="D342" i="226"/>
  <c r="F342" i="226"/>
  <c r="G342" i="226" s="1"/>
  <c r="M283" i="237"/>
  <c r="K369" i="228"/>
  <c r="I369" i="228"/>
  <c r="C370" i="228"/>
  <c r="H369" i="228"/>
  <c r="E369" i="228"/>
  <c r="F369" i="228" s="1"/>
  <c r="J369" i="228"/>
  <c r="H341" i="227"/>
  <c r="F344" i="224"/>
  <c r="G344" i="224" s="1"/>
  <c r="D344" i="224"/>
  <c r="D354" i="234"/>
  <c r="F354" i="234"/>
  <c r="G354" i="234" s="1"/>
  <c r="D282" i="237"/>
  <c r="E282" i="237" s="1"/>
  <c r="J282" i="237"/>
  <c r="C277" i="232"/>
  <c r="H354" i="234" l="1"/>
  <c r="B370" i="228"/>
  <c r="D370" i="228"/>
  <c r="J370" i="228" s="1"/>
  <c r="H344" i="224"/>
  <c r="H342" i="226"/>
  <c r="D277" i="232"/>
  <c r="E277" i="232" s="1"/>
  <c r="J277" i="232"/>
  <c r="D355" i="234"/>
  <c r="F355" i="234"/>
  <c r="G355" i="234" s="1"/>
  <c r="C283" i="237"/>
  <c r="T283" i="237"/>
  <c r="N283" i="237"/>
  <c r="O283" i="237" s="1"/>
  <c r="B375" i="235"/>
  <c r="D375" i="235"/>
  <c r="F342" i="227"/>
  <c r="G342" i="227" s="1"/>
  <c r="D342" i="227"/>
  <c r="K370" i="228"/>
  <c r="C371" i="228"/>
  <c r="I370" i="228"/>
  <c r="H370" i="228"/>
  <c r="E370" i="228"/>
  <c r="F370" i="228" s="1"/>
  <c r="AN283" i="237"/>
  <c r="AH283" i="237"/>
  <c r="AI283" i="237" s="1"/>
  <c r="X288" i="237"/>
  <c r="Y288" i="237" s="1"/>
  <c r="AD288" i="237"/>
  <c r="H355" i="234" l="1"/>
  <c r="B371" i="228"/>
  <c r="D371" i="228"/>
  <c r="F356" i="234"/>
  <c r="G356" i="234" s="1"/>
  <c r="D356" i="234"/>
  <c r="D345" i="224"/>
  <c r="F345" i="224"/>
  <c r="G345" i="224" s="1"/>
  <c r="K375" i="235"/>
  <c r="E375" i="235"/>
  <c r="F375" i="235" s="1"/>
  <c r="J375" i="235"/>
  <c r="D283" i="237"/>
  <c r="E283" i="237" s="1"/>
  <c r="J283" i="237"/>
  <c r="AG284" i="237"/>
  <c r="H342" i="227"/>
  <c r="C278" i="232"/>
  <c r="C372" i="228"/>
  <c r="K371" i="228"/>
  <c r="I371" i="228"/>
  <c r="E371" i="228"/>
  <c r="F371" i="228" s="1"/>
  <c r="J371" i="228"/>
  <c r="H371" i="228"/>
  <c r="W289" i="237"/>
  <c r="M284" i="237"/>
  <c r="D343" i="226"/>
  <c r="F343" i="226"/>
  <c r="G343" i="226" s="1"/>
  <c r="H345" i="224" l="1"/>
  <c r="H343" i="226"/>
  <c r="N284" i="237"/>
  <c r="O284" i="237" s="1"/>
  <c r="T284" i="237"/>
  <c r="D343" i="227"/>
  <c r="F343" i="227"/>
  <c r="G343" i="227" s="1"/>
  <c r="C284" i="237"/>
  <c r="F344" i="226"/>
  <c r="G344" i="226" s="1"/>
  <c r="D344" i="226"/>
  <c r="C373" i="228"/>
  <c r="I372" i="228"/>
  <c r="H372" i="228"/>
  <c r="AH284" i="237"/>
  <c r="AI284" i="237" s="1"/>
  <c r="AN284" i="237"/>
  <c r="D346" i="224"/>
  <c r="H346" i="224" s="1"/>
  <c r="F346" i="224"/>
  <c r="G346" i="224" s="1"/>
  <c r="B372" i="228"/>
  <c r="D372" i="228"/>
  <c r="K372" i="228" s="1"/>
  <c r="AD289" i="237"/>
  <c r="X289" i="237"/>
  <c r="Y289" i="237" s="1"/>
  <c r="D278" i="232"/>
  <c r="E278" i="232" s="1"/>
  <c r="J278" i="232"/>
  <c r="B376" i="235"/>
  <c r="D376" i="235"/>
  <c r="H356" i="234"/>
  <c r="H344" i="226" l="1"/>
  <c r="C279" i="232"/>
  <c r="W290" i="237"/>
  <c r="AG285" i="237"/>
  <c r="H343" i="227"/>
  <c r="J372" i="228"/>
  <c r="I373" i="228"/>
  <c r="C374" i="228"/>
  <c r="H373" i="228"/>
  <c r="J376" i="235"/>
  <c r="E376" i="235"/>
  <c r="F376" i="235" s="1"/>
  <c r="K376" i="235"/>
  <c r="D345" i="226"/>
  <c r="F345" i="226"/>
  <c r="G345" i="226" s="1"/>
  <c r="D357" i="234"/>
  <c r="H357" i="234" s="1"/>
  <c r="F357" i="234"/>
  <c r="G357" i="234" s="1"/>
  <c r="F347" i="224"/>
  <c r="G347" i="224" s="1"/>
  <c r="D347" i="224"/>
  <c r="E372" i="228"/>
  <c r="F372" i="228" s="1"/>
  <c r="D284" i="237"/>
  <c r="E284" i="237" s="1"/>
  <c r="J284" i="237"/>
  <c r="M285" i="237"/>
  <c r="H345" i="226" l="1"/>
  <c r="N285" i="237"/>
  <c r="O285" i="237" s="1"/>
  <c r="T285" i="237"/>
  <c r="B377" i="235"/>
  <c r="D377" i="235"/>
  <c r="H347" i="224"/>
  <c r="C375" i="228"/>
  <c r="I374" i="228"/>
  <c r="H374" i="228"/>
  <c r="D344" i="227"/>
  <c r="F344" i="227"/>
  <c r="G344" i="227" s="1"/>
  <c r="AD290" i="237"/>
  <c r="X290" i="237"/>
  <c r="Y290" i="237" s="1"/>
  <c r="B373" i="228"/>
  <c r="D373" i="228"/>
  <c r="D358" i="234"/>
  <c r="F358" i="234"/>
  <c r="G358" i="234" s="1"/>
  <c r="D346" i="226"/>
  <c r="F346" i="226"/>
  <c r="G346" i="226" s="1"/>
  <c r="AH285" i="237"/>
  <c r="AI285" i="237" s="1"/>
  <c r="AN285" i="237"/>
  <c r="D279" i="232"/>
  <c r="E279" i="232" s="1"/>
  <c r="J279" i="232"/>
  <c r="C285" i="237"/>
  <c r="H346" i="226" l="1"/>
  <c r="H358" i="234"/>
  <c r="AG286" i="237"/>
  <c r="D359" i="234"/>
  <c r="F359" i="234"/>
  <c r="G359" i="234" s="1"/>
  <c r="W291" i="237"/>
  <c r="C376" i="228"/>
  <c r="I375" i="228"/>
  <c r="H375" i="228"/>
  <c r="C280" i="232"/>
  <c r="D347" i="226"/>
  <c r="F347" i="226"/>
  <c r="G347" i="226" s="1"/>
  <c r="K373" i="228"/>
  <c r="E373" i="228"/>
  <c r="F373" i="228" s="1"/>
  <c r="J373" i="228"/>
  <c r="F348" i="224"/>
  <c r="G348" i="224" s="1"/>
  <c r="D348" i="224"/>
  <c r="H348" i="224" s="1"/>
  <c r="D285" i="237"/>
  <c r="E285" i="237" s="1"/>
  <c r="J285" i="237"/>
  <c r="H344" i="227"/>
  <c r="K377" i="235"/>
  <c r="E377" i="235"/>
  <c r="F377" i="235" s="1"/>
  <c r="J377" i="235"/>
  <c r="M286" i="237"/>
  <c r="N286" i="237" l="1"/>
  <c r="O286" i="237" s="1"/>
  <c r="T286" i="237"/>
  <c r="D345" i="227"/>
  <c r="F345" i="227"/>
  <c r="G345" i="227" s="1"/>
  <c r="H347" i="226"/>
  <c r="C377" i="228"/>
  <c r="I376" i="228"/>
  <c r="H376" i="228"/>
  <c r="H359" i="234"/>
  <c r="C286" i="237"/>
  <c r="B374" i="228"/>
  <c r="D374" i="228"/>
  <c r="D280" i="232"/>
  <c r="E280" i="232" s="1"/>
  <c r="J280" i="232"/>
  <c r="X291" i="237"/>
  <c r="Y291" i="237" s="1"/>
  <c r="AD291" i="237"/>
  <c r="B378" i="235"/>
  <c r="D378" i="235"/>
  <c r="C378" i="235"/>
  <c r="D349" i="224"/>
  <c r="F349" i="224"/>
  <c r="G349" i="224" s="1"/>
  <c r="AH286" i="237"/>
  <c r="AI286" i="237" s="1"/>
  <c r="AN286" i="237"/>
  <c r="H349" i="224" l="1"/>
  <c r="AG287" i="237"/>
  <c r="W292" i="237"/>
  <c r="E374" i="228"/>
  <c r="F374" i="228" s="1"/>
  <c r="K374" i="228"/>
  <c r="J374" i="228"/>
  <c r="F360" i="234"/>
  <c r="G360" i="234" s="1"/>
  <c r="D360" i="234"/>
  <c r="I377" i="228"/>
  <c r="H377" i="228"/>
  <c r="H345" i="227"/>
  <c r="D350" i="224"/>
  <c r="H350" i="224" s="1"/>
  <c r="F350" i="224"/>
  <c r="G350" i="224" s="1"/>
  <c r="C281" i="232"/>
  <c r="C379" i="235"/>
  <c r="K378" i="235"/>
  <c r="I378" i="235"/>
  <c r="H378" i="235"/>
  <c r="J378" i="235"/>
  <c r="E378" i="235"/>
  <c r="F378" i="235" s="1"/>
  <c r="D286" i="237"/>
  <c r="E286" i="237" s="1"/>
  <c r="J286" i="237"/>
  <c r="F348" i="226"/>
  <c r="G348" i="226" s="1"/>
  <c r="D348" i="226"/>
  <c r="M287" i="237"/>
  <c r="T287" i="237" l="1"/>
  <c r="N287" i="237"/>
  <c r="O287" i="237" s="1"/>
  <c r="D281" i="232"/>
  <c r="E281" i="232" s="1"/>
  <c r="J281" i="232"/>
  <c r="F346" i="227"/>
  <c r="G346" i="227" s="1"/>
  <c r="D346" i="227"/>
  <c r="H346" i="227" s="1"/>
  <c r="X292" i="237"/>
  <c r="Y292" i="237" s="1"/>
  <c r="AD292" i="237"/>
  <c r="C287" i="237"/>
  <c r="C380" i="235"/>
  <c r="I379" i="235"/>
  <c r="H379" i="235"/>
  <c r="F351" i="224"/>
  <c r="G351" i="224" s="1"/>
  <c r="D351" i="224"/>
  <c r="H351" i="224" s="1"/>
  <c r="H348" i="226"/>
  <c r="B379" i="235"/>
  <c r="D379" i="235"/>
  <c r="E379" i="235" s="1"/>
  <c r="F379" i="235" s="1"/>
  <c r="H360" i="234"/>
  <c r="B375" i="228"/>
  <c r="D375" i="228"/>
  <c r="AH287" i="237"/>
  <c r="AI287" i="237" s="1"/>
  <c r="AN287" i="237"/>
  <c r="B380" i="235" l="1"/>
  <c r="D380" i="235"/>
  <c r="D361" i="234"/>
  <c r="F361" i="234"/>
  <c r="G361" i="234" s="1"/>
  <c r="D349" i="226"/>
  <c r="F349" i="226"/>
  <c r="G349" i="226" s="1"/>
  <c r="J379" i="235"/>
  <c r="K379" i="235"/>
  <c r="W293" i="237"/>
  <c r="C282" i="232"/>
  <c r="F352" i="224"/>
  <c r="G352" i="224" s="1"/>
  <c r="D352" i="224"/>
  <c r="D287" i="237"/>
  <c r="E287" i="237" s="1"/>
  <c r="J287" i="237"/>
  <c r="D347" i="227"/>
  <c r="F347" i="227"/>
  <c r="G347" i="227" s="1"/>
  <c r="M288" i="237"/>
  <c r="C381" i="235"/>
  <c r="K380" i="235"/>
  <c r="I380" i="235"/>
  <c r="E380" i="235"/>
  <c r="F380" i="235" s="1"/>
  <c r="J380" i="235"/>
  <c r="H380" i="235"/>
  <c r="AG288" i="237"/>
  <c r="E375" i="228"/>
  <c r="F375" i="228" s="1"/>
  <c r="K375" i="228"/>
  <c r="J375" i="228"/>
  <c r="H347" i="227" l="1"/>
  <c r="H361" i="234"/>
  <c r="B381" i="235"/>
  <c r="D381" i="235"/>
  <c r="K381" i="235" s="1"/>
  <c r="AN288" i="237"/>
  <c r="AH288" i="237"/>
  <c r="AI288" i="237" s="1"/>
  <c r="C288" i="237"/>
  <c r="D362" i="234"/>
  <c r="F362" i="234"/>
  <c r="G362" i="234" s="1"/>
  <c r="H352" i="224"/>
  <c r="N288" i="237"/>
  <c r="O288" i="237" s="1"/>
  <c r="T288" i="237"/>
  <c r="B376" i="228"/>
  <c r="D376" i="228"/>
  <c r="C382" i="235"/>
  <c r="I381" i="235"/>
  <c r="J381" i="235"/>
  <c r="E381" i="235"/>
  <c r="F381" i="235" s="1"/>
  <c r="H381" i="235"/>
  <c r="D348" i="227"/>
  <c r="F348" i="227"/>
  <c r="G348" i="227" s="1"/>
  <c r="X293" i="237"/>
  <c r="Y293" i="237" s="1"/>
  <c r="AD293" i="237"/>
  <c r="H349" i="226"/>
  <c r="D282" i="232"/>
  <c r="E282" i="232" s="1"/>
  <c r="J282" i="232"/>
  <c r="H362" i="234" l="1"/>
  <c r="B382" i="235"/>
  <c r="D382" i="235"/>
  <c r="J382" i="235" s="1"/>
  <c r="W294" i="237"/>
  <c r="D363" i="234"/>
  <c r="F363" i="234"/>
  <c r="G363" i="234" s="1"/>
  <c r="C283" i="232"/>
  <c r="J376" i="228"/>
  <c r="K376" i="228"/>
  <c r="E376" i="228"/>
  <c r="F376" i="228" s="1"/>
  <c r="M289" i="237"/>
  <c r="D288" i="237"/>
  <c r="E288" i="237" s="1"/>
  <c r="J288" i="237"/>
  <c r="D350" i="226"/>
  <c r="F350" i="226"/>
  <c r="G350" i="226" s="1"/>
  <c r="H348" i="227"/>
  <c r="D353" i="224"/>
  <c r="F353" i="224"/>
  <c r="G353" i="224" s="1"/>
  <c r="C383" i="235"/>
  <c r="K382" i="235"/>
  <c r="I382" i="235"/>
  <c r="H382" i="235"/>
  <c r="E382" i="235"/>
  <c r="F382" i="235" s="1"/>
  <c r="AG289" i="237"/>
  <c r="H353" i="224" l="1"/>
  <c r="H350" i="226"/>
  <c r="D351" i="226" s="1"/>
  <c r="D354" i="224"/>
  <c r="F354" i="224"/>
  <c r="G354" i="224" s="1"/>
  <c r="X294" i="237"/>
  <c r="Y294" i="237" s="1"/>
  <c r="AD294" i="237"/>
  <c r="D349" i="227"/>
  <c r="F349" i="227"/>
  <c r="G349" i="227" s="1"/>
  <c r="C289" i="237"/>
  <c r="B383" i="235"/>
  <c r="D383" i="235"/>
  <c r="E383" i="235" s="1"/>
  <c r="F383" i="235" s="1"/>
  <c r="K383" i="235"/>
  <c r="C384" i="235"/>
  <c r="I383" i="235"/>
  <c r="H383" i="235"/>
  <c r="T289" i="237"/>
  <c r="N289" i="237"/>
  <c r="O289" i="237" s="1"/>
  <c r="H363" i="234"/>
  <c r="B377" i="228"/>
  <c r="D377" i="228"/>
  <c r="AH289" i="237"/>
  <c r="AI289" i="237" s="1"/>
  <c r="AN289" i="237"/>
  <c r="F351" i="226"/>
  <c r="G351" i="226" s="1"/>
  <c r="D283" i="232"/>
  <c r="E283" i="232" s="1"/>
  <c r="J283" i="232"/>
  <c r="J383" i="235" l="1"/>
  <c r="B384" i="235"/>
  <c r="D384" i="235"/>
  <c r="J384" i="235" s="1"/>
  <c r="AG290" i="237"/>
  <c r="W295" i="237"/>
  <c r="H351" i="226"/>
  <c r="E377" i="228"/>
  <c r="F377" i="228" s="1"/>
  <c r="K377" i="228"/>
  <c r="J377" i="228"/>
  <c r="C284" i="232"/>
  <c r="D289" i="237"/>
  <c r="E289" i="237" s="1"/>
  <c r="J289" i="237"/>
  <c r="M290" i="237"/>
  <c r="C385" i="235"/>
  <c r="K384" i="235"/>
  <c r="I384" i="235"/>
  <c r="E384" i="235"/>
  <c r="F384" i="235" s="1"/>
  <c r="H384" i="235"/>
  <c r="H349" i="227"/>
  <c r="H354" i="224"/>
  <c r="B385" i="235" l="1"/>
  <c r="D385" i="235"/>
  <c r="J385" i="235" s="1"/>
  <c r="F350" i="227"/>
  <c r="G350" i="227" s="1"/>
  <c r="D350" i="227"/>
  <c r="AN290" i="237"/>
  <c r="AH290" i="237"/>
  <c r="AI290" i="237" s="1"/>
  <c r="X295" i="237"/>
  <c r="Y295" i="237" s="1"/>
  <c r="AD295" i="237"/>
  <c r="K385" i="235"/>
  <c r="C386" i="235"/>
  <c r="I385" i="235"/>
  <c r="H385" i="235"/>
  <c r="E385" i="235"/>
  <c r="F385" i="235" s="1"/>
  <c r="C290" i="237"/>
  <c r="N290" i="237"/>
  <c r="O290" i="237" s="1"/>
  <c r="T290" i="237"/>
  <c r="F352" i="226"/>
  <c r="G352" i="226" s="1"/>
  <c r="D352" i="226"/>
  <c r="D355" i="224"/>
  <c r="F355" i="224"/>
  <c r="G355" i="224" s="1"/>
  <c r="D284" i="232"/>
  <c r="E284" i="232" s="1"/>
  <c r="J284" i="232"/>
  <c r="B378" i="228"/>
  <c r="D378" i="228"/>
  <c r="C378" i="228"/>
  <c r="B386" i="235" l="1"/>
  <c r="D386" i="235"/>
  <c r="K386" i="235" s="1"/>
  <c r="C285" i="232"/>
  <c r="W296" i="237"/>
  <c r="C387" i="235"/>
  <c r="I386" i="235"/>
  <c r="J386" i="235"/>
  <c r="E386" i="235"/>
  <c r="F386" i="235" s="1"/>
  <c r="H386" i="235"/>
  <c r="H355" i="224"/>
  <c r="M291" i="237"/>
  <c r="K378" i="228"/>
  <c r="I378" i="228"/>
  <c r="C379" i="228"/>
  <c r="H378" i="228"/>
  <c r="J378" i="228"/>
  <c r="E378" i="228"/>
  <c r="F378" i="228" s="1"/>
  <c r="D290" i="237"/>
  <c r="E290" i="237" s="1"/>
  <c r="J290" i="237"/>
  <c r="AG291" i="237"/>
  <c r="H352" i="226"/>
  <c r="H350" i="227"/>
  <c r="B387" i="235" l="1"/>
  <c r="D387" i="235"/>
  <c r="E387" i="235" s="1"/>
  <c r="F387" i="235" s="1"/>
  <c r="C388" i="235"/>
  <c r="I387" i="235"/>
  <c r="J387" i="235"/>
  <c r="H387" i="235"/>
  <c r="C291" i="237"/>
  <c r="B379" i="228"/>
  <c r="D379" i="228"/>
  <c r="E379" i="228" s="1"/>
  <c r="F379" i="228" s="1"/>
  <c r="F356" i="224"/>
  <c r="G356" i="224" s="1"/>
  <c r="D356" i="224"/>
  <c r="X296" i="237"/>
  <c r="Y296" i="237" s="1"/>
  <c r="AD296" i="237"/>
  <c r="D351" i="227"/>
  <c r="F351" i="227"/>
  <c r="G351" i="227" s="1"/>
  <c r="N291" i="237"/>
  <c r="O291" i="237" s="1"/>
  <c r="T291" i="237"/>
  <c r="J285" i="232"/>
  <c r="D285" i="232"/>
  <c r="E285" i="232" s="1"/>
  <c r="D353" i="226"/>
  <c r="F353" i="226"/>
  <c r="G353" i="226" s="1"/>
  <c r="C380" i="228"/>
  <c r="K379" i="228"/>
  <c r="I379" i="228"/>
  <c r="H379" i="228"/>
  <c r="AH291" i="237"/>
  <c r="AI291" i="237" s="1"/>
  <c r="AN291" i="237"/>
  <c r="J379" i="228" l="1"/>
  <c r="K387" i="235"/>
  <c r="H356" i="224"/>
  <c r="B380" i="228"/>
  <c r="D380" i="228"/>
  <c r="J380" i="228" s="1"/>
  <c r="B388" i="235"/>
  <c r="D388" i="235"/>
  <c r="K388" i="235" s="1"/>
  <c r="F357" i="224"/>
  <c r="G357" i="224" s="1"/>
  <c r="D357" i="224"/>
  <c r="H357" i="224" s="1"/>
  <c r="K380" i="228"/>
  <c r="C381" i="228"/>
  <c r="I380" i="228"/>
  <c r="H380" i="228"/>
  <c r="H351" i="227"/>
  <c r="D291" i="237"/>
  <c r="E291" i="237" s="1"/>
  <c r="J291" i="237"/>
  <c r="C286" i="232"/>
  <c r="AG292" i="237"/>
  <c r="H353" i="226"/>
  <c r="M292" i="237"/>
  <c r="W297" i="237"/>
  <c r="C389" i="235"/>
  <c r="I388" i="235"/>
  <c r="H388" i="235"/>
  <c r="E388" i="235"/>
  <c r="F388" i="235" s="1"/>
  <c r="J388" i="235" l="1"/>
  <c r="E380" i="228"/>
  <c r="F380" i="228" s="1"/>
  <c r="B389" i="235"/>
  <c r="D389" i="235"/>
  <c r="K389" i="235" s="1"/>
  <c r="B381" i="228"/>
  <c r="D381" i="228"/>
  <c r="K381" i="228" s="1"/>
  <c r="C292" i="237"/>
  <c r="D352" i="227"/>
  <c r="F352" i="227"/>
  <c r="G352" i="227" s="1"/>
  <c r="N292" i="237"/>
  <c r="O292" i="237" s="1"/>
  <c r="T292" i="237"/>
  <c r="D358" i="224"/>
  <c r="F358" i="224"/>
  <c r="G358" i="224" s="1"/>
  <c r="D354" i="226"/>
  <c r="F354" i="226"/>
  <c r="G354" i="226" s="1"/>
  <c r="D286" i="232"/>
  <c r="E286" i="232" s="1"/>
  <c r="J286" i="232"/>
  <c r="C382" i="228"/>
  <c r="I381" i="228"/>
  <c r="E381" i="228"/>
  <c r="F381" i="228" s="1"/>
  <c r="H381" i="228"/>
  <c r="J381" i="228"/>
  <c r="AN292" i="237"/>
  <c r="AH292" i="237"/>
  <c r="AI292" i="237" s="1"/>
  <c r="I389" i="235"/>
  <c r="E389" i="235"/>
  <c r="F389" i="235" s="1"/>
  <c r="H389" i="235"/>
  <c r="J389" i="235"/>
  <c r="X297" i="237"/>
  <c r="Y297" i="237" s="1"/>
  <c r="AD297" i="237"/>
  <c r="B390" i="235" l="1"/>
  <c r="D390" i="235"/>
  <c r="C390" i="235"/>
  <c r="B382" i="228"/>
  <c r="D382" i="228"/>
  <c r="J382" i="228" s="1"/>
  <c r="D292" i="237"/>
  <c r="E292" i="237" s="1"/>
  <c r="J292" i="237"/>
  <c r="H354" i="226"/>
  <c r="M293" i="237"/>
  <c r="W298" i="237"/>
  <c r="AG293" i="237"/>
  <c r="K382" i="228"/>
  <c r="C383" i="228"/>
  <c r="I382" i="228"/>
  <c r="H382" i="228"/>
  <c r="C287" i="232"/>
  <c r="H358" i="224"/>
  <c r="H352" i="227"/>
  <c r="E382" i="228" l="1"/>
  <c r="F382" i="228" s="1"/>
  <c r="B383" i="228" s="1"/>
  <c r="AH293" i="237"/>
  <c r="AI293" i="237" s="1"/>
  <c r="AN293" i="237"/>
  <c r="K390" i="235"/>
  <c r="C391" i="235"/>
  <c r="I390" i="235"/>
  <c r="J390" i="235"/>
  <c r="H390" i="235"/>
  <c r="E390" i="235"/>
  <c r="F390" i="235" s="1"/>
  <c r="D287" i="232"/>
  <c r="E287" i="232" s="1"/>
  <c r="J287" i="232"/>
  <c r="C293" i="237"/>
  <c r="D353" i="227"/>
  <c r="F353" i="227"/>
  <c r="G353" i="227" s="1"/>
  <c r="C384" i="228"/>
  <c r="I383" i="228"/>
  <c r="H383" i="228"/>
  <c r="D355" i="226"/>
  <c r="F355" i="226"/>
  <c r="G355" i="226" s="1"/>
  <c r="N293" i="237"/>
  <c r="O293" i="237" s="1"/>
  <c r="T293" i="237"/>
  <c r="D359" i="224"/>
  <c r="F359" i="224"/>
  <c r="G359" i="224" s="1"/>
  <c r="AD298" i="237"/>
  <c r="X298" i="237"/>
  <c r="Y298" i="237" s="1"/>
  <c r="H355" i="226" l="1"/>
  <c r="H359" i="224"/>
  <c r="H353" i="227"/>
  <c r="D383" i="228"/>
  <c r="F360" i="224"/>
  <c r="G360" i="224" s="1"/>
  <c r="D360" i="224"/>
  <c r="C288" i="232"/>
  <c r="AG294" i="237"/>
  <c r="W299" i="237"/>
  <c r="D293" i="237"/>
  <c r="E293" i="237" s="1"/>
  <c r="J293" i="237"/>
  <c r="B391" i="235"/>
  <c r="D391" i="235"/>
  <c r="K391" i="235" s="1"/>
  <c r="C392" i="235"/>
  <c r="I391" i="235"/>
  <c r="H391" i="235"/>
  <c r="F354" i="227"/>
  <c r="G354" i="227" s="1"/>
  <c r="D354" i="227"/>
  <c r="M294" i="237"/>
  <c r="C385" i="228"/>
  <c r="I384" i="228"/>
  <c r="H384" i="228"/>
  <c r="F356" i="226"/>
  <c r="G356" i="226" s="1"/>
  <c r="D356" i="226"/>
  <c r="H354" i="227" l="1"/>
  <c r="K383" i="228"/>
  <c r="E383" i="228"/>
  <c r="F383" i="228" s="1"/>
  <c r="J383" i="228"/>
  <c r="I385" i="228"/>
  <c r="C386" i="228"/>
  <c r="H385" i="228"/>
  <c r="D355" i="227"/>
  <c r="F355" i="227"/>
  <c r="G355" i="227" s="1"/>
  <c r="E391" i="235"/>
  <c r="F391" i="235" s="1"/>
  <c r="C294" i="237"/>
  <c r="AH294" i="237"/>
  <c r="AI294" i="237" s="1"/>
  <c r="AN294" i="237"/>
  <c r="AD299" i="237"/>
  <c r="X299" i="237"/>
  <c r="Y299" i="237" s="1"/>
  <c r="D288" i="232"/>
  <c r="E288" i="232" s="1"/>
  <c r="J288" i="232"/>
  <c r="H356" i="226"/>
  <c r="N294" i="237"/>
  <c r="O294" i="237" s="1"/>
  <c r="T294" i="237"/>
  <c r="J391" i="235"/>
  <c r="I392" i="235"/>
  <c r="C393" i="235"/>
  <c r="H392" i="235"/>
  <c r="H360" i="224"/>
  <c r="D384" i="228" l="1"/>
  <c r="B384" i="228"/>
  <c r="C394" i="235"/>
  <c r="I393" i="235"/>
  <c r="H393" i="235"/>
  <c r="AG295" i="237"/>
  <c r="W300" i="237"/>
  <c r="H355" i="227"/>
  <c r="I386" i="228"/>
  <c r="C387" i="228"/>
  <c r="H386" i="228"/>
  <c r="B392" i="235"/>
  <c r="D392" i="235"/>
  <c r="D361" i="224"/>
  <c r="F361" i="224"/>
  <c r="G361" i="224" s="1"/>
  <c r="C289" i="232"/>
  <c r="M295" i="237"/>
  <c r="D357" i="226"/>
  <c r="F357" i="226"/>
  <c r="G357" i="226" s="1"/>
  <c r="D294" i="237"/>
  <c r="E294" i="237" s="1"/>
  <c r="J294" i="237"/>
  <c r="H361" i="224" l="1"/>
  <c r="E384" i="228"/>
  <c r="F384" i="228" s="1"/>
  <c r="J384" i="228"/>
  <c r="K384" i="228"/>
  <c r="C295" i="237"/>
  <c r="K392" i="235"/>
  <c r="J392" i="235"/>
  <c r="E392" i="235"/>
  <c r="F392" i="235" s="1"/>
  <c r="AH295" i="237"/>
  <c r="AI295" i="237" s="1"/>
  <c r="AN295" i="237"/>
  <c r="H357" i="226"/>
  <c r="D289" i="232"/>
  <c r="E289" i="232" s="1"/>
  <c r="J289" i="232"/>
  <c r="D356" i="227"/>
  <c r="F356" i="227"/>
  <c r="G356" i="227" s="1"/>
  <c r="D362" i="224"/>
  <c r="F362" i="224"/>
  <c r="G362" i="224" s="1"/>
  <c r="N295" i="237"/>
  <c r="O295" i="237" s="1"/>
  <c r="T295" i="237"/>
  <c r="C388" i="228"/>
  <c r="I387" i="228"/>
  <c r="H387" i="228"/>
  <c r="X300" i="237"/>
  <c r="Y300" i="237" s="1"/>
  <c r="AD300" i="237"/>
  <c r="C395" i="235"/>
  <c r="I394" i="235"/>
  <c r="H394" i="235"/>
  <c r="H362" i="224" l="1"/>
  <c r="B385" i="228"/>
  <c r="D385" i="228"/>
  <c r="C290" i="232"/>
  <c r="W301" i="237"/>
  <c r="M296" i="237"/>
  <c r="H356" i="227"/>
  <c r="C389" i="228"/>
  <c r="I388" i="228"/>
  <c r="H388" i="228"/>
  <c r="F363" i="224"/>
  <c r="D363" i="224"/>
  <c r="B393" i="235"/>
  <c r="D393" i="235"/>
  <c r="D358" i="226"/>
  <c r="F358" i="226"/>
  <c r="G358" i="226" s="1"/>
  <c r="C396" i="235"/>
  <c r="I395" i="235"/>
  <c r="H395" i="235"/>
  <c r="AG296" i="237"/>
  <c r="D295" i="237"/>
  <c r="E295" i="237" s="1"/>
  <c r="J295" i="237"/>
  <c r="K385" i="228" l="1"/>
  <c r="J385" i="228"/>
  <c r="E385" i="228"/>
  <c r="F385" i="228" s="1"/>
  <c r="C296" i="237"/>
  <c r="I389" i="228"/>
  <c r="H389" i="228"/>
  <c r="N296" i="237"/>
  <c r="O296" i="237" s="1"/>
  <c r="T296" i="237"/>
  <c r="AH296" i="237"/>
  <c r="AI296" i="237" s="1"/>
  <c r="AN296" i="237"/>
  <c r="AD301" i="237"/>
  <c r="X301" i="237"/>
  <c r="Y301" i="237" s="1"/>
  <c r="H358" i="226"/>
  <c r="G363" i="224"/>
  <c r="E363" i="224" s="1"/>
  <c r="H363" i="224"/>
  <c r="D357" i="227"/>
  <c r="F357" i="227"/>
  <c r="G357" i="227" s="1"/>
  <c r="D290" i="232"/>
  <c r="E290" i="232" s="1"/>
  <c r="J290" i="232"/>
  <c r="I396" i="235"/>
  <c r="C397" i="235"/>
  <c r="H396" i="235"/>
  <c r="E393" i="235"/>
  <c r="F393" i="235" s="1"/>
  <c r="J393" i="235"/>
  <c r="K393" i="235"/>
  <c r="B386" i="228" l="1"/>
  <c r="D386" i="228"/>
  <c r="H357" i="227"/>
  <c r="F358" i="227"/>
  <c r="G358" i="227" s="1"/>
  <c r="D358" i="227"/>
  <c r="H358" i="227" s="1"/>
  <c r="C398" i="235"/>
  <c r="I397" i="235"/>
  <c r="H397" i="235"/>
  <c r="C291" i="232"/>
  <c r="W302" i="237"/>
  <c r="M297" i="237"/>
  <c r="B394" i="235"/>
  <c r="D394" i="235"/>
  <c r="D359" i="226"/>
  <c r="F359" i="226"/>
  <c r="G359" i="226" s="1"/>
  <c r="AG297" i="237"/>
  <c r="D296" i="237"/>
  <c r="E296" i="237" s="1"/>
  <c r="J296" i="237"/>
  <c r="J386" i="228" l="1"/>
  <c r="E386" i="228"/>
  <c r="F386" i="228" s="1"/>
  <c r="K386" i="228"/>
  <c r="C297" i="237"/>
  <c r="H359" i="226"/>
  <c r="C399" i="235"/>
  <c r="I398" i="235"/>
  <c r="H398" i="235"/>
  <c r="AH297" i="237"/>
  <c r="AI297" i="237" s="1"/>
  <c r="AN297" i="237"/>
  <c r="E394" i="235"/>
  <c r="F394" i="235" s="1"/>
  <c r="J394" i="235"/>
  <c r="K394" i="235"/>
  <c r="N297" i="237"/>
  <c r="O297" i="237" s="1"/>
  <c r="T297" i="237"/>
  <c r="D291" i="232"/>
  <c r="E291" i="232" s="1"/>
  <c r="J291" i="232"/>
  <c r="D359" i="227"/>
  <c r="F359" i="227"/>
  <c r="G359" i="227" s="1"/>
  <c r="X302" i="237"/>
  <c r="Y302" i="237" s="1"/>
  <c r="AD302" i="237"/>
  <c r="B387" i="228" l="1"/>
  <c r="D387" i="228"/>
  <c r="W303" i="237"/>
  <c r="C292" i="232"/>
  <c r="C400" i="235"/>
  <c r="I399" i="235"/>
  <c r="H399" i="235"/>
  <c r="F360" i="226"/>
  <c r="G360" i="226" s="1"/>
  <c r="D360" i="226"/>
  <c r="H360" i="226" s="1"/>
  <c r="AG298" i="237"/>
  <c r="B395" i="235"/>
  <c r="D395" i="235"/>
  <c r="H359" i="227"/>
  <c r="M298" i="237"/>
  <c r="D297" i="237"/>
  <c r="E297" i="237" s="1"/>
  <c r="J297" i="237"/>
  <c r="K387" i="228" l="1"/>
  <c r="E387" i="228"/>
  <c r="F387" i="228" s="1"/>
  <c r="J387" i="228"/>
  <c r="AH298" i="237"/>
  <c r="AI298" i="237" s="1"/>
  <c r="AN298" i="237"/>
  <c r="X303" i="237"/>
  <c r="Y303" i="237" s="1"/>
  <c r="AD303" i="237"/>
  <c r="E395" i="235"/>
  <c r="F395" i="235" s="1"/>
  <c r="J395" i="235"/>
  <c r="K395" i="235"/>
  <c r="D361" i="226"/>
  <c r="F361" i="226"/>
  <c r="G361" i="226" s="1"/>
  <c r="D292" i="232"/>
  <c r="E292" i="232" s="1"/>
  <c r="J292" i="232"/>
  <c r="C298" i="237"/>
  <c r="T298" i="237"/>
  <c r="N298" i="237"/>
  <c r="O298" i="237" s="1"/>
  <c r="D360" i="227"/>
  <c r="F360" i="227"/>
  <c r="G360" i="227" s="1"/>
  <c r="I400" i="235"/>
  <c r="C401" i="235"/>
  <c r="H400" i="235"/>
  <c r="D388" i="228" l="1"/>
  <c r="B388" i="228"/>
  <c r="B396" i="235"/>
  <c r="D396" i="235"/>
  <c r="AG299" i="237"/>
  <c r="H361" i="226"/>
  <c r="D298" i="237"/>
  <c r="E298" i="237" s="1"/>
  <c r="J298" i="237"/>
  <c r="W304" i="237"/>
  <c r="M299" i="237"/>
  <c r="I401" i="235"/>
  <c r="H401" i="235"/>
  <c r="H360" i="227"/>
  <c r="C293" i="232"/>
  <c r="E388" i="228" l="1"/>
  <c r="F388" i="228" s="1"/>
  <c r="J388" i="228"/>
  <c r="K388" i="228"/>
  <c r="AH299" i="237"/>
  <c r="AI299" i="237" s="1"/>
  <c r="AN299" i="237"/>
  <c r="D361" i="227"/>
  <c r="F361" i="227"/>
  <c r="G361" i="227" s="1"/>
  <c r="N299" i="237"/>
  <c r="O299" i="237" s="1"/>
  <c r="T299" i="237"/>
  <c r="C299" i="237"/>
  <c r="D293" i="232"/>
  <c r="E293" i="232" s="1"/>
  <c r="J293" i="232"/>
  <c r="AD304" i="237"/>
  <c r="X304" i="237"/>
  <c r="Y304" i="237" s="1"/>
  <c r="F362" i="226"/>
  <c r="G362" i="226" s="1"/>
  <c r="D362" i="226"/>
  <c r="J396" i="235"/>
  <c r="K396" i="235"/>
  <c r="E396" i="235"/>
  <c r="F396" i="235" s="1"/>
  <c r="H362" i="226" l="1"/>
  <c r="B389" i="228"/>
  <c r="D389" i="228"/>
  <c r="AG300" i="237"/>
  <c r="B397" i="235"/>
  <c r="D397" i="235"/>
  <c r="M300" i="237"/>
  <c r="H361" i="227"/>
  <c r="D299" i="237"/>
  <c r="E299" i="237" s="1"/>
  <c r="J299" i="237"/>
  <c r="D363" i="226"/>
  <c r="F363" i="226"/>
  <c r="G363" i="226" s="1"/>
  <c r="C294" i="232"/>
  <c r="W305" i="237"/>
  <c r="J389" i="228" l="1"/>
  <c r="E389" i="228"/>
  <c r="F389" i="228" s="1"/>
  <c r="K389" i="228"/>
  <c r="H363" i="226"/>
  <c r="X305" i="237"/>
  <c r="Y305" i="237" s="1"/>
  <c r="AD305" i="237"/>
  <c r="J397" i="235"/>
  <c r="K397" i="235"/>
  <c r="E397" i="235"/>
  <c r="F397" i="235" s="1"/>
  <c r="D294" i="232"/>
  <c r="E294" i="232" s="1"/>
  <c r="J294" i="232"/>
  <c r="C300" i="237"/>
  <c r="T300" i="237"/>
  <c r="N300" i="237"/>
  <c r="O300" i="237" s="1"/>
  <c r="AH300" i="237"/>
  <c r="AI300" i="237" s="1"/>
  <c r="AN300" i="237"/>
  <c r="F362" i="227"/>
  <c r="G362" i="227" s="1"/>
  <c r="D362" i="227"/>
  <c r="D390" i="228" l="1"/>
  <c r="B390" i="228"/>
  <c r="C390" i="228"/>
  <c r="H362" i="227"/>
  <c r="M301" i="237"/>
  <c r="W306" i="237"/>
  <c r="D300" i="237"/>
  <c r="E300" i="237" s="1"/>
  <c r="J300" i="237"/>
  <c r="D363" i="227"/>
  <c r="H363" i="227" s="1"/>
  <c r="F363" i="227"/>
  <c r="G363" i="227" s="1"/>
  <c r="B398" i="235"/>
  <c r="D398" i="235"/>
  <c r="AG301" i="237"/>
  <c r="C295" i="232"/>
  <c r="H390" i="228" l="1"/>
  <c r="C391" i="228"/>
  <c r="E390" i="228"/>
  <c r="F390" i="228" s="1"/>
  <c r="K390" i="228"/>
  <c r="I390" i="228"/>
  <c r="J390" i="228"/>
  <c r="AD306" i="237"/>
  <c r="X306" i="237"/>
  <c r="Y306" i="237" s="1"/>
  <c r="T301" i="237"/>
  <c r="N301" i="237"/>
  <c r="O301" i="237" s="1"/>
  <c r="E398" i="235"/>
  <c r="F398" i="235" s="1"/>
  <c r="K398" i="235"/>
  <c r="J398" i="235"/>
  <c r="AN301" i="237"/>
  <c r="AH301" i="237"/>
  <c r="AI301" i="237" s="1"/>
  <c r="C301" i="237"/>
  <c r="D295" i="232"/>
  <c r="E295" i="232" s="1"/>
  <c r="J295" i="232"/>
  <c r="B391" i="228" l="1"/>
  <c r="D391" i="228"/>
  <c r="J391" i="228"/>
  <c r="C392" i="228"/>
  <c r="K391" i="228"/>
  <c r="I391" i="228"/>
  <c r="H391" i="228"/>
  <c r="E391" i="228"/>
  <c r="F391" i="228" s="1"/>
  <c r="D301" i="237"/>
  <c r="E301" i="237" s="1"/>
  <c r="J301" i="237"/>
  <c r="B399" i="235"/>
  <c r="D399" i="235"/>
  <c r="M302" i="237"/>
  <c r="AG302" i="237"/>
  <c r="C296" i="232"/>
  <c r="W307" i="237"/>
  <c r="B392" i="228" l="1"/>
  <c r="D392" i="228"/>
  <c r="E392" i="228"/>
  <c r="F392" i="228" s="1"/>
  <c r="K392" i="228"/>
  <c r="I392" i="228"/>
  <c r="H392" i="228"/>
  <c r="C393" i="228"/>
  <c r="J392" i="228"/>
  <c r="AH302" i="237"/>
  <c r="AI302" i="237" s="1"/>
  <c r="AN302" i="237"/>
  <c r="E399" i="235"/>
  <c r="F399" i="235" s="1"/>
  <c r="K399" i="235"/>
  <c r="J399" i="235"/>
  <c r="C302" i="237"/>
  <c r="D296" i="232"/>
  <c r="E296" i="232" s="1"/>
  <c r="J296" i="232"/>
  <c r="X307" i="237"/>
  <c r="Y307" i="237" s="1"/>
  <c r="AD307" i="237"/>
  <c r="N302" i="237"/>
  <c r="O302" i="237" s="1"/>
  <c r="T302" i="237"/>
  <c r="D393" i="228" l="1"/>
  <c r="K393" i="228" s="1"/>
  <c r="B393" i="228"/>
  <c r="C394" i="228"/>
  <c r="I393" i="228"/>
  <c r="J393" i="228"/>
  <c r="H393" i="228"/>
  <c r="E393" i="228"/>
  <c r="F393" i="228" s="1"/>
  <c r="C297" i="232"/>
  <c r="B400" i="235"/>
  <c r="D400" i="235"/>
  <c r="AG303" i="237"/>
  <c r="M303" i="237"/>
  <c r="W308" i="237"/>
  <c r="D302" i="237"/>
  <c r="E302" i="237" s="1"/>
  <c r="J302" i="237"/>
  <c r="B394" i="228" l="1"/>
  <c r="D394" i="228"/>
  <c r="E394" i="228"/>
  <c r="F394" i="228" s="1"/>
  <c r="J394" i="228"/>
  <c r="K394" i="228"/>
  <c r="I394" i="228"/>
  <c r="C395" i="228"/>
  <c r="H394" i="228"/>
  <c r="C303" i="237"/>
  <c r="K400" i="235"/>
  <c r="E400" i="235"/>
  <c r="F400" i="235" s="1"/>
  <c r="J400" i="235"/>
  <c r="AH303" i="237"/>
  <c r="AI303" i="237" s="1"/>
  <c r="AN303" i="237"/>
  <c r="N303" i="237"/>
  <c r="O303" i="237" s="1"/>
  <c r="T303" i="237"/>
  <c r="X308" i="237"/>
  <c r="Y308" i="237" s="1"/>
  <c r="AD308" i="237"/>
  <c r="D297" i="232"/>
  <c r="E297" i="232" s="1"/>
  <c r="J297" i="232"/>
  <c r="H395" i="228" l="1"/>
  <c r="C396" i="228"/>
  <c r="K395" i="228"/>
  <c r="I395" i="228"/>
  <c r="D395" i="228"/>
  <c r="E395" i="228" s="1"/>
  <c r="F395" i="228" s="1"/>
  <c r="B395" i="228"/>
  <c r="M304" i="237"/>
  <c r="W309" i="237"/>
  <c r="AG304" i="237"/>
  <c r="D303" i="237"/>
  <c r="E303" i="237" s="1"/>
  <c r="J303" i="237"/>
  <c r="C298" i="232"/>
  <c r="B401" i="235"/>
  <c r="D401" i="235"/>
  <c r="B396" i="228" l="1"/>
  <c r="D396" i="228"/>
  <c r="J396" i="228" s="1"/>
  <c r="E396" i="228"/>
  <c r="F396" i="228" s="1"/>
  <c r="H396" i="228"/>
  <c r="C397" i="228"/>
  <c r="I396" i="228"/>
  <c r="J395" i="228"/>
  <c r="X309" i="237"/>
  <c r="Y309" i="237" s="1"/>
  <c r="AD309" i="237"/>
  <c r="T304" i="237"/>
  <c r="N304" i="237"/>
  <c r="O304" i="237" s="1"/>
  <c r="C304" i="237"/>
  <c r="K401" i="235"/>
  <c r="J401" i="235"/>
  <c r="E401" i="235"/>
  <c r="F401" i="235" s="1"/>
  <c r="D298" i="232"/>
  <c r="E298" i="232" s="1"/>
  <c r="J298" i="232"/>
  <c r="AH304" i="237"/>
  <c r="AI304" i="237" s="1"/>
  <c r="AN304" i="237"/>
  <c r="D397" i="228" l="1"/>
  <c r="B397" i="228"/>
  <c r="E397" i="228"/>
  <c r="F397" i="228" s="1"/>
  <c r="K397" i="228"/>
  <c r="C398" i="228"/>
  <c r="J397" i="228"/>
  <c r="I397" i="228"/>
  <c r="H397" i="228"/>
  <c r="K396" i="228"/>
  <c r="B402" i="235"/>
  <c r="D402" i="235"/>
  <c r="C402" i="235"/>
  <c r="D304" i="237"/>
  <c r="E304" i="237" s="1"/>
  <c r="J304" i="237"/>
  <c r="C299" i="232"/>
  <c r="W310" i="237"/>
  <c r="AG305" i="237"/>
  <c r="M305" i="237"/>
  <c r="C399" i="228" l="1"/>
  <c r="H398" i="228"/>
  <c r="I398" i="228"/>
  <c r="B398" i="228"/>
  <c r="D398" i="228"/>
  <c r="J398" i="228" s="1"/>
  <c r="AN305" i="237"/>
  <c r="AH305" i="237"/>
  <c r="AI305" i="237" s="1"/>
  <c r="K402" i="235"/>
  <c r="C403" i="235"/>
  <c r="I402" i="235"/>
  <c r="J402" i="235"/>
  <c r="H402" i="235"/>
  <c r="E402" i="235"/>
  <c r="F402" i="235" s="1"/>
  <c r="X310" i="237"/>
  <c r="Y310" i="237" s="1"/>
  <c r="AD310" i="237"/>
  <c r="C305" i="237"/>
  <c r="D299" i="232"/>
  <c r="E299" i="232" s="1"/>
  <c r="J299" i="232"/>
  <c r="N305" i="237"/>
  <c r="O305" i="237" s="1"/>
  <c r="T305" i="237"/>
  <c r="K398" i="228" l="1"/>
  <c r="E398" i="228"/>
  <c r="F398" i="228" s="1"/>
  <c r="C400" i="228"/>
  <c r="I399" i="228"/>
  <c r="H399" i="228"/>
  <c r="M306" i="237"/>
  <c r="C300" i="232"/>
  <c r="AG306" i="237"/>
  <c r="B403" i="235"/>
  <c r="D403" i="235"/>
  <c r="K403" i="235" s="1"/>
  <c r="C404" i="235"/>
  <c r="I403" i="235"/>
  <c r="H403" i="235"/>
  <c r="E403" i="235"/>
  <c r="F403" i="235" s="1"/>
  <c r="D305" i="237"/>
  <c r="E305" i="237" s="1"/>
  <c r="J305" i="237"/>
  <c r="W311" i="237"/>
  <c r="H400" i="228" l="1"/>
  <c r="C401" i="228"/>
  <c r="I400" i="228"/>
  <c r="B399" i="228"/>
  <c r="D399" i="228"/>
  <c r="B404" i="235"/>
  <c r="D404" i="235"/>
  <c r="K404" i="235" s="1"/>
  <c r="D300" i="232"/>
  <c r="E300" i="232" s="1"/>
  <c r="J300" i="232"/>
  <c r="C306" i="237"/>
  <c r="N306" i="237"/>
  <c r="O306" i="237" s="1"/>
  <c r="T306" i="237"/>
  <c r="I404" i="235"/>
  <c r="C405" i="235"/>
  <c r="H404" i="235"/>
  <c r="J404" i="235"/>
  <c r="AN306" i="237"/>
  <c r="AH306" i="237"/>
  <c r="AI306" i="237" s="1"/>
  <c r="X311" i="237"/>
  <c r="Y311" i="237" s="1"/>
  <c r="AD311" i="237"/>
  <c r="J403" i="235"/>
  <c r="E399" i="228" l="1"/>
  <c r="F399" i="228" s="1"/>
  <c r="K399" i="228"/>
  <c r="J399" i="228"/>
  <c r="H401" i="228"/>
  <c r="I401" i="228"/>
  <c r="E404" i="235"/>
  <c r="F404" i="235" s="1"/>
  <c r="B405" i="235" s="1"/>
  <c r="C301" i="232"/>
  <c r="C406" i="235"/>
  <c r="I405" i="235"/>
  <c r="H405" i="235"/>
  <c r="D306" i="237"/>
  <c r="E306" i="237" s="1"/>
  <c r="J306" i="237"/>
  <c r="AG307" i="237"/>
  <c r="M307" i="237"/>
  <c r="W312" i="237"/>
  <c r="D405" i="235" l="1"/>
  <c r="B400" i="228"/>
  <c r="D400" i="228"/>
  <c r="N307" i="237"/>
  <c r="O307" i="237" s="1"/>
  <c r="T307" i="237"/>
  <c r="J405" i="235"/>
  <c r="C407" i="235"/>
  <c r="I406" i="235"/>
  <c r="H406" i="235"/>
  <c r="X312" i="237"/>
  <c r="Y312" i="237" s="1"/>
  <c r="AD312" i="237"/>
  <c r="C307" i="237"/>
  <c r="AN307" i="237"/>
  <c r="AH307" i="237"/>
  <c r="AI307" i="237" s="1"/>
  <c r="D301" i="232"/>
  <c r="E301" i="232" s="1"/>
  <c r="J301" i="232"/>
  <c r="E400" i="228" l="1"/>
  <c r="F400" i="228" s="1"/>
  <c r="K400" i="228"/>
  <c r="J400" i="228"/>
  <c r="E405" i="235"/>
  <c r="F405" i="235" s="1"/>
  <c r="K405" i="235"/>
  <c r="M308" i="237"/>
  <c r="C302" i="232"/>
  <c r="D307" i="237"/>
  <c r="E307" i="237" s="1"/>
  <c r="J307" i="237"/>
  <c r="C408" i="235"/>
  <c r="I407" i="235"/>
  <c r="H407" i="235"/>
  <c r="AG308" i="237"/>
  <c r="W313" i="237"/>
  <c r="B406" i="235" l="1"/>
  <c r="D406" i="235"/>
  <c r="B401" i="228"/>
  <c r="D401" i="228"/>
  <c r="AH308" i="237"/>
  <c r="AI308" i="237" s="1"/>
  <c r="AN308" i="237"/>
  <c r="C308" i="237"/>
  <c r="D302" i="232"/>
  <c r="E302" i="232" s="1"/>
  <c r="J302" i="232"/>
  <c r="X313" i="237"/>
  <c r="Y313" i="237" s="1"/>
  <c r="AD313" i="237"/>
  <c r="I408" i="235"/>
  <c r="C409" i="235"/>
  <c r="H408" i="235"/>
  <c r="N308" i="237"/>
  <c r="O308" i="237" s="1"/>
  <c r="T308" i="237"/>
  <c r="E406" i="235" l="1"/>
  <c r="F406" i="235" s="1"/>
  <c r="K406" i="235"/>
  <c r="J406" i="235"/>
  <c r="E401" i="228"/>
  <c r="F401" i="228" s="1"/>
  <c r="K401" i="228"/>
  <c r="J401" i="228"/>
  <c r="W314" i="237"/>
  <c r="AG309" i="237"/>
  <c r="C303" i="232"/>
  <c r="D308" i="237"/>
  <c r="E308" i="237" s="1"/>
  <c r="J308" i="237"/>
  <c r="M309" i="237"/>
  <c r="C410" i="235"/>
  <c r="I409" i="235"/>
  <c r="H409" i="235"/>
  <c r="B402" i="228" l="1"/>
  <c r="C402" i="228"/>
  <c r="D402" i="228"/>
  <c r="B407" i="235"/>
  <c r="D407" i="235"/>
  <c r="N309" i="237"/>
  <c r="O309" i="237" s="1"/>
  <c r="T309" i="237"/>
  <c r="J303" i="232"/>
  <c r="D303" i="232"/>
  <c r="E303" i="232" s="1"/>
  <c r="X314" i="237"/>
  <c r="Y314" i="237" s="1"/>
  <c r="AD314" i="237"/>
  <c r="AH309" i="237"/>
  <c r="AI309" i="237" s="1"/>
  <c r="AN309" i="237"/>
  <c r="C411" i="235"/>
  <c r="I410" i="235"/>
  <c r="H410" i="235"/>
  <c r="C309" i="237"/>
  <c r="K407" i="235" l="1"/>
  <c r="E407" i="235"/>
  <c r="F407" i="235" s="1"/>
  <c r="J407" i="235"/>
  <c r="K402" i="228"/>
  <c r="I402" i="228"/>
  <c r="E402" i="228"/>
  <c r="F402" i="228" s="1"/>
  <c r="C403" i="228"/>
  <c r="H402" i="228"/>
  <c r="J402" i="228"/>
  <c r="D309" i="237"/>
  <c r="E309" i="237" s="1"/>
  <c r="J309" i="237"/>
  <c r="AG310" i="237"/>
  <c r="C412" i="235"/>
  <c r="I411" i="235"/>
  <c r="H411" i="235"/>
  <c r="W315" i="237"/>
  <c r="M310" i="237"/>
  <c r="C304" i="232"/>
  <c r="B403" i="228" l="1"/>
  <c r="D403" i="228"/>
  <c r="J403" i="228" s="1"/>
  <c r="I403" i="228"/>
  <c r="C404" i="228"/>
  <c r="H403" i="228"/>
  <c r="E403" i="228"/>
  <c r="F403" i="228" s="1"/>
  <c r="K403" i="228"/>
  <c r="B408" i="235"/>
  <c r="D408" i="235"/>
  <c r="C310" i="237"/>
  <c r="N310" i="237"/>
  <c r="O310" i="237" s="1"/>
  <c r="T310" i="237"/>
  <c r="I412" i="235"/>
  <c r="C413" i="235"/>
  <c r="H412" i="235"/>
  <c r="AH310" i="237"/>
  <c r="AI310" i="237" s="1"/>
  <c r="AN310" i="237"/>
  <c r="D304" i="232"/>
  <c r="E304" i="232" s="1"/>
  <c r="J304" i="232"/>
  <c r="X315" i="237"/>
  <c r="Y315" i="237" s="1"/>
  <c r="AD315" i="237"/>
  <c r="B404" i="228" l="1"/>
  <c r="D404" i="228"/>
  <c r="K408" i="235"/>
  <c r="J408" i="235"/>
  <c r="E408" i="235"/>
  <c r="F408" i="235" s="1"/>
  <c r="I404" i="228"/>
  <c r="H404" i="228"/>
  <c r="E404" i="228"/>
  <c r="F404" i="228" s="1"/>
  <c r="J404" i="228"/>
  <c r="C405" i="228"/>
  <c r="K404" i="228"/>
  <c r="D310" i="237"/>
  <c r="E310" i="237" s="1"/>
  <c r="J310" i="237"/>
  <c r="C305" i="232"/>
  <c r="I413" i="235"/>
  <c r="G8" i="235" s="1"/>
  <c r="G7" i="235"/>
  <c r="M311" i="237"/>
  <c r="W316" i="237"/>
  <c r="AG311" i="237"/>
  <c r="B405" i="228" l="1"/>
  <c r="D405" i="228"/>
  <c r="J405" i="228" s="1"/>
  <c r="D409" i="235"/>
  <c r="B409" i="235"/>
  <c r="C406" i="228"/>
  <c r="H405" i="228"/>
  <c r="I405" i="228"/>
  <c r="K405" i="228"/>
  <c r="E405" i="228"/>
  <c r="F405" i="228" s="1"/>
  <c r="C311" i="237"/>
  <c r="AN311" i="237"/>
  <c r="AH311" i="237"/>
  <c r="AI311" i="237" s="1"/>
  <c r="N311" i="237"/>
  <c r="O311" i="237" s="1"/>
  <c r="T311" i="237"/>
  <c r="D305" i="232"/>
  <c r="E305" i="232" s="1"/>
  <c r="J305" i="232"/>
  <c r="X316" i="237"/>
  <c r="Y316" i="237" s="1"/>
  <c r="AD316" i="237"/>
  <c r="D406" i="228" l="1"/>
  <c r="B406" i="228"/>
  <c r="H406" i="228"/>
  <c r="C407" i="228"/>
  <c r="I406" i="228"/>
  <c r="E406" i="228"/>
  <c r="F406" i="228" s="1"/>
  <c r="K406" i="228"/>
  <c r="J406" i="228"/>
  <c r="J409" i="235"/>
  <c r="E409" i="235"/>
  <c r="F409" i="235" s="1"/>
  <c r="K409" i="235"/>
  <c r="AG312" i="237"/>
  <c r="C306" i="232"/>
  <c r="D311" i="237"/>
  <c r="E311" i="237" s="1"/>
  <c r="J311" i="237"/>
  <c r="W317" i="237"/>
  <c r="M312" i="237"/>
  <c r="I407" i="228" l="1"/>
  <c r="C408" i="228"/>
  <c r="H407" i="228"/>
  <c r="B410" i="235"/>
  <c r="D410" i="235"/>
  <c r="B407" i="228"/>
  <c r="D407" i="228"/>
  <c r="K407" i="228" s="1"/>
  <c r="C312" i="237"/>
  <c r="X317" i="237"/>
  <c r="Y317" i="237" s="1"/>
  <c r="AD317" i="237"/>
  <c r="D306" i="232"/>
  <c r="E306" i="232" s="1"/>
  <c r="J306" i="232"/>
  <c r="N312" i="237"/>
  <c r="O312" i="237" s="1"/>
  <c r="T312" i="237"/>
  <c r="AH312" i="237"/>
  <c r="AI312" i="237" s="1"/>
  <c r="AN312" i="237"/>
  <c r="E407" i="228" l="1"/>
  <c r="F407" i="228" s="1"/>
  <c r="K410" i="235"/>
  <c r="J410" i="235"/>
  <c r="E410" i="235"/>
  <c r="F410" i="235" s="1"/>
  <c r="J407" i="228"/>
  <c r="I408" i="228"/>
  <c r="C409" i="228"/>
  <c r="H408" i="228"/>
  <c r="M313" i="237"/>
  <c r="W318" i="237"/>
  <c r="AG313" i="237"/>
  <c r="C307" i="232"/>
  <c r="J312" i="237"/>
  <c r="D312" i="237"/>
  <c r="E312" i="237" s="1"/>
  <c r="B411" i="235" l="1"/>
  <c r="D411" i="235"/>
  <c r="I409" i="228"/>
  <c r="C410" i="228"/>
  <c r="H409" i="228"/>
  <c r="B408" i="228"/>
  <c r="D408" i="228"/>
  <c r="N313" i="237"/>
  <c r="O313" i="237" s="1"/>
  <c r="T313" i="237"/>
  <c r="D307" i="232"/>
  <c r="E307" i="232" s="1"/>
  <c r="J307" i="232"/>
  <c r="AD318" i="237"/>
  <c r="Z14" i="237" s="1"/>
  <c r="X318" i="237"/>
  <c r="Y318" i="237" s="1"/>
  <c r="C313" i="237"/>
  <c r="AH313" i="237"/>
  <c r="AI313" i="237" s="1"/>
  <c r="AN313" i="237"/>
  <c r="K411" i="235" l="1"/>
  <c r="J411" i="235"/>
  <c r="E411" i="235"/>
  <c r="F411" i="235" s="1"/>
  <c r="J408" i="228"/>
  <c r="E408" i="228"/>
  <c r="F408" i="228" s="1"/>
  <c r="K408" i="228"/>
  <c r="I410" i="228"/>
  <c r="C411" i="228"/>
  <c r="H410" i="228"/>
  <c r="AG314" i="237"/>
  <c r="D313" i="237"/>
  <c r="E313" i="237" s="1"/>
  <c r="J313" i="237"/>
  <c r="C308" i="232"/>
  <c r="M314" i="237"/>
  <c r="H411" i="228" l="1"/>
  <c r="C412" i="228"/>
  <c r="I411" i="228"/>
  <c r="B409" i="228"/>
  <c r="D409" i="228"/>
  <c r="D412" i="235"/>
  <c r="B412" i="235"/>
  <c r="N314" i="237"/>
  <c r="O314" i="237" s="1"/>
  <c r="T314" i="237"/>
  <c r="C314" i="237"/>
  <c r="AN314" i="237"/>
  <c r="AH314" i="237"/>
  <c r="AI314" i="237" s="1"/>
  <c r="J308" i="232"/>
  <c r="D308" i="232"/>
  <c r="E308" i="232" s="1"/>
  <c r="J412" i="235" l="1"/>
  <c r="E412" i="235"/>
  <c r="F412" i="235" s="1"/>
  <c r="K412" i="235"/>
  <c r="J409" i="228"/>
  <c r="E409" i="228"/>
  <c r="F409" i="228" s="1"/>
  <c r="K409" i="228"/>
  <c r="I412" i="228"/>
  <c r="H412" i="228"/>
  <c r="C413" i="228"/>
  <c r="C309" i="232"/>
  <c r="AG315" i="237"/>
  <c r="D314" i="237"/>
  <c r="E314" i="237" s="1"/>
  <c r="J314" i="237"/>
  <c r="M315" i="237"/>
  <c r="I413" i="228" l="1"/>
  <c r="G8" i="228" s="1"/>
  <c r="G7" i="228"/>
  <c r="B413" i="235"/>
  <c r="D413" i="235"/>
  <c r="B410" i="228"/>
  <c r="D410" i="228"/>
  <c r="AH315" i="237"/>
  <c r="AI315" i="237" s="1"/>
  <c r="AN315" i="237"/>
  <c r="D309" i="232"/>
  <c r="E309" i="232" s="1"/>
  <c r="J309" i="232"/>
  <c r="N315" i="237"/>
  <c r="O315" i="237" s="1"/>
  <c r="T315" i="237"/>
  <c r="C315" i="237"/>
  <c r="E413" i="235" l="1"/>
  <c r="F413" i="235" s="1"/>
  <c r="H413" i="235" s="1"/>
  <c r="G9" i="235" s="1"/>
  <c r="K413" i="235"/>
  <c r="G10" i="235" s="1"/>
  <c r="K410" i="228"/>
  <c r="E410" i="228"/>
  <c r="F410" i="228" s="1"/>
  <c r="J410" i="228"/>
  <c r="C310" i="232"/>
  <c r="D315" i="237"/>
  <c r="E315" i="237" s="1"/>
  <c r="J315" i="237"/>
  <c r="M316" i="237"/>
  <c r="AG316" i="237"/>
  <c r="B411" i="228" l="1"/>
  <c r="D411" i="228"/>
  <c r="J413" i="235"/>
  <c r="G11" i="235" s="1"/>
  <c r="AH316" i="237"/>
  <c r="AI316" i="237" s="1"/>
  <c r="AN316" i="237"/>
  <c r="C316" i="237"/>
  <c r="T316" i="237"/>
  <c r="N316" i="237"/>
  <c r="O316" i="237" s="1"/>
  <c r="J310" i="232"/>
  <c r="D310" i="232"/>
  <c r="E310" i="232" s="1"/>
  <c r="K411" i="228" l="1"/>
  <c r="J411" i="228"/>
  <c r="E411" i="228"/>
  <c r="F411" i="228" s="1"/>
  <c r="C311" i="232"/>
  <c r="D316" i="237"/>
  <c r="E316" i="237" s="1"/>
  <c r="J316" i="237"/>
  <c r="M317" i="237"/>
  <c r="AG317" i="237"/>
  <c r="B412" i="228" l="1"/>
  <c r="D412" i="228"/>
  <c r="AN317" i="237"/>
  <c r="AH317" i="237"/>
  <c r="AI317" i="237" s="1"/>
  <c r="C317" i="237"/>
  <c r="D311" i="232"/>
  <c r="E311" i="232" s="1"/>
  <c r="J311" i="232"/>
  <c r="N317" i="237"/>
  <c r="O317" i="237" s="1"/>
  <c r="T317" i="237"/>
  <c r="J412" i="228" l="1"/>
  <c r="E412" i="228"/>
  <c r="F412" i="228" s="1"/>
  <c r="K412" i="228"/>
  <c r="M318" i="237"/>
  <c r="J317" i="237"/>
  <c r="D317" i="237"/>
  <c r="E317" i="237" s="1"/>
  <c r="AG318" i="237"/>
  <c r="C312" i="232"/>
  <c r="B413" i="228" l="1"/>
  <c r="D413" i="228"/>
  <c r="D312" i="232"/>
  <c r="E312" i="232" s="1"/>
  <c r="J312" i="232"/>
  <c r="C318" i="237"/>
  <c r="AH318" i="237"/>
  <c r="AI318" i="237" s="1"/>
  <c r="AN318" i="237"/>
  <c r="AJ14" i="237" s="1"/>
  <c r="N318" i="237"/>
  <c r="O318" i="237" s="1"/>
  <c r="T318" i="237"/>
  <c r="P14" i="237" s="1"/>
  <c r="K413" i="228" l="1"/>
  <c r="G10" i="228" s="1"/>
  <c r="E413" i="228"/>
  <c r="F413" i="228" s="1"/>
  <c r="H413" i="228" s="1"/>
  <c r="G9" i="228" s="1"/>
  <c r="D318" i="237"/>
  <c r="E318" i="237" s="1"/>
  <c r="J318" i="237"/>
  <c r="F14" i="237" s="1"/>
  <c r="C313" i="232"/>
  <c r="J413" i="228" l="1"/>
  <c r="G11" i="228" s="1"/>
  <c r="D313" i="232"/>
  <c r="E313" i="232" s="1"/>
  <c r="J313" i="232"/>
  <c r="C314" i="232" l="1"/>
  <c r="D314" i="232" l="1"/>
  <c r="E314" i="232" s="1"/>
  <c r="J314" i="232"/>
  <c r="C315" i="232" l="1"/>
  <c r="D315" i="232" l="1"/>
  <c r="E315" i="232" s="1"/>
  <c r="J315" i="232"/>
  <c r="C316" i="232" l="1"/>
  <c r="D316" i="232" l="1"/>
  <c r="E316" i="232" s="1"/>
  <c r="J316" i="232"/>
  <c r="C317" i="232" l="1"/>
  <c r="D317" i="232" l="1"/>
  <c r="E317" i="232" s="1"/>
  <c r="J317" i="232"/>
  <c r="C318" i="232" l="1"/>
  <c r="D318" i="232" l="1"/>
  <c r="E318" i="232" s="1"/>
  <c r="J318" i="232"/>
  <c r="C319" i="232" l="1"/>
  <c r="D319" i="232" l="1"/>
  <c r="E319" i="232" s="1"/>
  <c r="J319" i="232"/>
  <c r="C320" i="232" l="1"/>
  <c r="D320" i="232" l="1"/>
  <c r="E320" i="232" s="1"/>
  <c r="J320" i="232"/>
  <c r="C321" i="232" l="1"/>
  <c r="D321" i="232" l="1"/>
  <c r="E321" i="232" s="1"/>
  <c r="J321" i="232"/>
  <c r="C322" i="232" l="1"/>
  <c r="D322" i="232" l="1"/>
  <c r="E322" i="232" s="1"/>
  <c r="J322" i="232"/>
  <c r="C323" i="232" l="1"/>
  <c r="D323" i="232" l="1"/>
  <c r="E323" i="232" s="1"/>
  <c r="J323" i="232"/>
  <c r="C324" i="232" l="1"/>
  <c r="D324" i="232" l="1"/>
  <c r="E324" i="232" s="1"/>
  <c r="J324" i="232"/>
  <c r="C325" i="232" l="1"/>
  <c r="D325" i="232" l="1"/>
  <c r="E325" i="232" s="1"/>
  <c r="J325" i="232"/>
  <c r="C326" i="232" l="1"/>
  <c r="D326" i="232" l="1"/>
  <c r="E326" i="232" s="1"/>
  <c r="J326" i="232"/>
  <c r="C327" i="232" l="1"/>
  <c r="D327" i="232" l="1"/>
  <c r="E327" i="232" s="1"/>
  <c r="J327" i="232"/>
  <c r="C328" i="232" l="1"/>
  <c r="D328" i="232" l="1"/>
  <c r="E328" i="232" s="1"/>
  <c r="J328" i="232"/>
  <c r="C329" i="232" l="1"/>
  <c r="D329" i="232" l="1"/>
  <c r="E329" i="232" s="1"/>
  <c r="J329" i="232"/>
  <c r="C330" i="232" l="1"/>
  <c r="D330" i="232" l="1"/>
  <c r="E330" i="232" s="1"/>
  <c r="J330" i="232"/>
  <c r="C331" i="232" l="1"/>
  <c r="D331" i="232" l="1"/>
  <c r="E331" i="232" s="1"/>
  <c r="J331" i="232"/>
  <c r="C332" i="232" l="1"/>
  <c r="J332" i="232" l="1"/>
  <c r="D332" i="232"/>
  <c r="E332" i="232" s="1"/>
  <c r="C333" i="232" l="1"/>
  <c r="J333" i="232" l="1"/>
  <c r="D333" i="232"/>
  <c r="E333" i="232" s="1"/>
  <c r="C334" i="232" l="1"/>
  <c r="D334" i="232" l="1"/>
  <c r="E334" i="232" s="1"/>
  <c r="J334" i="232"/>
  <c r="C335" i="232" l="1"/>
  <c r="D335" i="232" l="1"/>
  <c r="E335" i="232" s="1"/>
  <c r="J335" i="232"/>
  <c r="C336" i="232" l="1"/>
  <c r="D336" i="232" l="1"/>
  <c r="E336" i="232" s="1"/>
  <c r="J336" i="232"/>
  <c r="C337" i="232" l="1"/>
  <c r="D337" i="232" l="1"/>
  <c r="E337" i="232" s="1"/>
  <c r="J337" i="232"/>
  <c r="C338" i="232" l="1"/>
  <c r="D338" i="232" l="1"/>
  <c r="E338" i="232" s="1"/>
  <c r="J338" i="232"/>
  <c r="C339" i="232" l="1"/>
  <c r="D339" i="232" l="1"/>
  <c r="E339" i="232" s="1"/>
  <c r="J339" i="232"/>
  <c r="C340" i="232" l="1"/>
  <c r="J340" i="232" l="1"/>
  <c r="D340" i="232"/>
  <c r="E340" i="232" s="1"/>
  <c r="C341" i="232" l="1"/>
  <c r="J341" i="232" l="1"/>
  <c r="D341" i="232"/>
  <c r="E341" i="232" s="1"/>
  <c r="C342" i="232" l="1"/>
  <c r="D342" i="232" l="1"/>
  <c r="E342" i="232" s="1"/>
  <c r="J342" i="232"/>
  <c r="C343" i="232" l="1"/>
  <c r="D343" i="232" l="1"/>
  <c r="E343" i="232" s="1"/>
  <c r="J343" i="232"/>
  <c r="C344" i="232" l="1"/>
  <c r="D344" i="232" l="1"/>
  <c r="E344" i="232" s="1"/>
  <c r="J344" i="232"/>
  <c r="C345" i="232" l="1"/>
  <c r="J345" i="232" l="1"/>
  <c r="D345" i="232"/>
  <c r="E345" i="232" s="1"/>
  <c r="C346" i="232" l="1"/>
  <c r="J346" i="232" l="1"/>
  <c r="D346" i="232"/>
  <c r="E346" i="232" s="1"/>
  <c r="C347" i="232" l="1"/>
  <c r="J347" i="232" l="1"/>
  <c r="D347" i="232"/>
  <c r="E347" i="232" s="1"/>
  <c r="C348" i="232" l="1"/>
  <c r="D348" i="232" l="1"/>
  <c r="E348" i="232" s="1"/>
  <c r="J348" i="232"/>
  <c r="C349" i="232" l="1"/>
  <c r="D349" i="232" l="1"/>
  <c r="E349" i="232" s="1"/>
  <c r="J349" i="232"/>
  <c r="C350" i="232" l="1"/>
  <c r="D350" i="232" l="1"/>
  <c r="E350" i="232" s="1"/>
  <c r="J350" i="232"/>
  <c r="C351" i="232" l="1"/>
  <c r="D351" i="232" l="1"/>
  <c r="E351" i="232" s="1"/>
  <c r="J351" i="232"/>
  <c r="C352" i="232" l="1"/>
  <c r="D352" i="232" l="1"/>
  <c r="E352" i="232" s="1"/>
  <c r="J352" i="232"/>
  <c r="C353" i="232" l="1"/>
  <c r="D353" i="232" l="1"/>
  <c r="E353" i="232" s="1"/>
  <c r="J353" i="232"/>
  <c r="C354" i="232" l="1"/>
  <c r="D354" i="232" l="1"/>
  <c r="E354" i="232" s="1"/>
  <c r="J354" i="232"/>
  <c r="C355" i="232" l="1"/>
  <c r="D355" i="232" l="1"/>
  <c r="E355" i="232" s="1"/>
  <c r="J355" i="232"/>
  <c r="C356" i="232" l="1"/>
  <c r="J356" i="232" l="1"/>
  <c r="D356" i="232"/>
  <c r="E356" i="232" s="1"/>
  <c r="C357" i="232" l="1"/>
  <c r="D357" i="232" l="1"/>
  <c r="E357" i="232" s="1"/>
  <c r="J357" i="232"/>
  <c r="C358" i="232" l="1"/>
  <c r="D358" i="232" l="1"/>
  <c r="E358" i="232" s="1"/>
  <c r="J358" i="232"/>
  <c r="C359" i="232" l="1"/>
  <c r="D359" i="232" l="1"/>
  <c r="E359" i="232" s="1"/>
  <c r="J359" i="232"/>
  <c r="C360" i="232" l="1"/>
  <c r="D360" i="232" l="1"/>
  <c r="E360" i="232" s="1"/>
  <c r="J360" i="232"/>
  <c r="C361" i="232" l="1"/>
  <c r="D361" i="232" l="1"/>
  <c r="E361" i="232" s="1"/>
  <c r="J361" i="232"/>
  <c r="C362" i="232" l="1"/>
  <c r="D362" i="232" l="1"/>
  <c r="E362" i="232" s="1"/>
  <c r="J362" i="232"/>
  <c r="C363" i="232" l="1"/>
  <c r="D363" i="232" l="1"/>
  <c r="E363" i="232" s="1"/>
  <c r="J363" i="232"/>
  <c r="C364" i="232" l="1"/>
  <c r="J364" i="232" l="1"/>
  <c r="D364" i="232"/>
  <c r="E364" i="232" s="1"/>
  <c r="C365" i="232" l="1"/>
  <c r="D365" i="232" l="1"/>
  <c r="E365" i="232" s="1"/>
  <c r="J365" i="232"/>
  <c r="C366" i="232" l="1"/>
  <c r="D366" i="232" l="1"/>
  <c r="E366" i="232" s="1"/>
  <c r="J366" i="232"/>
  <c r="C367" i="232" l="1"/>
  <c r="J367" i="232" l="1"/>
  <c r="D367" i="232"/>
  <c r="E367" i="232" s="1"/>
  <c r="C368" i="232" l="1"/>
  <c r="D368" i="232" l="1"/>
  <c r="E368" i="232" s="1"/>
  <c r="J368" i="232"/>
  <c r="C369" i="232" l="1"/>
  <c r="J369" i="232" l="1"/>
  <c r="D369" i="232"/>
  <c r="E369" i="232" s="1"/>
  <c r="C370" i="232" l="1"/>
  <c r="D370" i="232" l="1"/>
  <c r="E370" i="232" s="1"/>
  <c r="J370" i="232"/>
  <c r="C371" i="232" l="1"/>
  <c r="D371" i="232" l="1"/>
  <c r="E371" i="232" s="1"/>
  <c r="J371" i="232"/>
  <c r="F7" i="232" s="1"/>
</calcChain>
</file>

<file path=xl/sharedStrings.xml><?xml version="1.0" encoding="utf-8"?>
<sst xmlns="http://schemas.openxmlformats.org/spreadsheetml/2006/main" count="485" uniqueCount="155">
  <si>
    <t>GPM</t>
  </si>
  <si>
    <t>freq(pmt/yr)=</t>
  </si>
  <si>
    <t>Month#:</t>
  </si>
  <si>
    <t>n (no.yrs)=</t>
  </si>
  <si>
    <t>i=int/yr=</t>
  </si>
  <si>
    <t>pv=</t>
  </si>
  <si>
    <t>pmt=</t>
  </si>
  <si>
    <t>fv=</t>
  </si>
  <si>
    <t>CAM</t>
  </si>
  <si>
    <t>Interest-Only Mortgage</t>
  </si>
  <si>
    <t>Interest-Only Mortgage:</t>
  </si>
  <si>
    <t>Classic FRM/CPM</t>
  </si>
  <si>
    <t>MortgMathKeys:</t>
  </si>
  <si>
    <t>CF Keys:</t>
  </si>
  <si>
    <t>Time(CF#):</t>
  </si>
  <si>
    <t>Amt:</t>
  </si>
  <si>
    <t>n (no.per)=</t>
  </si>
  <si>
    <t>pv using PV=</t>
  </si>
  <si>
    <t>pv using NPV</t>
  </si>
  <si>
    <t>IE:</t>
  </si>
  <si>
    <t>PP:</t>
  </si>
  <si>
    <t>PMT:</t>
  </si>
  <si>
    <t>OLB(Beg):</t>
  </si>
  <si>
    <t>OLB(End):</t>
  </si>
  <si>
    <t>Rule 2:</t>
  </si>
  <si>
    <t>Rule 1:</t>
  </si>
  <si>
    <t>Rules 3&amp;4:</t>
  </si>
  <si>
    <t>AMORTIZATION TABLE FOR ADJUSTABLE RATE MORTGAGE (Any Adjustment Period)</t>
  </si>
  <si>
    <t>(See Cols.H-K to calculate Bond Mkt's Implied IntRate Forcst...)</t>
  </si>
  <si>
    <t>Max loan term 30 Yrs</t>
  </si>
  <si>
    <t>(Caps are upside only)</t>
  </si>
  <si>
    <t>Inputs...</t>
  </si>
  <si>
    <t>Outputs</t>
  </si>
  <si>
    <t>Term</t>
  </si>
  <si>
    <t>Points</t>
  </si>
  <si>
    <t>InitPMT=</t>
  </si>
  <si>
    <t>LoanAmt</t>
  </si>
  <si>
    <t>PrepayPen</t>
  </si>
  <si>
    <t>MaxPMT=</t>
  </si>
  <si>
    <t>InitRate</t>
  </si>
  <si>
    <t>HoldPer</t>
  </si>
  <si>
    <t>Yrs</t>
  </si>
  <si>
    <t>YTM=</t>
  </si>
  <si>
    <t>IntervCap</t>
  </si>
  <si>
    <t>Margin</t>
  </si>
  <si>
    <t>overIndex</t>
  </si>
  <si>
    <t>YLD=</t>
  </si>
  <si>
    <t>LifeCap</t>
  </si>
  <si>
    <t>Adj.Period</t>
  </si>
  <si>
    <t>ATYTM=</t>
  </si>
  <si>
    <t>Borrower's Tax Rate</t>
  </si>
  <si>
    <t>ATYLD=</t>
  </si>
  <si>
    <t>From WSJ</t>
  </si>
  <si>
    <t>Contract Rate Forecaster:</t>
  </si>
  <si>
    <t>Yield Curve Forward Rate Forecaster(WSJ):</t>
  </si>
  <si>
    <t>T-Bond</t>
  </si>
  <si>
    <t>1/09/90</t>
  </si>
  <si>
    <t>Contract</t>
  </si>
  <si>
    <t>Index</t>
  </si>
  <si>
    <t>Prev+</t>
  </si>
  <si>
    <t>Init+</t>
  </si>
  <si>
    <t>Maturing</t>
  </si>
  <si>
    <t xml:space="preserve">     Stripped T-Bond Price</t>
  </si>
  <si>
    <t>Forecast</t>
  </si>
  <si>
    <t>Implicit</t>
  </si>
  <si>
    <t>Year</t>
  </si>
  <si>
    <t>Rate</t>
  </si>
  <si>
    <t>+Margin</t>
  </si>
  <si>
    <t>Forecst</t>
  </si>
  <si>
    <t>Dollars</t>
  </si>
  <si>
    <t>32nds</t>
  </si>
  <si>
    <t>Int Rate</t>
  </si>
  <si>
    <t>Frwd Rate</t>
  </si>
  <si>
    <t>Yield</t>
  </si>
  <si>
    <t>After Tax</t>
  </si>
  <si>
    <t>Applied</t>
  </si>
  <si>
    <t>CFs</t>
  </si>
  <si>
    <t>YTMCFs</t>
  </si>
  <si>
    <t>Yield Curve Forward Rate Forecaster for 2/10/93:</t>
  </si>
  <si>
    <t>AMORTIZATION TABLE FOR FIXED RATE MORTGAGE</t>
  </si>
  <si>
    <t>Inputs</t>
  </si>
  <si>
    <t>PMT=</t>
  </si>
  <si>
    <t>(like "APR")</t>
  </si>
  <si>
    <t>IntRate</t>
  </si>
  <si>
    <t>Monthly Table:</t>
  </si>
  <si>
    <t>PMT#</t>
  </si>
  <si>
    <t>PMT</t>
  </si>
  <si>
    <t>Int</t>
  </si>
  <si>
    <t>Prin</t>
  </si>
  <si>
    <t>EndBal</t>
  </si>
  <si>
    <t>Mo-Yr</t>
  </si>
  <si>
    <t>Prepmt Horizon</t>
  </si>
  <si>
    <t>IRR</t>
  </si>
  <si>
    <t>0 fee, 0 pen</t>
  </si>
  <si>
    <t>1% fee, 0 pen</t>
  </si>
  <si>
    <t>2% fee, 0 pen</t>
  </si>
  <si>
    <t>1% fee, 1% pen</t>
  </si>
  <si>
    <t>Prepayment Horizon (Yrs)</t>
  </si>
  <si>
    <t>Loan Terms:</t>
  </si>
  <si>
    <t>Exhibit 17-2b: Yield (IRR) on 8%, 30-yr CP-FRM:</t>
  </si>
  <si>
    <t>INT:</t>
  </si>
  <si>
    <t>AMORT:</t>
  </si>
  <si>
    <t>Pts</t>
  </si>
  <si>
    <t>Loan 1</t>
  </si>
  <si>
    <t>Loan 2</t>
  </si>
  <si>
    <r>
      <t xml:space="preserve">Enter only </t>
    </r>
    <r>
      <rPr>
        <sz val="8"/>
        <color indexed="12"/>
        <rFont val="Arial"/>
        <family val="2"/>
      </rPr>
      <t>blue</t>
    </r>
  </si>
  <si>
    <t>YLD</t>
  </si>
  <si>
    <t>HP =</t>
  </si>
  <si>
    <t>Ppmt horzn yrs</t>
  </si>
  <si>
    <t>For Interest-Only Loans…</t>
  </si>
  <si>
    <t>Remaing Term</t>
  </si>
  <si>
    <t>Old Loan Rate</t>
  </si>
  <si>
    <t>New Loan Rate</t>
  </si>
  <si>
    <t>Current T Rate</t>
  </si>
  <si>
    <t>Old Loan CFs</t>
  </si>
  <si>
    <t>Effective penalty as fcn of yrs remaining (per $100 OLB):</t>
  </si>
  <si>
    <t>Defeasance CFs</t>
  </si>
  <si>
    <t>PV defeas CFs</t>
  </si>
  <si>
    <t>PV cost of defeas (effective penalty)</t>
  </si>
  <si>
    <t>Yld Main @ T flat Incr CFs</t>
  </si>
  <si>
    <t>Penalty w Yld Main @ T flat</t>
  </si>
  <si>
    <t>Yld Main @ T +50 Incr CFs</t>
  </si>
  <si>
    <t>Penalty w Yld Main @ T+50</t>
  </si>
  <si>
    <t>Yld Main @ T +200 Incr CFs</t>
  </si>
  <si>
    <t>Penalty w Yld Main @ T+200</t>
  </si>
  <si>
    <t>Yld Maintenance Penalties are typically at T flat or T + 25 or 50 bps.</t>
  </si>
  <si>
    <t>For Amortizing Loans*…</t>
  </si>
  <si>
    <t>Amortization Term</t>
  </si>
  <si>
    <t>Loan Original Term</t>
  </si>
  <si>
    <t>Current old loan OLB</t>
  </si>
  <si>
    <t>Penalty /$100 OLB</t>
  </si>
  <si>
    <t>T-Bond flat CFs reinv OLB</t>
  </si>
  <si>
    <t>Differ old loan - T flat</t>
  </si>
  <si>
    <t>T-Bond +50 CFs reinv OLB</t>
  </si>
  <si>
    <t>Differ old loan - T +50</t>
  </si>
  <si>
    <t>Penalty w Yld Main @ T +50</t>
  </si>
  <si>
    <t>T-Bond +200 CFs reinv OLB</t>
  </si>
  <si>
    <t>Differ old loan - T +200</t>
  </si>
  <si>
    <t>Penalty w Yld Main @ T +200</t>
  </si>
  <si>
    <t>* Note: This is just one way to do it (common in practice for IO loans).</t>
  </si>
  <si>
    <t>For Amortizing Loans (Alt Method**)…</t>
  </si>
  <si>
    <t>T-Bond flat CFs/$100 OLB</t>
  </si>
  <si>
    <t>PV @ old loan rate</t>
  </si>
  <si>
    <t>Penalty Yld Main @ flat</t>
  </si>
  <si>
    <t>T-Bond +50 CFs/$100 OLB</t>
  </si>
  <si>
    <t>Penalty Yld Main @ +50</t>
  </si>
  <si>
    <t>T-Bond +200 CFs/$100 OLB</t>
  </si>
  <si>
    <t>Penalty Yld Main @ +200</t>
  </si>
  <si>
    <t>** Note: This is method in text St.Qu.17.33, preserves actual old loan rate as yield on T-bond investment.</t>
  </si>
  <si>
    <t>This workbook is meant strictly for educational use. No liability is assumed for the content or usage of this educational tool.</t>
  </si>
  <si>
    <t>The following worksheets present some of the exhibits and methodology discussed in Chapter 17 of the textbook.</t>
  </si>
  <si>
    <t>For Exhibit 17-6…</t>
  </si>
  <si>
    <t>Source on CPM(FRM)-Sched worksheet…</t>
  </si>
  <si>
    <t>This worksheet calculates the magnitude of yield maintenance penalties for commercial mortgage prepayment.</t>
  </si>
  <si>
    <t>This workbook is meant to accompany "Commercial Real Estate Analysis &amp; Investments", 3rd Edition, by D.Geltner &amp; N.Miller, Copyright © 2021 Mbition LLC.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</si>
</sst>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0.0000_)"/>
    <numFmt numFmtId="166" formatCode="0_)"/>
    <numFmt numFmtId="167" formatCode="0.0000%"/>
    <numFmt numFmtId="168" formatCode="&quot;$&quot;#,##0.00"/>
    <numFmt numFmtId="169" formatCode="#,##0.0000_);[Red]\(#,##0.0000\)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 MT"/>
    </font>
    <font>
      <sz val="9"/>
      <name val="Arial MT"/>
    </font>
    <font>
      <sz val="9"/>
      <color indexed="12"/>
      <name val="Arial MT"/>
    </font>
    <font>
      <sz val="8"/>
      <color indexed="12"/>
      <name val="Arial"/>
      <family val="2"/>
    </font>
    <font>
      <sz val="8"/>
      <color indexed="14"/>
      <name val="Arial"/>
      <family val="2"/>
    </font>
    <font>
      <b/>
      <i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8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0" fontId="0" fillId="0" borderId="0" xfId="0" applyNumberFormat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quotePrefix="1" applyFont="1" applyAlignment="1">
      <alignment horizontal="left"/>
    </xf>
    <xf numFmtId="1" fontId="3" fillId="0" borderId="0" xfId="0" applyNumberFormat="1" applyFont="1"/>
    <xf numFmtId="17" fontId="3" fillId="0" borderId="0" xfId="0" applyNumberFormat="1" applyFont="1"/>
    <xf numFmtId="8" fontId="3" fillId="0" borderId="0" xfId="0" quotePrefix="1" applyNumberFormat="1" applyFont="1" applyAlignment="1">
      <alignment horizontal="right"/>
    </xf>
    <xf numFmtId="8" fontId="3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1" applyFont="1" applyAlignment="1" applyProtection="1">
      <alignment horizontal="left"/>
    </xf>
    <xf numFmtId="0" fontId="5" fillId="0" borderId="0" xfId="1" applyFont="1"/>
    <xf numFmtId="0" fontId="5" fillId="0" borderId="0" xfId="1" quotePrefix="1" applyFont="1" applyAlignment="1" applyProtection="1">
      <alignment horizontal="left"/>
    </xf>
    <xf numFmtId="0" fontId="5" fillId="0" borderId="0" xfId="1" applyFont="1" applyAlignment="1" applyProtection="1">
      <alignment horizontal="right"/>
    </xf>
    <xf numFmtId="0" fontId="6" fillId="0" borderId="0" xfId="1" applyFont="1" applyProtection="1">
      <protection locked="0"/>
    </xf>
    <xf numFmtId="10" fontId="6" fillId="0" borderId="0" xfId="1" applyNumberFormat="1" applyFont="1" applyProtection="1">
      <protection locked="0"/>
    </xf>
    <xf numFmtId="164" fontId="5" fillId="0" borderId="0" xfId="1" applyNumberFormat="1" applyFont="1" applyProtection="1"/>
    <xf numFmtId="10" fontId="5" fillId="0" borderId="0" xfId="1" applyNumberFormat="1" applyFont="1" applyProtection="1"/>
    <xf numFmtId="0" fontId="5" fillId="0" borderId="0" xfId="1" applyFont="1" applyAlignment="1">
      <alignment horizontal="right"/>
    </xf>
    <xf numFmtId="10" fontId="5" fillId="0" borderId="0" xfId="1" applyNumberFormat="1" applyFont="1"/>
    <xf numFmtId="0" fontId="4" fillId="0" borderId="0" xfId="1"/>
    <xf numFmtId="0" fontId="5" fillId="0" borderId="0" xfId="1" applyFont="1" applyProtection="1"/>
    <xf numFmtId="1" fontId="5" fillId="0" borderId="0" xfId="1" applyNumberFormat="1" applyFont="1" applyProtection="1"/>
    <xf numFmtId="165" fontId="5" fillId="0" borderId="0" xfId="1" applyNumberFormat="1" applyFont="1" applyProtection="1"/>
    <xf numFmtId="166" fontId="5" fillId="0" borderId="0" xfId="1" applyNumberFormat="1" applyFont="1" applyProtection="1"/>
    <xf numFmtId="1" fontId="5" fillId="0" borderId="0" xfId="1" applyNumberFormat="1" applyFont="1"/>
    <xf numFmtId="0" fontId="5" fillId="0" borderId="0" xfId="1" quotePrefix="1" applyFont="1" applyAlignment="1" applyProtection="1">
      <alignment horizontal="right"/>
    </xf>
    <xf numFmtId="17" fontId="5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0" fontId="0" fillId="0" borderId="0" xfId="0" applyNumberFormat="1" applyBorder="1"/>
    <xf numFmtId="10" fontId="0" fillId="0" borderId="5" xfId="0" applyNumberFormat="1" applyBorder="1"/>
    <xf numFmtId="0" fontId="0" fillId="0" borderId="6" xfId="0" applyBorder="1"/>
    <xf numFmtId="10" fontId="0" fillId="0" borderId="7" xfId="0" applyNumberFormat="1" applyBorder="1"/>
    <xf numFmtId="10" fontId="0" fillId="0" borderId="8" xfId="0" applyNumberFormat="1" applyBorder="1"/>
    <xf numFmtId="167" fontId="5" fillId="0" borderId="0" xfId="1" applyNumberFormat="1" applyFont="1" applyProtection="1"/>
    <xf numFmtId="0" fontId="7" fillId="0" borderId="0" xfId="0" applyFont="1"/>
    <xf numFmtId="10" fontId="7" fillId="0" borderId="0" xfId="0" applyNumberFormat="1" applyFont="1"/>
    <xf numFmtId="167" fontId="8" fillId="0" borderId="0" xfId="0" applyNumberFormat="1" applyFont="1"/>
    <xf numFmtId="0" fontId="5" fillId="0" borderId="0" xfId="1" applyFont="1" applyProtection="1">
      <protection locked="0"/>
    </xf>
    <xf numFmtId="10" fontId="5" fillId="0" borderId="0" xfId="1" applyNumberFormat="1" applyFont="1" applyProtection="1">
      <protection locked="0"/>
    </xf>
    <xf numFmtId="0" fontId="4" fillId="0" borderId="0" xfId="1" applyFont="1"/>
    <xf numFmtId="0" fontId="9" fillId="0" borderId="0" xfId="0" applyFont="1"/>
    <xf numFmtId="0" fontId="10" fillId="0" borderId="0" xfId="0" applyFont="1"/>
    <xf numFmtId="8" fontId="10" fillId="0" borderId="0" xfId="0" applyNumberFormat="1" applyFont="1"/>
    <xf numFmtId="168" fontId="0" fillId="0" borderId="4" xfId="0" applyNumberFormat="1" applyBorder="1"/>
    <xf numFmtId="168" fontId="0" fillId="0" borderId="0" xfId="0" applyNumberFormat="1" applyBorder="1"/>
    <xf numFmtId="8" fontId="0" fillId="0" borderId="4" xfId="0" applyNumberFormat="1" applyBorder="1"/>
    <xf numFmtId="8" fontId="0" fillId="0" borderId="0" xfId="0" applyNumberFormat="1" applyBorder="1"/>
    <xf numFmtId="168" fontId="0" fillId="0" borderId="0" xfId="0" applyNumberFormat="1"/>
    <xf numFmtId="168" fontId="10" fillId="0" borderId="0" xfId="0" applyNumberFormat="1" applyFont="1"/>
    <xf numFmtId="0" fontId="11" fillId="0" borderId="0" xfId="0" applyFont="1"/>
    <xf numFmtId="8" fontId="11" fillId="0" borderId="0" xfId="0" applyNumberFormat="1" applyFont="1"/>
    <xf numFmtId="169" fontId="0" fillId="0" borderId="0" xfId="0" applyNumberFormat="1"/>
    <xf numFmtId="44" fontId="10" fillId="0" borderId="0" xfId="0" applyNumberFormat="1" applyFont="1"/>
    <xf numFmtId="0" fontId="5" fillId="2" borderId="0" xfId="1" applyFont="1" applyFill="1"/>
    <xf numFmtId="10" fontId="5" fillId="2" borderId="0" xfId="1" applyNumberFormat="1" applyFont="1" applyFill="1"/>
    <xf numFmtId="0" fontId="1" fillId="0" borderId="0" xfId="0" applyFont="1"/>
  </cellXfs>
  <cellStyles count="2">
    <cellStyle name="Normal" xfId="0" builtinId="0"/>
    <cellStyle name="Normal_phgel17schedpm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Interest Only Mortgage</a:t>
            </a:r>
          </a:p>
        </c:rich>
      </c:tx>
      <c:layout>
        <c:manualLayout>
          <c:xMode val="edge"/>
          <c:yMode val="edge"/>
          <c:x val="0.3634691258537614"/>
          <c:y val="4.1176574073708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65707339859077"/>
          <c:y val="0.14705919312038712"/>
          <c:w val="0.57749155529049401"/>
          <c:h val="0.67353110449137299"/>
        </c:manualLayout>
      </c:layout>
      <c:lineChart>
        <c:grouping val="standard"/>
        <c:varyColors val="0"/>
        <c:ser>
          <c:idx val="0"/>
          <c:order val="0"/>
          <c:tx>
            <c:strRef>
              <c:f>'Exh.17-1'!$E$2</c:f>
              <c:strCache>
                <c:ptCount val="1"/>
                <c:pt idx="0">
                  <c:v>PMT: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'Exh.17-1'!$E$4:$E$363</c:f>
              <c:numCache>
                <c:formatCode>"$"#,##0.00_);[Red]\("$"#,##0.00\)</c:formatCode>
                <c:ptCount val="36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  <c:pt idx="203">
                  <c:v>10000</c:v>
                </c:pt>
                <c:pt idx="204">
                  <c:v>10000</c:v>
                </c:pt>
                <c:pt idx="205">
                  <c:v>10000</c:v>
                </c:pt>
                <c:pt idx="206">
                  <c:v>10000</c:v>
                </c:pt>
                <c:pt idx="207">
                  <c:v>10000</c:v>
                </c:pt>
                <c:pt idx="208">
                  <c:v>10000</c:v>
                </c:pt>
                <c:pt idx="209">
                  <c:v>10000</c:v>
                </c:pt>
                <c:pt idx="210">
                  <c:v>10000</c:v>
                </c:pt>
                <c:pt idx="211">
                  <c:v>10000</c:v>
                </c:pt>
                <c:pt idx="212">
                  <c:v>10000</c:v>
                </c:pt>
                <c:pt idx="213">
                  <c:v>10000</c:v>
                </c:pt>
                <c:pt idx="214">
                  <c:v>10000</c:v>
                </c:pt>
                <c:pt idx="215">
                  <c:v>10000</c:v>
                </c:pt>
                <c:pt idx="216">
                  <c:v>10000</c:v>
                </c:pt>
                <c:pt idx="217">
                  <c:v>10000</c:v>
                </c:pt>
                <c:pt idx="218">
                  <c:v>10000</c:v>
                </c:pt>
                <c:pt idx="219">
                  <c:v>10000</c:v>
                </c:pt>
                <c:pt idx="220">
                  <c:v>10000</c:v>
                </c:pt>
                <c:pt idx="221">
                  <c:v>10000</c:v>
                </c:pt>
                <c:pt idx="222">
                  <c:v>10000</c:v>
                </c:pt>
                <c:pt idx="223">
                  <c:v>10000</c:v>
                </c:pt>
                <c:pt idx="224">
                  <c:v>10000</c:v>
                </c:pt>
                <c:pt idx="225">
                  <c:v>10000</c:v>
                </c:pt>
                <c:pt idx="226">
                  <c:v>10000</c:v>
                </c:pt>
                <c:pt idx="227">
                  <c:v>10000</c:v>
                </c:pt>
                <c:pt idx="228">
                  <c:v>10000</c:v>
                </c:pt>
                <c:pt idx="229">
                  <c:v>10000</c:v>
                </c:pt>
                <c:pt idx="230">
                  <c:v>10000</c:v>
                </c:pt>
                <c:pt idx="231">
                  <c:v>10000</c:v>
                </c:pt>
                <c:pt idx="232">
                  <c:v>10000</c:v>
                </c:pt>
                <c:pt idx="233">
                  <c:v>10000</c:v>
                </c:pt>
                <c:pt idx="234">
                  <c:v>10000</c:v>
                </c:pt>
                <c:pt idx="235">
                  <c:v>10000</c:v>
                </c:pt>
                <c:pt idx="236">
                  <c:v>10000</c:v>
                </c:pt>
                <c:pt idx="237">
                  <c:v>10000</c:v>
                </c:pt>
                <c:pt idx="238">
                  <c:v>10000</c:v>
                </c:pt>
                <c:pt idx="239">
                  <c:v>10000</c:v>
                </c:pt>
                <c:pt idx="240">
                  <c:v>10000</c:v>
                </c:pt>
                <c:pt idx="241">
                  <c:v>10000</c:v>
                </c:pt>
                <c:pt idx="242">
                  <c:v>10000</c:v>
                </c:pt>
                <c:pt idx="243">
                  <c:v>10000</c:v>
                </c:pt>
                <c:pt idx="244">
                  <c:v>10000</c:v>
                </c:pt>
                <c:pt idx="245">
                  <c:v>10000</c:v>
                </c:pt>
                <c:pt idx="246">
                  <c:v>10000</c:v>
                </c:pt>
                <c:pt idx="247">
                  <c:v>10000</c:v>
                </c:pt>
                <c:pt idx="248">
                  <c:v>10000</c:v>
                </c:pt>
                <c:pt idx="249">
                  <c:v>10000</c:v>
                </c:pt>
                <c:pt idx="250">
                  <c:v>10000</c:v>
                </c:pt>
                <c:pt idx="251">
                  <c:v>10000</c:v>
                </c:pt>
                <c:pt idx="252">
                  <c:v>10000</c:v>
                </c:pt>
                <c:pt idx="253">
                  <c:v>10000</c:v>
                </c:pt>
                <c:pt idx="254">
                  <c:v>10000</c:v>
                </c:pt>
                <c:pt idx="255">
                  <c:v>10000</c:v>
                </c:pt>
                <c:pt idx="256">
                  <c:v>10000</c:v>
                </c:pt>
                <c:pt idx="257">
                  <c:v>10000</c:v>
                </c:pt>
                <c:pt idx="258">
                  <c:v>10000</c:v>
                </c:pt>
                <c:pt idx="259">
                  <c:v>10000</c:v>
                </c:pt>
                <c:pt idx="260">
                  <c:v>10000</c:v>
                </c:pt>
                <c:pt idx="261">
                  <c:v>10000</c:v>
                </c:pt>
                <c:pt idx="262">
                  <c:v>10000</c:v>
                </c:pt>
                <c:pt idx="263">
                  <c:v>10000</c:v>
                </c:pt>
                <c:pt idx="264">
                  <c:v>10000</c:v>
                </c:pt>
                <c:pt idx="265">
                  <c:v>10000</c:v>
                </c:pt>
                <c:pt idx="266">
                  <c:v>10000</c:v>
                </c:pt>
                <c:pt idx="267">
                  <c:v>10000</c:v>
                </c:pt>
                <c:pt idx="268">
                  <c:v>10000</c:v>
                </c:pt>
                <c:pt idx="269">
                  <c:v>10000</c:v>
                </c:pt>
                <c:pt idx="270">
                  <c:v>10000</c:v>
                </c:pt>
                <c:pt idx="271">
                  <c:v>10000</c:v>
                </c:pt>
                <c:pt idx="272">
                  <c:v>10000</c:v>
                </c:pt>
                <c:pt idx="273">
                  <c:v>10000</c:v>
                </c:pt>
                <c:pt idx="274">
                  <c:v>10000</c:v>
                </c:pt>
                <c:pt idx="275">
                  <c:v>10000</c:v>
                </c:pt>
                <c:pt idx="276">
                  <c:v>10000</c:v>
                </c:pt>
                <c:pt idx="277">
                  <c:v>10000</c:v>
                </c:pt>
                <c:pt idx="278">
                  <c:v>10000</c:v>
                </c:pt>
                <c:pt idx="279">
                  <c:v>10000</c:v>
                </c:pt>
                <c:pt idx="280">
                  <c:v>10000</c:v>
                </c:pt>
                <c:pt idx="281">
                  <c:v>10000</c:v>
                </c:pt>
                <c:pt idx="282">
                  <c:v>10000</c:v>
                </c:pt>
                <c:pt idx="283">
                  <c:v>10000</c:v>
                </c:pt>
                <c:pt idx="284">
                  <c:v>10000</c:v>
                </c:pt>
                <c:pt idx="285">
                  <c:v>10000</c:v>
                </c:pt>
                <c:pt idx="286">
                  <c:v>10000</c:v>
                </c:pt>
                <c:pt idx="287">
                  <c:v>10000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10000</c:v>
                </c:pt>
                <c:pt idx="305">
                  <c:v>10000</c:v>
                </c:pt>
                <c:pt idx="306">
                  <c:v>10000</c:v>
                </c:pt>
                <c:pt idx="307">
                  <c:v>10000</c:v>
                </c:pt>
                <c:pt idx="308">
                  <c:v>10000</c:v>
                </c:pt>
                <c:pt idx="309">
                  <c:v>10000</c:v>
                </c:pt>
                <c:pt idx="310">
                  <c:v>10000</c:v>
                </c:pt>
                <c:pt idx="311">
                  <c:v>10000</c:v>
                </c:pt>
                <c:pt idx="312">
                  <c:v>10000</c:v>
                </c:pt>
                <c:pt idx="313">
                  <c:v>10000</c:v>
                </c:pt>
                <c:pt idx="314">
                  <c:v>10000</c:v>
                </c:pt>
                <c:pt idx="315">
                  <c:v>10000</c:v>
                </c:pt>
                <c:pt idx="316">
                  <c:v>10000</c:v>
                </c:pt>
                <c:pt idx="317">
                  <c:v>10000</c:v>
                </c:pt>
                <c:pt idx="318">
                  <c:v>10000</c:v>
                </c:pt>
                <c:pt idx="319">
                  <c:v>10000</c:v>
                </c:pt>
                <c:pt idx="320">
                  <c:v>10000</c:v>
                </c:pt>
                <c:pt idx="321">
                  <c:v>10000</c:v>
                </c:pt>
                <c:pt idx="322">
                  <c:v>10000</c:v>
                </c:pt>
                <c:pt idx="323">
                  <c:v>10000</c:v>
                </c:pt>
                <c:pt idx="324">
                  <c:v>10000</c:v>
                </c:pt>
                <c:pt idx="325">
                  <c:v>10000</c:v>
                </c:pt>
                <c:pt idx="326">
                  <c:v>10000</c:v>
                </c:pt>
                <c:pt idx="327">
                  <c:v>10000</c:v>
                </c:pt>
                <c:pt idx="328">
                  <c:v>10000</c:v>
                </c:pt>
                <c:pt idx="329">
                  <c:v>10000</c:v>
                </c:pt>
                <c:pt idx="330">
                  <c:v>10000</c:v>
                </c:pt>
                <c:pt idx="331">
                  <c:v>10000</c:v>
                </c:pt>
                <c:pt idx="332">
                  <c:v>10000</c:v>
                </c:pt>
                <c:pt idx="333">
                  <c:v>10000</c:v>
                </c:pt>
                <c:pt idx="334">
                  <c:v>10000</c:v>
                </c:pt>
                <c:pt idx="335">
                  <c:v>10000</c:v>
                </c:pt>
                <c:pt idx="336">
                  <c:v>10000</c:v>
                </c:pt>
                <c:pt idx="337">
                  <c:v>10000</c:v>
                </c:pt>
                <c:pt idx="338">
                  <c:v>10000</c:v>
                </c:pt>
                <c:pt idx="339">
                  <c:v>10000</c:v>
                </c:pt>
                <c:pt idx="340">
                  <c:v>10000</c:v>
                </c:pt>
                <c:pt idx="341">
                  <c:v>10000</c:v>
                </c:pt>
                <c:pt idx="342">
                  <c:v>10000</c:v>
                </c:pt>
                <c:pt idx="343">
                  <c:v>10000</c:v>
                </c:pt>
                <c:pt idx="344">
                  <c:v>10000</c:v>
                </c:pt>
                <c:pt idx="345">
                  <c:v>10000</c:v>
                </c:pt>
                <c:pt idx="346">
                  <c:v>10000</c:v>
                </c:pt>
                <c:pt idx="347">
                  <c:v>10000</c:v>
                </c:pt>
                <c:pt idx="348">
                  <c:v>10000</c:v>
                </c:pt>
                <c:pt idx="349">
                  <c:v>10000</c:v>
                </c:pt>
                <c:pt idx="350">
                  <c:v>10000</c:v>
                </c:pt>
                <c:pt idx="351">
                  <c:v>10000</c:v>
                </c:pt>
                <c:pt idx="352">
                  <c:v>10000</c:v>
                </c:pt>
                <c:pt idx="353">
                  <c:v>10000</c:v>
                </c:pt>
                <c:pt idx="354">
                  <c:v>10000</c:v>
                </c:pt>
                <c:pt idx="355">
                  <c:v>10000</c:v>
                </c:pt>
                <c:pt idx="356">
                  <c:v>10000</c:v>
                </c:pt>
                <c:pt idx="357">
                  <c:v>10000</c:v>
                </c:pt>
                <c:pt idx="358">
                  <c:v>10000</c:v>
                </c:pt>
                <c:pt idx="359">
                  <c:v>1010000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37-49B6-A324-6E0296297419}"/>
            </c:ext>
          </c:extLst>
        </c:ser>
        <c:ser>
          <c:idx val="1"/>
          <c:order val="1"/>
          <c:tx>
            <c:strRef>
              <c:f>'Exh.17-1'!$F$2</c:f>
              <c:strCache>
                <c:ptCount val="1"/>
                <c:pt idx="0">
                  <c:v>INT: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'Exh.17-1'!$F$4:$F$363</c:f>
              <c:numCache>
                <c:formatCode>"$"#,##0.00_);[Red]\("$"#,##0.00\)</c:formatCode>
                <c:ptCount val="36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  <c:pt idx="203">
                  <c:v>10000</c:v>
                </c:pt>
                <c:pt idx="204">
                  <c:v>10000</c:v>
                </c:pt>
                <c:pt idx="205">
                  <c:v>10000</c:v>
                </c:pt>
                <c:pt idx="206">
                  <c:v>10000</c:v>
                </c:pt>
                <c:pt idx="207">
                  <c:v>10000</c:v>
                </c:pt>
                <c:pt idx="208">
                  <c:v>10000</c:v>
                </c:pt>
                <c:pt idx="209">
                  <c:v>10000</c:v>
                </c:pt>
                <c:pt idx="210">
                  <c:v>10000</c:v>
                </c:pt>
                <c:pt idx="211">
                  <c:v>10000</c:v>
                </c:pt>
                <c:pt idx="212">
                  <c:v>10000</c:v>
                </c:pt>
                <c:pt idx="213">
                  <c:v>10000</c:v>
                </c:pt>
                <c:pt idx="214">
                  <c:v>10000</c:v>
                </c:pt>
                <c:pt idx="215">
                  <c:v>10000</c:v>
                </c:pt>
                <c:pt idx="216">
                  <c:v>10000</c:v>
                </c:pt>
                <c:pt idx="217">
                  <c:v>10000</c:v>
                </c:pt>
                <c:pt idx="218">
                  <c:v>10000</c:v>
                </c:pt>
                <c:pt idx="219">
                  <c:v>10000</c:v>
                </c:pt>
                <c:pt idx="220">
                  <c:v>10000</c:v>
                </c:pt>
                <c:pt idx="221">
                  <c:v>10000</c:v>
                </c:pt>
                <c:pt idx="222">
                  <c:v>10000</c:v>
                </c:pt>
                <c:pt idx="223">
                  <c:v>10000</c:v>
                </c:pt>
                <c:pt idx="224">
                  <c:v>10000</c:v>
                </c:pt>
                <c:pt idx="225">
                  <c:v>10000</c:v>
                </c:pt>
                <c:pt idx="226">
                  <c:v>10000</c:v>
                </c:pt>
                <c:pt idx="227">
                  <c:v>10000</c:v>
                </c:pt>
                <c:pt idx="228">
                  <c:v>10000</c:v>
                </c:pt>
                <c:pt idx="229">
                  <c:v>10000</c:v>
                </c:pt>
                <c:pt idx="230">
                  <c:v>10000</c:v>
                </c:pt>
                <c:pt idx="231">
                  <c:v>10000</c:v>
                </c:pt>
                <c:pt idx="232">
                  <c:v>10000</c:v>
                </c:pt>
                <c:pt idx="233">
                  <c:v>10000</c:v>
                </c:pt>
                <c:pt idx="234">
                  <c:v>10000</c:v>
                </c:pt>
                <c:pt idx="235">
                  <c:v>10000</c:v>
                </c:pt>
                <c:pt idx="236">
                  <c:v>10000</c:v>
                </c:pt>
                <c:pt idx="237">
                  <c:v>10000</c:v>
                </c:pt>
                <c:pt idx="238">
                  <c:v>10000</c:v>
                </c:pt>
                <c:pt idx="239">
                  <c:v>10000</c:v>
                </c:pt>
                <c:pt idx="240">
                  <c:v>10000</c:v>
                </c:pt>
                <c:pt idx="241">
                  <c:v>10000</c:v>
                </c:pt>
                <c:pt idx="242">
                  <c:v>10000</c:v>
                </c:pt>
                <c:pt idx="243">
                  <c:v>10000</c:v>
                </c:pt>
                <c:pt idx="244">
                  <c:v>10000</c:v>
                </c:pt>
                <c:pt idx="245">
                  <c:v>10000</c:v>
                </c:pt>
                <c:pt idx="246">
                  <c:v>10000</c:v>
                </c:pt>
                <c:pt idx="247">
                  <c:v>10000</c:v>
                </c:pt>
                <c:pt idx="248">
                  <c:v>10000</c:v>
                </c:pt>
                <c:pt idx="249">
                  <c:v>10000</c:v>
                </c:pt>
                <c:pt idx="250">
                  <c:v>10000</c:v>
                </c:pt>
                <c:pt idx="251">
                  <c:v>10000</c:v>
                </c:pt>
                <c:pt idx="252">
                  <c:v>10000</c:v>
                </c:pt>
                <c:pt idx="253">
                  <c:v>10000</c:v>
                </c:pt>
                <c:pt idx="254">
                  <c:v>10000</c:v>
                </c:pt>
                <c:pt idx="255">
                  <c:v>10000</c:v>
                </c:pt>
                <c:pt idx="256">
                  <c:v>10000</c:v>
                </c:pt>
                <c:pt idx="257">
                  <c:v>10000</c:v>
                </c:pt>
                <c:pt idx="258">
                  <c:v>10000</c:v>
                </c:pt>
                <c:pt idx="259">
                  <c:v>10000</c:v>
                </c:pt>
                <c:pt idx="260">
                  <c:v>10000</c:v>
                </c:pt>
                <c:pt idx="261">
                  <c:v>10000</c:v>
                </c:pt>
                <c:pt idx="262">
                  <c:v>10000</c:v>
                </c:pt>
                <c:pt idx="263">
                  <c:v>10000</c:v>
                </c:pt>
                <c:pt idx="264">
                  <c:v>10000</c:v>
                </c:pt>
                <c:pt idx="265">
                  <c:v>10000</c:v>
                </c:pt>
                <c:pt idx="266">
                  <c:v>10000</c:v>
                </c:pt>
                <c:pt idx="267">
                  <c:v>10000</c:v>
                </c:pt>
                <c:pt idx="268">
                  <c:v>10000</c:v>
                </c:pt>
                <c:pt idx="269">
                  <c:v>10000</c:v>
                </c:pt>
                <c:pt idx="270">
                  <c:v>10000</c:v>
                </c:pt>
                <c:pt idx="271">
                  <c:v>10000</c:v>
                </c:pt>
                <c:pt idx="272">
                  <c:v>10000</c:v>
                </c:pt>
                <c:pt idx="273">
                  <c:v>10000</c:v>
                </c:pt>
                <c:pt idx="274">
                  <c:v>10000</c:v>
                </c:pt>
                <c:pt idx="275">
                  <c:v>10000</c:v>
                </c:pt>
                <c:pt idx="276">
                  <c:v>10000</c:v>
                </c:pt>
                <c:pt idx="277">
                  <c:v>10000</c:v>
                </c:pt>
                <c:pt idx="278">
                  <c:v>10000</c:v>
                </c:pt>
                <c:pt idx="279">
                  <c:v>10000</c:v>
                </c:pt>
                <c:pt idx="280">
                  <c:v>10000</c:v>
                </c:pt>
                <c:pt idx="281">
                  <c:v>10000</c:v>
                </c:pt>
                <c:pt idx="282">
                  <c:v>10000</c:v>
                </c:pt>
                <c:pt idx="283">
                  <c:v>10000</c:v>
                </c:pt>
                <c:pt idx="284">
                  <c:v>10000</c:v>
                </c:pt>
                <c:pt idx="285">
                  <c:v>10000</c:v>
                </c:pt>
                <c:pt idx="286">
                  <c:v>10000</c:v>
                </c:pt>
                <c:pt idx="287">
                  <c:v>10000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10000</c:v>
                </c:pt>
                <c:pt idx="305">
                  <c:v>10000</c:v>
                </c:pt>
                <c:pt idx="306">
                  <c:v>10000</c:v>
                </c:pt>
                <c:pt idx="307">
                  <c:v>10000</c:v>
                </c:pt>
                <c:pt idx="308">
                  <c:v>10000</c:v>
                </c:pt>
                <c:pt idx="309">
                  <c:v>10000</c:v>
                </c:pt>
                <c:pt idx="310">
                  <c:v>10000</c:v>
                </c:pt>
                <c:pt idx="311">
                  <c:v>10000</c:v>
                </c:pt>
                <c:pt idx="312">
                  <c:v>10000</c:v>
                </c:pt>
                <c:pt idx="313">
                  <c:v>10000</c:v>
                </c:pt>
                <c:pt idx="314">
                  <c:v>10000</c:v>
                </c:pt>
                <c:pt idx="315">
                  <c:v>10000</c:v>
                </c:pt>
                <c:pt idx="316">
                  <c:v>10000</c:v>
                </c:pt>
                <c:pt idx="317">
                  <c:v>10000</c:v>
                </c:pt>
                <c:pt idx="318">
                  <c:v>10000</c:v>
                </c:pt>
                <c:pt idx="319">
                  <c:v>10000</c:v>
                </c:pt>
                <c:pt idx="320">
                  <c:v>10000</c:v>
                </c:pt>
                <c:pt idx="321">
                  <c:v>10000</c:v>
                </c:pt>
                <c:pt idx="322">
                  <c:v>10000</c:v>
                </c:pt>
                <c:pt idx="323">
                  <c:v>10000</c:v>
                </c:pt>
                <c:pt idx="324">
                  <c:v>10000</c:v>
                </c:pt>
                <c:pt idx="325">
                  <c:v>10000</c:v>
                </c:pt>
                <c:pt idx="326">
                  <c:v>10000</c:v>
                </c:pt>
                <c:pt idx="327">
                  <c:v>10000</c:v>
                </c:pt>
                <c:pt idx="328">
                  <c:v>10000</c:v>
                </c:pt>
                <c:pt idx="329">
                  <c:v>10000</c:v>
                </c:pt>
                <c:pt idx="330">
                  <c:v>10000</c:v>
                </c:pt>
                <c:pt idx="331">
                  <c:v>10000</c:v>
                </c:pt>
                <c:pt idx="332">
                  <c:v>10000</c:v>
                </c:pt>
                <c:pt idx="333">
                  <c:v>10000</c:v>
                </c:pt>
                <c:pt idx="334">
                  <c:v>10000</c:v>
                </c:pt>
                <c:pt idx="335">
                  <c:v>10000</c:v>
                </c:pt>
                <c:pt idx="336">
                  <c:v>10000</c:v>
                </c:pt>
                <c:pt idx="337">
                  <c:v>10000</c:v>
                </c:pt>
                <c:pt idx="338">
                  <c:v>10000</c:v>
                </c:pt>
                <c:pt idx="339">
                  <c:v>10000</c:v>
                </c:pt>
                <c:pt idx="340">
                  <c:v>10000</c:v>
                </c:pt>
                <c:pt idx="341">
                  <c:v>10000</c:v>
                </c:pt>
                <c:pt idx="342">
                  <c:v>10000</c:v>
                </c:pt>
                <c:pt idx="343">
                  <c:v>10000</c:v>
                </c:pt>
                <c:pt idx="344">
                  <c:v>10000</c:v>
                </c:pt>
                <c:pt idx="345">
                  <c:v>10000</c:v>
                </c:pt>
                <c:pt idx="346">
                  <c:v>10000</c:v>
                </c:pt>
                <c:pt idx="347">
                  <c:v>10000</c:v>
                </c:pt>
                <c:pt idx="348">
                  <c:v>10000</c:v>
                </c:pt>
                <c:pt idx="349">
                  <c:v>10000</c:v>
                </c:pt>
                <c:pt idx="350">
                  <c:v>10000</c:v>
                </c:pt>
                <c:pt idx="351">
                  <c:v>10000</c:v>
                </c:pt>
                <c:pt idx="352">
                  <c:v>10000</c:v>
                </c:pt>
                <c:pt idx="353">
                  <c:v>10000</c:v>
                </c:pt>
                <c:pt idx="354">
                  <c:v>10000</c:v>
                </c:pt>
                <c:pt idx="355">
                  <c:v>10000</c:v>
                </c:pt>
                <c:pt idx="356">
                  <c:v>10000</c:v>
                </c:pt>
                <c:pt idx="357">
                  <c:v>10000</c:v>
                </c:pt>
                <c:pt idx="358">
                  <c:v>10000</c:v>
                </c:pt>
                <c:pt idx="35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37-49B6-A324-6E029629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750784"/>
        <c:axId val="396751176"/>
      </c:lineChart>
      <c:catAx>
        <c:axId val="39675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PMT Number</a:t>
                </a:r>
              </a:p>
            </c:rich>
          </c:tx>
          <c:layout>
            <c:manualLayout>
              <c:xMode val="edge"/>
              <c:yMode val="edge"/>
              <c:x val="0.39114444000506304"/>
              <c:y val="0.9117669973463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751176"/>
        <c:crosses val="autoZero"/>
        <c:auto val="0"/>
        <c:lblAlgn val="ctr"/>
        <c:lblOffset val="100"/>
        <c:tickLblSkip val="32"/>
        <c:tickMarkSkip val="1"/>
        <c:noMultiLvlLbl val="0"/>
      </c:catAx>
      <c:valAx>
        <c:axId val="396751176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4.24354816986625E-2"/>
              <c:y val="0.4676482341228310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750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42913133116745"/>
          <c:y val="0.42647166004912263"/>
          <c:w val="0.17527698962491031"/>
          <c:h val="0.126470906083532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Constant Amortization Mortgage (CAM)</a:t>
            </a:r>
          </a:p>
        </c:rich>
      </c:tx>
      <c:layout>
        <c:manualLayout>
          <c:xMode val="edge"/>
          <c:yMode val="edge"/>
          <c:x val="0.26865726708150922"/>
          <c:y val="4.1176574073708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70187111853761"/>
          <c:y val="0.16470629629483358"/>
          <c:w val="0.57276236801405089"/>
          <c:h val="0.64706044972970334"/>
        </c:manualLayout>
      </c:layout>
      <c:lineChart>
        <c:grouping val="standard"/>
        <c:varyColors val="0"/>
        <c:ser>
          <c:idx val="0"/>
          <c:order val="0"/>
          <c:tx>
            <c:strRef>
              <c:f>'Exh.17-2'!$E$2</c:f>
              <c:strCache>
                <c:ptCount val="1"/>
                <c:pt idx="0">
                  <c:v>PMT: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'Exh.17-2'!$E$4:$E$363</c:f>
              <c:numCache>
                <c:formatCode>"$"#,##0.00_);[Red]\("$"#,##0.00\)</c:formatCode>
                <c:ptCount val="360"/>
                <c:pt idx="0">
                  <c:v>12777.777777777777</c:v>
                </c:pt>
                <c:pt idx="1">
                  <c:v>12750</c:v>
                </c:pt>
                <c:pt idx="2">
                  <c:v>12722.222222222223</c:v>
                </c:pt>
                <c:pt idx="3">
                  <c:v>12694.444444444445</c:v>
                </c:pt>
                <c:pt idx="4">
                  <c:v>12666.666666666668</c:v>
                </c:pt>
                <c:pt idx="5">
                  <c:v>12638.888888888891</c:v>
                </c:pt>
                <c:pt idx="6">
                  <c:v>12611.111111111113</c:v>
                </c:pt>
                <c:pt idx="7">
                  <c:v>12583.333333333336</c:v>
                </c:pt>
                <c:pt idx="8">
                  <c:v>12555.555555555557</c:v>
                </c:pt>
                <c:pt idx="9">
                  <c:v>12527.777777777779</c:v>
                </c:pt>
                <c:pt idx="10">
                  <c:v>12500.000000000002</c:v>
                </c:pt>
                <c:pt idx="11">
                  <c:v>12472.222222222224</c:v>
                </c:pt>
                <c:pt idx="12">
                  <c:v>12444.444444444447</c:v>
                </c:pt>
                <c:pt idx="13">
                  <c:v>12416.66666666667</c:v>
                </c:pt>
                <c:pt idx="14">
                  <c:v>12388.888888888892</c:v>
                </c:pt>
                <c:pt idx="15">
                  <c:v>12361.111111111115</c:v>
                </c:pt>
                <c:pt idx="16">
                  <c:v>12333.333333333338</c:v>
                </c:pt>
                <c:pt idx="17">
                  <c:v>12305.55555555556</c:v>
                </c:pt>
                <c:pt idx="18">
                  <c:v>12277.777777777783</c:v>
                </c:pt>
                <c:pt idx="19">
                  <c:v>12250.000000000005</c:v>
                </c:pt>
                <c:pt idx="20">
                  <c:v>12222.222222222228</c:v>
                </c:pt>
                <c:pt idx="21">
                  <c:v>12194.444444444449</c:v>
                </c:pt>
                <c:pt idx="22">
                  <c:v>12166.666666666672</c:v>
                </c:pt>
                <c:pt idx="23">
                  <c:v>12138.888888888894</c:v>
                </c:pt>
                <c:pt idx="24">
                  <c:v>12111.111111111117</c:v>
                </c:pt>
                <c:pt idx="25">
                  <c:v>12083.333333333339</c:v>
                </c:pt>
                <c:pt idx="26">
                  <c:v>12055.555555555562</c:v>
                </c:pt>
                <c:pt idx="27">
                  <c:v>12027.777777777785</c:v>
                </c:pt>
                <c:pt idx="28">
                  <c:v>12000.000000000007</c:v>
                </c:pt>
                <c:pt idx="29">
                  <c:v>11972.22222222223</c:v>
                </c:pt>
                <c:pt idx="30">
                  <c:v>11944.444444444453</c:v>
                </c:pt>
                <c:pt idx="31">
                  <c:v>11916.666666666675</c:v>
                </c:pt>
                <c:pt idx="32">
                  <c:v>11888.888888888898</c:v>
                </c:pt>
                <c:pt idx="33">
                  <c:v>11861.111111111119</c:v>
                </c:pt>
                <c:pt idx="34">
                  <c:v>11833.333333333341</c:v>
                </c:pt>
                <c:pt idx="35">
                  <c:v>11805.555555555564</c:v>
                </c:pt>
                <c:pt idx="36">
                  <c:v>11777.777777777786</c:v>
                </c:pt>
                <c:pt idx="37">
                  <c:v>11750.000000000009</c:v>
                </c:pt>
                <c:pt idx="38">
                  <c:v>11722.222222222232</c:v>
                </c:pt>
                <c:pt idx="39">
                  <c:v>11694.444444444454</c:v>
                </c:pt>
                <c:pt idx="40">
                  <c:v>11666.666666666677</c:v>
                </c:pt>
                <c:pt idx="41">
                  <c:v>11638.8888888889</c:v>
                </c:pt>
                <c:pt idx="42">
                  <c:v>11611.111111111122</c:v>
                </c:pt>
                <c:pt idx="43">
                  <c:v>11583.333333333345</c:v>
                </c:pt>
                <c:pt idx="44">
                  <c:v>11555.555555555567</c:v>
                </c:pt>
                <c:pt idx="45">
                  <c:v>11527.777777777788</c:v>
                </c:pt>
                <c:pt idx="46">
                  <c:v>11500.000000000011</c:v>
                </c:pt>
                <c:pt idx="47">
                  <c:v>11472.222222222234</c:v>
                </c:pt>
                <c:pt idx="48">
                  <c:v>11444.444444444456</c:v>
                </c:pt>
                <c:pt idx="49">
                  <c:v>11416.666666666679</c:v>
                </c:pt>
                <c:pt idx="50">
                  <c:v>11388.888888888901</c:v>
                </c:pt>
                <c:pt idx="51">
                  <c:v>11361.111111111124</c:v>
                </c:pt>
                <c:pt idx="52">
                  <c:v>11333.333333333347</c:v>
                </c:pt>
                <c:pt idx="53">
                  <c:v>11305.555555555569</c:v>
                </c:pt>
                <c:pt idx="54">
                  <c:v>11277.777777777792</c:v>
                </c:pt>
                <c:pt idx="55">
                  <c:v>11250.000000000015</c:v>
                </c:pt>
                <c:pt idx="56">
                  <c:v>11222.222222222237</c:v>
                </c:pt>
                <c:pt idx="57">
                  <c:v>11194.44444444446</c:v>
                </c:pt>
                <c:pt idx="58">
                  <c:v>11166.666666666681</c:v>
                </c:pt>
                <c:pt idx="59">
                  <c:v>11138.888888888903</c:v>
                </c:pt>
                <c:pt idx="60">
                  <c:v>11111.111111111126</c:v>
                </c:pt>
                <c:pt idx="61">
                  <c:v>11083.333333333348</c:v>
                </c:pt>
                <c:pt idx="62">
                  <c:v>11055.555555555571</c:v>
                </c:pt>
                <c:pt idx="63">
                  <c:v>11027.777777777794</c:v>
                </c:pt>
                <c:pt idx="64">
                  <c:v>11000.000000000016</c:v>
                </c:pt>
                <c:pt idx="65">
                  <c:v>10972.222222222239</c:v>
                </c:pt>
                <c:pt idx="66">
                  <c:v>10944.444444444462</c:v>
                </c:pt>
                <c:pt idx="67">
                  <c:v>10916.666666666684</c:v>
                </c:pt>
                <c:pt idx="68">
                  <c:v>10888.888888888907</c:v>
                </c:pt>
                <c:pt idx="69">
                  <c:v>10861.11111111113</c:v>
                </c:pt>
                <c:pt idx="70">
                  <c:v>10833.333333333352</c:v>
                </c:pt>
                <c:pt idx="71">
                  <c:v>10805.555555555575</c:v>
                </c:pt>
                <c:pt idx="72">
                  <c:v>10777.777777777797</c:v>
                </c:pt>
                <c:pt idx="73">
                  <c:v>10750.00000000002</c:v>
                </c:pt>
                <c:pt idx="74">
                  <c:v>10722.222222222241</c:v>
                </c:pt>
                <c:pt idx="75">
                  <c:v>10694.444444444463</c:v>
                </c:pt>
                <c:pt idx="76">
                  <c:v>10666.666666666686</c:v>
                </c:pt>
                <c:pt idx="77">
                  <c:v>10638.888888888909</c:v>
                </c:pt>
                <c:pt idx="78">
                  <c:v>10611.111111111131</c:v>
                </c:pt>
                <c:pt idx="79">
                  <c:v>10583.333333333354</c:v>
                </c:pt>
                <c:pt idx="80">
                  <c:v>10555.555555555577</c:v>
                </c:pt>
                <c:pt idx="81">
                  <c:v>10527.777777777799</c:v>
                </c:pt>
                <c:pt idx="82">
                  <c:v>10500.000000000022</c:v>
                </c:pt>
                <c:pt idx="83">
                  <c:v>10472.222222222244</c:v>
                </c:pt>
                <c:pt idx="84">
                  <c:v>10444.444444444467</c:v>
                </c:pt>
                <c:pt idx="85">
                  <c:v>10416.66666666669</c:v>
                </c:pt>
                <c:pt idx="86">
                  <c:v>10388.888888888911</c:v>
                </c:pt>
                <c:pt idx="87">
                  <c:v>10361.111111111133</c:v>
                </c:pt>
                <c:pt idx="88">
                  <c:v>10333.333333333356</c:v>
                </c:pt>
                <c:pt idx="89">
                  <c:v>10305.555555555578</c:v>
                </c:pt>
                <c:pt idx="90">
                  <c:v>10277.777777777801</c:v>
                </c:pt>
                <c:pt idx="91">
                  <c:v>10250.000000000024</c:v>
                </c:pt>
                <c:pt idx="92">
                  <c:v>10222.222222222246</c:v>
                </c:pt>
                <c:pt idx="93">
                  <c:v>10194.444444444469</c:v>
                </c:pt>
                <c:pt idx="94">
                  <c:v>10166.666666666692</c:v>
                </c:pt>
                <c:pt idx="95">
                  <c:v>10138.888888888914</c:v>
                </c:pt>
                <c:pt idx="96">
                  <c:v>10111.111111111137</c:v>
                </c:pt>
                <c:pt idx="97">
                  <c:v>10083.333333333359</c:v>
                </c:pt>
                <c:pt idx="98">
                  <c:v>10055.55555555558</c:v>
                </c:pt>
                <c:pt idx="99">
                  <c:v>10027.777777777803</c:v>
                </c:pt>
                <c:pt idx="100">
                  <c:v>10000.000000000025</c:v>
                </c:pt>
                <c:pt idx="101">
                  <c:v>9972.2222222222481</c:v>
                </c:pt>
                <c:pt idx="102">
                  <c:v>9944.4444444444707</c:v>
                </c:pt>
                <c:pt idx="103">
                  <c:v>9916.6666666666933</c:v>
                </c:pt>
                <c:pt idx="104">
                  <c:v>9888.888888888916</c:v>
                </c:pt>
                <c:pt idx="105">
                  <c:v>9861.1111111111386</c:v>
                </c:pt>
                <c:pt idx="106">
                  <c:v>9833.3333333333612</c:v>
                </c:pt>
                <c:pt idx="107">
                  <c:v>9805.5555555555839</c:v>
                </c:pt>
                <c:pt idx="108">
                  <c:v>9777.7777777778065</c:v>
                </c:pt>
                <c:pt idx="109">
                  <c:v>9750.0000000000291</c:v>
                </c:pt>
                <c:pt idx="110">
                  <c:v>9722.2222222222517</c:v>
                </c:pt>
                <c:pt idx="111">
                  <c:v>9694.4444444444725</c:v>
                </c:pt>
                <c:pt idx="112">
                  <c:v>9666.6666666666952</c:v>
                </c:pt>
                <c:pt idx="113">
                  <c:v>9638.8888888889178</c:v>
                </c:pt>
                <c:pt idx="114">
                  <c:v>9611.1111111111404</c:v>
                </c:pt>
                <c:pt idx="115">
                  <c:v>9583.333333333363</c:v>
                </c:pt>
                <c:pt idx="116">
                  <c:v>9555.5555555555857</c:v>
                </c:pt>
                <c:pt idx="117">
                  <c:v>9527.7777777778083</c:v>
                </c:pt>
                <c:pt idx="118">
                  <c:v>9500.0000000000309</c:v>
                </c:pt>
                <c:pt idx="119">
                  <c:v>9472.2222222222535</c:v>
                </c:pt>
                <c:pt idx="120">
                  <c:v>9444.4444444444762</c:v>
                </c:pt>
                <c:pt idx="121">
                  <c:v>9416.6666666666988</c:v>
                </c:pt>
                <c:pt idx="122">
                  <c:v>9388.8888888889214</c:v>
                </c:pt>
                <c:pt idx="123">
                  <c:v>9361.1111111111422</c:v>
                </c:pt>
                <c:pt idx="124">
                  <c:v>9333.3333333333649</c:v>
                </c:pt>
                <c:pt idx="125">
                  <c:v>9305.5555555555875</c:v>
                </c:pt>
                <c:pt idx="126">
                  <c:v>9277.7777777778101</c:v>
                </c:pt>
                <c:pt idx="127">
                  <c:v>9250.0000000000327</c:v>
                </c:pt>
                <c:pt idx="128">
                  <c:v>9222.2222222222554</c:v>
                </c:pt>
                <c:pt idx="129">
                  <c:v>9194.444444444478</c:v>
                </c:pt>
                <c:pt idx="130">
                  <c:v>9166.6666666667006</c:v>
                </c:pt>
                <c:pt idx="131">
                  <c:v>9138.8888888889232</c:v>
                </c:pt>
                <c:pt idx="132">
                  <c:v>9111.1111111111459</c:v>
                </c:pt>
                <c:pt idx="133">
                  <c:v>9083.3333333333685</c:v>
                </c:pt>
                <c:pt idx="134">
                  <c:v>9055.5555555555911</c:v>
                </c:pt>
                <c:pt idx="135">
                  <c:v>9027.7777777778138</c:v>
                </c:pt>
                <c:pt idx="136">
                  <c:v>9000.0000000000346</c:v>
                </c:pt>
                <c:pt idx="137">
                  <c:v>8972.2222222222572</c:v>
                </c:pt>
                <c:pt idx="138">
                  <c:v>8944.4444444444798</c:v>
                </c:pt>
                <c:pt idx="139">
                  <c:v>8916.6666666667024</c:v>
                </c:pt>
                <c:pt idx="140">
                  <c:v>8888.8888888889251</c:v>
                </c:pt>
                <c:pt idx="141">
                  <c:v>8861.1111111111477</c:v>
                </c:pt>
                <c:pt idx="142">
                  <c:v>8833.3333333333703</c:v>
                </c:pt>
                <c:pt idx="143">
                  <c:v>8805.5555555555929</c:v>
                </c:pt>
                <c:pt idx="144">
                  <c:v>8777.7777777778156</c:v>
                </c:pt>
                <c:pt idx="145">
                  <c:v>8750.0000000000382</c:v>
                </c:pt>
                <c:pt idx="146">
                  <c:v>8722.2222222222608</c:v>
                </c:pt>
                <c:pt idx="147">
                  <c:v>8694.4444444444835</c:v>
                </c:pt>
                <c:pt idx="148">
                  <c:v>8666.6666666667043</c:v>
                </c:pt>
                <c:pt idx="149">
                  <c:v>8638.8888888889269</c:v>
                </c:pt>
                <c:pt idx="150">
                  <c:v>8611.1111111111495</c:v>
                </c:pt>
                <c:pt idx="151">
                  <c:v>8583.3333333333721</c:v>
                </c:pt>
                <c:pt idx="152">
                  <c:v>8555.5555555555948</c:v>
                </c:pt>
                <c:pt idx="153">
                  <c:v>8527.7777777778174</c:v>
                </c:pt>
                <c:pt idx="154">
                  <c:v>8500.00000000004</c:v>
                </c:pt>
                <c:pt idx="155">
                  <c:v>8472.2222222222626</c:v>
                </c:pt>
                <c:pt idx="156">
                  <c:v>8444.4444444444853</c:v>
                </c:pt>
                <c:pt idx="157">
                  <c:v>8416.6666666667079</c:v>
                </c:pt>
                <c:pt idx="158">
                  <c:v>8388.8888888889305</c:v>
                </c:pt>
                <c:pt idx="159">
                  <c:v>8361.1111111111531</c:v>
                </c:pt>
                <c:pt idx="160">
                  <c:v>8333.3333333333758</c:v>
                </c:pt>
                <c:pt idx="161">
                  <c:v>8305.5555555555966</c:v>
                </c:pt>
                <c:pt idx="162">
                  <c:v>8277.7777777778192</c:v>
                </c:pt>
                <c:pt idx="163">
                  <c:v>8250.0000000000418</c:v>
                </c:pt>
                <c:pt idx="164">
                  <c:v>8222.2222222222645</c:v>
                </c:pt>
                <c:pt idx="165">
                  <c:v>8194.4444444444871</c:v>
                </c:pt>
                <c:pt idx="166">
                  <c:v>8166.6666666667097</c:v>
                </c:pt>
                <c:pt idx="167">
                  <c:v>8138.8888888889323</c:v>
                </c:pt>
                <c:pt idx="168">
                  <c:v>8111.111111111155</c:v>
                </c:pt>
                <c:pt idx="169">
                  <c:v>8083.3333333333776</c:v>
                </c:pt>
                <c:pt idx="170">
                  <c:v>8055.5555555556002</c:v>
                </c:pt>
                <c:pt idx="171">
                  <c:v>8027.7777777778228</c:v>
                </c:pt>
                <c:pt idx="172">
                  <c:v>8000.0000000000455</c:v>
                </c:pt>
                <c:pt idx="173">
                  <c:v>7972.2222222222663</c:v>
                </c:pt>
                <c:pt idx="174">
                  <c:v>7944.4444444444889</c:v>
                </c:pt>
                <c:pt idx="175">
                  <c:v>7916.6666666667115</c:v>
                </c:pt>
                <c:pt idx="176">
                  <c:v>7888.8888888889342</c:v>
                </c:pt>
                <c:pt idx="177">
                  <c:v>7861.1111111111568</c:v>
                </c:pt>
                <c:pt idx="178">
                  <c:v>7833.3333333333794</c:v>
                </c:pt>
                <c:pt idx="179">
                  <c:v>7805.555555555602</c:v>
                </c:pt>
                <c:pt idx="180">
                  <c:v>7777.7777777778247</c:v>
                </c:pt>
                <c:pt idx="181">
                  <c:v>7750.0000000000473</c:v>
                </c:pt>
                <c:pt idx="182">
                  <c:v>7722.2222222222699</c:v>
                </c:pt>
                <c:pt idx="183">
                  <c:v>7694.4444444444925</c:v>
                </c:pt>
                <c:pt idx="184">
                  <c:v>7666.6666666667152</c:v>
                </c:pt>
                <c:pt idx="185">
                  <c:v>7638.8888888889378</c:v>
                </c:pt>
                <c:pt idx="186">
                  <c:v>7611.1111111111586</c:v>
                </c:pt>
                <c:pt idx="187">
                  <c:v>7583.3333333333812</c:v>
                </c:pt>
                <c:pt idx="188">
                  <c:v>7555.5555555556039</c:v>
                </c:pt>
                <c:pt idx="189">
                  <c:v>7527.7777777778265</c:v>
                </c:pt>
                <c:pt idx="190">
                  <c:v>7500.0000000000491</c:v>
                </c:pt>
                <c:pt idx="191">
                  <c:v>7472.2222222222717</c:v>
                </c:pt>
                <c:pt idx="192">
                  <c:v>7444.4444444444944</c:v>
                </c:pt>
                <c:pt idx="193">
                  <c:v>7416.666666666717</c:v>
                </c:pt>
                <c:pt idx="194">
                  <c:v>7388.8888888889396</c:v>
                </c:pt>
                <c:pt idx="195">
                  <c:v>7361.1111111111622</c:v>
                </c:pt>
                <c:pt idx="196">
                  <c:v>7333.3333333333849</c:v>
                </c:pt>
                <c:pt idx="197">
                  <c:v>7305.5555555556075</c:v>
                </c:pt>
                <c:pt idx="198">
                  <c:v>7277.7777777778283</c:v>
                </c:pt>
                <c:pt idx="199">
                  <c:v>7250.0000000000509</c:v>
                </c:pt>
                <c:pt idx="200">
                  <c:v>7222.2222222222736</c:v>
                </c:pt>
                <c:pt idx="201">
                  <c:v>7194.4444444444962</c:v>
                </c:pt>
                <c:pt idx="202">
                  <c:v>7166.6666666667188</c:v>
                </c:pt>
                <c:pt idx="203">
                  <c:v>7138.8888888889414</c:v>
                </c:pt>
                <c:pt idx="204">
                  <c:v>7111.1111111111641</c:v>
                </c:pt>
                <c:pt idx="205">
                  <c:v>7083.3333333333867</c:v>
                </c:pt>
                <c:pt idx="206">
                  <c:v>7055.5555555556093</c:v>
                </c:pt>
                <c:pt idx="207">
                  <c:v>7027.7777777778319</c:v>
                </c:pt>
                <c:pt idx="208">
                  <c:v>7000.0000000000546</c:v>
                </c:pt>
                <c:pt idx="209">
                  <c:v>6972.2222222222772</c:v>
                </c:pt>
                <c:pt idx="210">
                  <c:v>6944.444444444498</c:v>
                </c:pt>
                <c:pt idx="211">
                  <c:v>6916.6666666667206</c:v>
                </c:pt>
                <c:pt idx="212">
                  <c:v>6888.8888888889433</c:v>
                </c:pt>
                <c:pt idx="213">
                  <c:v>6861.1111111111659</c:v>
                </c:pt>
                <c:pt idx="214">
                  <c:v>6833.3333333333885</c:v>
                </c:pt>
                <c:pt idx="215">
                  <c:v>6805.5555555556111</c:v>
                </c:pt>
                <c:pt idx="216">
                  <c:v>6777.7777777778338</c:v>
                </c:pt>
                <c:pt idx="217">
                  <c:v>6750.0000000000564</c:v>
                </c:pt>
                <c:pt idx="218">
                  <c:v>6722.222222222279</c:v>
                </c:pt>
                <c:pt idx="219">
                  <c:v>6694.4444444445016</c:v>
                </c:pt>
                <c:pt idx="220">
                  <c:v>6666.6666666667243</c:v>
                </c:pt>
                <c:pt idx="221">
                  <c:v>6638.888888888946</c:v>
                </c:pt>
                <c:pt idx="222">
                  <c:v>6611.1111111111686</c:v>
                </c:pt>
                <c:pt idx="223">
                  <c:v>6583.3333333333912</c:v>
                </c:pt>
                <c:pt idx="224">
                  <c:v>6555.555555555613</c:v>
                </c:pt>
                <c:pt idx="225">
                  <c:v>6527.7777777778356</c:v>
                </c:pt>
                <c:pt idx="226">
                  <c:v>6500.0000000000582</c:v>
                </c:pt>
                <c:pt idx="227">
                  <c:v>6472.2222222222808</c:v>
                </c:pt>
                <c:pt idx="228">
                  <c:v>6444.4444444445035</c:v>
                </c:pt>
                <c:pt idx="229">
                  <c:v>6416.6666666667261</c:v>
                </c:pt>
                <c:pt idx="230">
                  <c:v>6388.8888888889487</c:v>
                </c:pt>
                <c:pt idx="231">
                  <c:v>6361.1111111111713</c:v>
                </c:pt>
                <c:pt idx="232">
                  <c:v>6333.333333333394</c:v>
                </c:pt>
                <c:pt idx="233">
                  <c:v>6305.5555555556166</c:v>
                </c:pt>
                <c:pt idx="234">
                  <c:v>6277.7777777778383</c:v>
                </c:pt>
                <c:pt idx="235">
                  <c:v>6250.0000000000609</c:v>
                </c:pt>
                <c:pt idx="236">
                  <c:v>6222.2222222222836</c:v>
                </c:pt>
                <c:pt idx="237">
                  <c:v>6194.4444444445053</c:v>
                </c:pt>
                <c:pt idx="238">
                  <c:v>6166.6666666667279</c:v>
                </c:pt>
                <c:pt idx="239">
                  <c:v>6138.8888888889505</c:v>
                </c:pt>
                <c:pt idx="240">
                  <c:v>6111.1111111111732</c:v>
                </c:pt>
                <c:pt idx="241">
                  <c:v>6083.3333333333958</c:v>
                </c:pt>
                <c:pt idx="242">
                  <c:v>6055.5555555556184</c:v>
                </c:pt>
                <c:pt idx="243">
                  <c:v>6027.777777777841</c:v>
                </c:pt>
                <c:pt idx="244">
                  <c:v>6000.0000000000637</c:v>
                </c:pt>
                <c:pt idx="245">
                  <c:v>5972.2222222222863</c:v>
                </c:pt>
                <c:pt idx="246">
                  <c:v>5944.444444444508</c:v>
                </c:pt>
                <c:pt idx="247">
                  <c:v>5916.6666666667306</c:v>
                </c:pt>
                <c:pt idx="248">
                  <c:v>5888.8888888889533</c:v>
                </c:pt>
                <c:pt idx="249">
                  <c:v>5861.111111111175</c:v>
                </c:pt>
                <c:pt idx="250">
                  <c:v>5833.3333333333976</c:v>
                </c:pt>
                <c:pt idx="251">
                  <c:v>5805.5555555556202</c:v>
                </c:pt>
                <c:pt idx="252">
                  <c:v>5777.7777777778429</c:v>
                </c:pt>
                <c:pt idx="253">
                  <c:v>5750.0000000000655</c:v>
                </c:pt>
                <c:pt idx="254">
                  <c:v>5722.2222222222881</c:v>
                </c:pt>
                <c:pt idx="255">
                  <c:v>5694.4444444445107</c:v>
                </c:pt>
                <c:pt idx="256">
                  <c:v>5666.6666666667334</c:v>
                </c:pt>
                <c:pt idx="257">
                  <c:v>5638.888888888956</c:v>
                </c:pt>
                <c:pt idx="258">
                  <c:v>5611.1111111111786</c:v>
                </c:pt>
                <c:pt idx="259">
                  <c:v>5583.3333333334003</c:v>
                </c:pt>
                <c:pt idx="260">
                  <c:v>5555.555555555623</c:v>
                </c:pt>
                <c:pt idx="261">
                  <c:v>5527.7777777778456</c:v>
                </c:pt>
                <c:pt idx="262">
                  <c:v>5500.0000000000673</c:v>
                </c:pt>
                <c:pt idx="263">
                  <c:v>5472.2222222222899</c:v>
                </c:pt>
                <c:pt idx="264">
                  <c:v>5444.4444444445126</c:v>
                </c:pt>
                <c:pt idx="265">
                  <c:v>5416.6666666667352</c:v>
                </c:pt>
                <c:pt idx="266">
                  <c:v>5388.8888888889578</c:v>
                </c:pt>
                <c:pt idx="267">
                  <c:v>5361.1111111111795</c:v>
                </c:pt>
                <c:pt idx="268">
                  <c:v>5333.3333333334012</c:v>
                </c:pt>
                <c:pt idx="269">
                  <c:v>5305.5555555556239</c:v>
                </c:pt>
                <c:pt idx="270">
                  <c:v>5277.7777777778465</c:v>
                </c:pt>
                <c:pt idx="271">
                  <c:v>5250.0000000000691</c:v>
                </c:pt>
                <c:pt idx="272">
                  <c:v>5222.2222222222908</c:v>
                </c:pt>
                <c:pt idx="273">
                  <c:v>5194.4444444445126</c:v>
                </c:pt>
                <c:pt idx="274">
                  <c:v>5166.6666666667352</c:v>
                </c:pt>
                <c:pt idx="275">
                  <c:v>5138.8888888889578</c:v>
                </c:pt>
                <c:pt idx="276">
                  <c:v>5111.1111111111795</c:v>
                </c:pt>
                <c:pt idx="277">
                  <c:v>5083.3333333334012</c:v>
                </c:pt>
                <c:pt idx="278">
                  <c:v>5055.5555555556239</c:v>
                </c:pt>
                <c:pt idx="279">
                  <c:v>5027.7777777778465</c:v>
                </c:pt>
                <c:pt idx="280">
                  <c:v>5000.0000000000682</c:v>
                </c:pt>
                <c:pt idx="281">
                  <c:v>4972.2222222222899</c:v>
                </c:pt>
                <c:pt idx="282">
                  <c:v>4944.4444444445126</c:v>
                </c:pt>
                <c:pt idx="283">
                  <c:v>4916.6666666667352</c:v>
                </c:pt>
                <c:pt idx="284">
                  <c:v>4888.8888888889569</c:v>
                </c:pt>
                <c:pt idx="285">
                  <c:v>4861.1111111111786</c:v>
                </c:pt>
                <c:pt idx="286">
                  <c:v>4833.3333333334012</c:v>
                </c:pt>
                <c:pt idx="287">
                  <c:v>4805.5555555556239</c:v>
                </c:pt>
                <c:pt idx="288">
                  <c:v>4777.7777777778456</c:v>
                </c:pt>
                <c:pt idx="289">
                  <c:v>4750.0000000000682</c:v>
                </c:pt>
                <c:pt idx="290">
                  <c:v>4722.2222222222899</c:v>
                </c:pt>
                <c:pt idx="291">
                  <c:v>4694.4444444445126</c:v>
                </c:pt>
                <c:pt idx="292">
                  <c:v>4666.6666666667343</c:v>
                </c:pt>
                <c:pt idx="293">
                  <c:v>4638.8888888889569</c:v>
                </c:pt>
                <c:pt idx="294">
                  <c:v>4611.1111111111786</c:v>
                </c:pt>
                <c:pt idx="295">
                  <c:v>4583.3333333334012</c:v>
                </c:pt>
                <c:pt idx="296">
                  <c:v>4555.555555555623</c:v>
                </c:pt>
                <c:pt idx="297">
                  <c:v>4527.7777777778456</c:v>
                </c:pt>
                <c:pt idx="298">
                  <c:v>4500.0000000000673</c:v>
                </c:pt>
                <c:pt idx="299">
                  <c:v>4472.2222222222899</c:v>
                </c:pt>
                <c:pt idx="300">
                  <c:v>4444.4444444445116</c:v>
                </c:pt>
                <c:pt idx="301">
                  <c:v>4416.6666666667343</c:v>
                </c:pt>
                <c:pt idx="302">
                  <c:v>4388.888888888956</c:v>
                </c:pt>
                <c:pt idx="303">
                  <c:v>4361.1111111111786</c:v>
                </c:pt>
                <c:pt idx="304">
                  <c:v>4333.3333333334012</c:v>
                </c:pt>
                <c:pt idx="305">
                  <c:v>4305.555555555623</c:v>
                </c:pt>
                <c:pt idx="306">
                  <c:v>4277.7777777778447</c:v>
                </c:pt>
                <c:pt idx="307">
                  <c:v>4250.0000000000673</c:v>
                </c:pt>
                <c:pt idx="308">
                  <c:v>4222.2222222222899</c:v>
                </c:pt>
                <c:pt idx="309">
                  <c:v>4194.4444444445116</c:v>
                </c:pt>
                <c:pt idx="310">
                  <c:v>4166.6666666667334</c:v>
                </c:pt>
                <c:pt idx="311">
                  <c:v>4138.888888888956</c:v>
                </c:pt>
                <c:pt idx="312">
                  <c:v>4111.1111111111786</c:v>
                </c:pt>
                <c:pt idx="313">
                  <c:v>4083.3333333334003</c:v>
                </c:pt>
                <c:pt idx="314">
                  <c:v>4055.5555555556225</c:v>
                </c:pt>
                <c:pt idx="315">
                  <c:v>4027.7777777778447</c:v>
                </c:pt>
                <c:pt idx="316">
                  <c:v>4000.0000000000673</c:v>
                </c:pt>
                <c:pt idx="317">
                  <c:v>3972.222222222289</c:v>
                </c:pt>
                <c:pt idx="318">
                  <c:v>3944.4444444445116</c:v>
                </c:pt>
                <c:pt idx="319">
                  <c:v>3916.6666666667334</c:v>
                </c:pt>
                <c:pt idx="320">
                  <c:v>3888.888888888956</c:v>
                </c:pt>
                <c:pt idx="321">
                  <c:v>3861.1111111111777</c:v>
                </c:pt>
                <c:pt idx="322">
                  <c:v>3833.3333333334003</c:v>
                </c:pt>
                <c:pt idx="323">
                  <c:v>3805.555555555622</c:v>
                </c:pt>
                <c:pt idx="324">
                  <c:v>3777.7777777778447</c:v>
                </c:pt>
                <c:pt idx="325">
                  <c:v>3750.0000000000668</c:v>
                </c:pt>
                <c:pt idx="326">
                  <c:v>3722.222222222289</c:v>
                </c:pt>
                <c:pt idx="327">
                  <c:v>3694.4444444445112</c:v>
                </c:pt>
                <c:pt idx="328">
                  <c:v>3666.6666666667334</c:v>
                </c:pt>
                <c:pt idx="329">
                  <c:v>3638.8888888889555</c:v>
                </c:pt>
                <c:pt idx="330">
                  <c:v>3611.1111111111777</c:v>
                </c:pt>
                <c:pt idx="331">
                  <c:v>3583.3333333333999</c:v>
                </c:pt>
                <c:pt idx="332">
                  <c:v>3555.555555555622</c:v>
                </c:pt>
                <c:pt idx="333">
                  <c:v>3527.7777777778442</c:v>
                </c:pt>
                <c:pt idx="334">
                  <c:v>3500.0000000000664</c:v>
                </c:pt>
                <c:pt idx="335">
                  <c:v>3472.2222222222886</c:v>
                </c:pt>
                <c:pt idx="336">
                  <c:v>3444.4444444445107</c:v>
                </c:pt>
                <c:pt idx="337">
                  <c:v>3416.6666666667329</c:v>
                </c:pt>
                <c:pt idx="338">
                  <c:v>3388.8888888889551</c:v>
                </c:pt>
                <c:pt idx="339">
                  <c:v>3361.1111111111773</c:v>
                </c:pt>
                <c:pt idx="340">
                  <c:v>3333.3333333333994</c:v>
                </c:pt>
                <c:pt idx="341">
                  <c:v>3305.5555555556216</c:v>
                </c:pt>
                <c:pt idx="342">
                  <c:v>3277.7777777778438</c:v>
                </c:pt>
                <c:pt idx="343">
                  <c:v>3250.0000000000659</c:v>
                </c:pt>
                <c:pt idx="344">
                  <c:v>3222.2222222222881</c:v>
                </c:pt>
                <c:pt idx="345">
                  <c:v>3194.4444444445103</c:v>
                </c:pt>
                <c:pt idx="346">
                  <c:v>3166.6666666667325</c:v>
                </c:pt>
                <c:pt idx="347">
                  <c:v>3138.8888888889551</c:v>
                </c:pt>
                <c:pt idx="348">
                  <c:v>3111.1111111111768</c:v>
                </c:pt>
                <c:pt idx="349">
                  <c:v>3083.3333333333994</c:v>
                </c:pt>
                <c:pt idx="350">
                  <c:v>3055.5555555556216</c:v>
                </c:pt>
                <c:pt idx="351">
                  <c:v>3027.7777777778438</c:v>
                </c:pt>
                <c:pt idx="352">
                  <c:v>3000.0000000000659</c:v>
                </c:pt>
                <c:pt idx="353">
                  <c:v>2972.2222222222881</c:v>
                </c:pt>
                <c:pt idx="354">
                  <c:v>2944.4444444445103</c:v>
                </c:pt>
                <c:pt idx="355">
                  <c:v>2916.6666666667325</c:v>
                </c:pt>
                <c:pt idx="356">
                  <c:v>2888.8888888889551</c:v>
                </c:pt>
                <c:pt idx="357">
                  <c:v>2861.1111111111773</c:v>
                </c:pt>
                <c:pt idx="358">
                  <c:v>2833.3333333333994</c:v>
                </c:pt>
                <c:pt idx="359">
                  <c:v>2805.5555555556216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8B-4E3E-8AF7-8211D5C3F4F6}"/>
            </c:ext>
          </c:extLst>
        </c:ser>
        <c:ser>
          <c:idx val="1"/>
          <c:order val="1"/>
          <c:tx>
            <c:strRef>
              <c:f>'Exh.17-2'!$F$2</c:f>
              <c:strCache>
                <c:ptCount val="1"/>
                <c:pt idx="0">
                  <c:v>INT: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'Exh.17-2'!$F$4:$F$363</c:f>
              <c:numCache>
                <c:formatCode>"$"#,##0.00_);[Red]\("$"#,##0.00\)</c:formatCode>
                <c:ptCount val="360"/>
                <c:pt idx="0">
                  <c:v>10000</c:v>
                </c:pt>
                <c:pt idx="1">
                  <c:v>9972.2222222222226</c:v>
                </c:pt>
                <c:pt idx="2">
                  <c:v>9944.4444444444453</c:v>
                </c:pt>
                <c:pt idx="3">
                  <c:v>9916.6666666666679</c:v>
                </c:pt>
                <c:pt idx="4">
                  <c:v>9888.8888888888905</c:v>
                </c:pt>
                <c:pt idx="5">
                  <c:v>9861.1111111111131</c:v>
                </c:pt>
                <c:pt idx="6">
                  <c:v>9833.3333333333358</c:v>
                </c:pt>
                <c:pt idx="7">
                  <c:v>9805.5555555555584</c:v>
                </c:pt>
                <c:pt idx="8">
                  <c:v>9777.7777777777792</c:v>
                </c:pt>
                <c:pt idx="9">
                  <c:v>9750.0000000000018</c:v>
                </c:pt>
                <c:pt idx="10">
                  <c:v>9722.2222222222244</c:v>
                </c:pt>
                <c:pt idx="11">
                  <c:v>9694.4444444444471</c:v>
                </c:pt>
                <c:pt idx="12">
                  <c:v>9666.6666666666697</c:v>
                </c:pt>
                <c:pt idx="13">
                  <c:v>9638.8888888888923</c:v>
                </c:pt>
                <c:pt idx="14">
                  <c:v>9611.111111111115</c:v>
                </c:pt>
                <c:pt idx="15">
                  <c:v>9583.3333333333376</c:v>
                </c:pt>
                <c:pt idx="16">
                  <c:v>9555.5555555555602</c:v>
                </c:pt>
                <c:pt idx="17">
                  <c:v>9527.7777777777828</c:v>
                </c:pt>
                <c:pt idx="18">
                  <c:v>9500.0000000000055</c:v>
                </c:pt>
                <c:pt idx="19">
                  <c:v>9472.2222222222281</c:v>
                </c:pt>
                <c:pt idx="20">
                  <c:v>9444.4444444444507</c:v>
                </c:pt>
                <c:pt idx="21">
                  <c:v>9416.6666666666715</c:v>
                </c:pt>
                <c:pt idx="22">
                  <c:v>9388.8888888888941</c:v>
                </c:pt>
                <c:pt idx="23">
                  <c:v>9361.1111111111168</c:v>
                </c:pt>
                <c:pt idx="24">
                  <c:v>9333.3333333333394</c:v>
                </c:pt>
                <c:pt idx="25">
                  <c:v>9305.555555555562</c:v>
                </c:pt>
                <c:pt idx="26">
                  <c:v>9277.7777777777846</c:v>
                </c:pt>
                <c:pt idx="27">
                  <c:v>9250.0000000000073</c:v>
                </c:pt>
                <c:pt idx="28">
                  <c:v>9222.2222222222299</c:v>
                </c:pt>
                <c:pt idx="29">
                  <c:v>9194.4444444444525</c:v>
                </c:pt>
                <c:pt idx="30">
                  <c:v>9166.6666666666752</c:v>
                </c:pt>
                <c:pt idx="31">
                  <c:v>9138.8888888888978</c:v>
                </c:pt>
                <c:pt idx="32">
                  <c:v>9111.1111111111204</c:v>
                </c:pt>
                <c:pt idx="33">
                  <c:v>9083.3333333333412</c:v>
                </c:pt>
                <c:pt idx="34">
                  <c:v>9055.5555555555638</c:v>
                </c:pt>
                <c:pt idx="35">
                  <c:v>9027.7777777777865</c:v>
                </c:pt>
                <c:pt idx="36">
                  <c:v>9000.0000000000091</c:v>
                </c:pt>
                <c:pt idx="37">
                  <c:v>8972.2222222222317</c:v>
                </c:pt>
                <c:pt idx="38">
                  <c:v>8944.4444444444543</c:v>
                </c:pt>
                <c:pt idx="39">
                  <c:v>8916.666666666677</c:v>
                </c:pt>
                <c:pt idx="40">
                  <c:v>8888.8888888888996</c:v>
                </c:pt>
                <c:pt idx="41">
                  <c:v>8861.1111111111222</c:v>
                </c:pt>
                <c:pt idx="42">
                  <c:v>8833.3333333333449</c:v>
                </c:pt>
                <c:pt idx="43">
                  <c:v>8805.5555555555675</c:v>
                </c:pt>
                <c:pt idx="44">
                  <c:v>8777.7777777777901</c:v>
                </c:pt>
                <c:pt idx="45">
                  <c:v>8750.0000000000109</c:v>
                </c:pt>
                <c:pt idx="46">
                  <c:v>8722.2222222222335</c:v>
                </c:pt>
                <c:pt idx="47">
                  <c:v>8694.4444444444562</c:v>
                </c:pt>
                <c:pt idx="48">
                  <c:v>8666.6666666666788</c:v>
                </c:pt>
                <c:pt idx="49">
                  <c:v>8638.8888888889014</c:v>
                </c:pt>
                <c:pt idx="50">
                  <c:v>8611.111111111124</c:v>
                </c:pt>
                <c:pt idx="51">
                  <c:v>8583.3333333333467</c:v>
                </c:pt>
                <c:pt idx="52">
                  <c:v>8555.5555555555693</c:v>
                </c:pt>
                <c:pt idx="53">
                  <c:v>8527.7777777777919</c:v>
                </c:pt>
                <c:pt idx="54">
                  <c:v>8500.0000000000146</c:v>
                </c:pt>
                <c:pt idx="55">
                  <c:v>8472.2222222222372</c:v>
                </c:pt>
                <c:pt idx="56">
                  <c:v>8444.4444444444598</c:v>
                </c:pt>
                <c:pt idx="57">
                  <c:v>8416.6666666666824</c:v>
                </c:pt>
                <c:pt idx="58">
                  <c:v>8388.8888888889032</c:v>
                </c:pt>
                <c:pt idx="59">
                  <c:v>8361.1111111111259</c:v>
                </c:pt>
                <c:pt idx="60">
                  <c:v>8333.3333333333485</c:v>
                </c:pt>
                <c:pt idx="61">
                  <c:v>8305.5555555555711</c:v>
                </c:pt>
                <c:pt idx="62">
                  <c:v>8277.7777777777937</c:v>
                </c:pt>
                <c:pt idx="63">
                  <c:v>8250.0000000000164</c:v>
                </c:pt>
                <c:pt idx="64">
                  <c:v>8222.222222222239</c:v>
                </c:pt>
                <c:pt idx="65">
                  <c:v>8194.4444444444616</c:v>
                </c:pt>
                <c:pt idx="66">
                  <c:v>8166.6666666666843</c:v>
                </c:pt>
                <c:pt idx="67">
                  <c:v>8138.888888888906</c:v>
                </c:pt>
                <c:pt idx="68">
                  <c:v>8111.1111111111286</c:v>
                </c:pt>
                <c:pt idx="69">
                  <c:v>8083.3333333333512</c:v>
                </c:pt>
                <c:pt idx="70">
                  <c:v>8055.5555555555738</c:v>
                </c:pt>
                <c:pt idx="71">
                  <c:v>8027.7777777777965</c:v>
                </c:pt>
                <c:pt idx="72">
                  <c:v>8000.0000000000191</c:v>
                </c:pt>
                <c:pt idx="73">
                  <c:v>7972.2222222222417</c:v>
                </c:pt>
                <c:pt idx="74">
                  <c:v>7944.4444444444634</c:v>
                </c:pt>
                <c:pt idx="75">
                  <c:v>7916.6666666666861</c:v>
                </c:pt>
                <c:pt idx="76">
                  <c:v>7888.8888888889087</c:v>
                </c:pt>
                <c:pt idx="77">
                  <c:v>7861.1111111111313</c:v>
                </c:pt>
                <c:pt idx="78">
                  <c:v>7833.3333333333539</c:v>
                </c:pt>
                <c:pt idx="79">
                  <c:v>7805.5555555555766</c:v>
                </c:pt>
                <c:pt idx="80">
                  <c:v>7777.7777777777983</c:v>
                </c:pt>
                <c:pt idx="81">
                  <c:v>7750.0000000000209</c:v>
                </c:pt>
                <c:pt idx="82">
                  <c:v>7722.2222222222435</c:v>
                </c:pt>
                <c:pt idx="83">
                  <c:v>7694.4444444444662</c:v>
                </c:pt>
                <c:pt idx="84">
                  <c:v>7666.6666666666888</c:v>
                </c:pt>
                <c:pt idx="85">
                  <c:v>7638.8888888889114</c:v>
                </c:pt>
                <c:pt idx="86">
                  <c:v>7611.1111111111331</c:v>
                </c:pt>
                <c:pt idx="87">
                  <c:v>7583.3333333333558</c:v>
                </c:pt>
                <c:pt idx="88">
                  <c:v>7555.5555555555784</c:v>
                </c:pt>
                <c:pt idx="89">
                  <c:v>7527.777777777801</c:v>
                </c:pt>
                <c:pt idx="90">
                  <c:v>7500.0000000000236</c:v>
                </c:pt>
                <c:pt idx="91">
                  <c:v>7472.2222222222463</c:v>
                </c:pt>
                <c:pt idx="92">
                  <c:v>7444.444444444468</c:v>
                </c:pt>
                <c:pt idx="93">
                  <c:v>7416.6666666666906</c:v>
                </c:pt>
                <c:pt idx="94">
                  <c:v>7388.8888888889132</c:v>
                </c:pt>
                <c:pt idx="95">
                  <c:v>7361.1111111111359</c:v>
                </c:pt>
                <c:pt idx="96">
                  <c:v>7333.3333333333585</c:v>
                </c:pt>
                <c:pt idx="97">
                  <c:v>7305.5555555555811</c:v>
                </c:pt>
                <c:pt idx="98">
                  <c:v>7277.7777777778028</c:v>
                </c:pt>
                <c:pt idx="99">
                  <c:v>7250.0000000000255</c:v>
                </c:pt>
                <c:pt idx="100">
                  <c:v>7222.2222222222481</c:v>
                </c:pt>
                <c:pt idx="101">
                  <c:v>7194.4444444444707</c:v>
                </c:pt>
                <c:pt idx="102">
                  <c:v>7166.6666666666933</c:v>
                </c:pt>
                <c:pt idx="103">
                  <c:v>7138.888888888916</c:v>
                </c:pt>
                <c:pt idx="104">
                  <c:v>7111.1111111111386</c:v>
                </c:pt>
                <c:pt idx="105">
                  <c:v>7083.3333333333603</c:v>
                </c:pt>
                <c:pt idx="106">
                  <c:v>7055.5555555555829</c:v>
                </c:pt>
                <c:pt idx="107">
                  <c:v>7027.7777777778056</c:v>
                </c:pt>
                <c:pt idx="108">
                  <c:v>7000.0000000000282</c:v>
                </c:pt>
                <c:pt idx="109">
                  <c:v>6972.2222222222508</c:v>
                </c:pt>
                <c:pt idx="110">
                  <c:v>6944.4444444444734</c:v>
                </c:pt>
                <c:pt idx="111">
                  <c:v>6916.6666666666952</c:v>
                </c:pt>
                <c:pt idx="112">
                  <c:v>6888.8888888889178</c:v>
                </c:pt>
                <c:pt idx="113">
                  <c:v>6861.1111111111404</c:v>
                </c:pt>
                <c:pt idx="114">
                  <c:v>6833.333333333363</c:v>
                </c:pt>
                <c:pt idx="115">
                  <c:v>6805.5555555555857</c:v>
                </c:pt>
                <c:pt idx="116">
                  <c:v>6777.7777777778083</c:v>
                </c:pt>
                <c:pt idx="117">
                  <c:v>6750.00000000003</c:v>
                </c:pt>
                <c:pt idx="118">
                  <c:v>6722.2222222222526</c:v>
                </c:pt>
                <c:pt idx="119">
                  <c:v>6694.4444444444753</c:v>
                </c:pt>
                <c:pt idx="120">
                  <c:v>6666.6666666666979</c:v>
                </c:pt>
                <c:pt idx="121">
                  <c:v>6638.8888888889205</c:v>
                </c:pt>
                <c:pt idx="122">
                  <c:v>6611.1111111111431</c:v>
                </c:pt>
                <c:pt idx="123">
                  <c:v>6583.3333333333649</c:v>
                </c:pt>
                <c:pt idx="124">
                  <c:v>6555.5555555555875</c:v>
                </c:pt>
                <c:pt idx="125">
                  <c:v>6527.7777777778101</c:v>
                </c:pt>
                <c:pt idx="126">
                  <c:v>6500.0000000000327</c:v>
                </c:pt>
                <c:pt idx="127">
                  <c:v>6472.2222222222554</c:v>
                </c:pt>
                <c:pt idx="128">
                  <c:v>6444.444444444478</c:v>
                </c:pt>
                <c:pt idx="129">
                  <c:v>6416.6666666667006</c:v>
                </c:pt>
                <c:pt idx="130">
                  <c:v>6388.8888888889223</c:v>
                </c:pt>
                <c:pt idx="131">
                  <c:v>6361.111111111145</c:v>
                </c:pt>
                <c:pt idx="132">
                  <c:v>6333.3333333333676</c:v>
                </c:pt>
                <c:pt idx="133">
                  <c:v>6305.5555555555902</c:v>
                </c:pt>
                <c:pt idx="134">
                  <c:v>6277.7777777778128</c:v>
                </c:pt>
                <c:pt idx="135">
                  <c:v>6250.0000000000355</c:v>
                </c:pt>
                <c:pt idx="136">
                  <c:v>6222.2222222222572</c:v>
                </c:pt>
                <c:pt idx="137">
                  <c:v>6194.4444444444798</c:v>
                </c:pt>
                <c:pt idx="138">
                  <c:v>6166.6666666667024</c:v>
                </c:pt>
                <c:pt idx="139">
                  <c:v>6138.8888888889251</c:v>
                </c:pt>
                <c:pt idx="140">
                  <c:v>6111.1111111111477</c:v>
                </c:pt>
                <c:pt idx="141">
                  <c:v>6083.3333333333703</c:v>
                </c:pt>
                <c:pt idx="142">
                  <c:v>6055.555555555592</c:v>
                </c:pt>
                <c:pt idx="143">
                  <c:v>6027.7777777778147</c:v>
                </c:pt>
                <c:pt idx="144">
                  <c:v>6000.0000000000373</c:v>
                </c:pt>
                <c:pt idx="145">
                  <c:v>5972.2222222222599</c:v>
                </c:pt>
                <c:pt idx="146">
                  <c:v>5944.4444444444825</c:v>
                </c:pt>
                <c:pt idx="147">
                  <c:v>5916.6666666667052</c:v>
                </c:pt>
                <c:pt idx="148">
                  <c:v>5888.8888888889269</c:v>
                </c:pt>
                <c:pt idx="149">
                  <c:v>5861.1111111111495</c:v>
                </c:pt>
                <c:pt idx="150">
                  <c:v>5833.3333333333721</c:v>
                </c:pt>
                <c:pt idx="151">
                  <c:v>5805.5555555555948</c:v>
                </c:pt>
                <c:pt idx="152">
                  <c:v>5777.7777777778174</c:v>
                </c:pt>
                <c:pt idx="153">
                  <c:v>5750.00000000004</c:v>
                </c:pt>
                <c:pt idx="154">
                  <c:v>5722.2222222222617</c:v>
                </c:pt>
                <c:pt idx="155">
                  <c:v>5694.4444444444844</c:v>
                </c:pt>
                <c:pt idx="156">
                  <c:v>5666.666666666707</c:v>
                </c:pt>
                <c:pt idx="157">
                  <c:v>5638.8888888889296</c:v>
                </c:pt>
                <c:pt idx="158">
                  <c:v>5611.1111111111522</c:v>
                </c:pt>
                <c:pt idx="159">
                  <c:v>5583.3333333333749</c:v>
                </c:pt>
                <c:pt idx="160">
                  <c:v>5555.5555555555975</c:v>
                </c:pt>
                <c:pt idx="161">
                  <c:v>5527.7777777778192</c:v>
                </c:pt>
                <c:pt idx="162">
                  <c:v>5500.0000000000418</c:v>
                </c:pt>
                <c:pt idx="163">
                  <c:v>5472.2222222222645</c:v>
                </c:pt>
                <c:pt idx="164">
                  <c:v>5444.4444444444871</c:v>
                </c:pt>
                <c:pt idx="165">
                  <c:v>5416.6666666667097</c:v>
                </c:pt>
                <c:pt idx="166">
                  <c:v>5388.8888888889323</c:v>
                </c:pt>
                <c:pt idx="167">
                  <c:v>5361.1111111111541</c:v>
                </c:pt>
                <c:pt idx="168">
                  <c:v>5333.3333333333767</c:v>
                </c:pt>
                <c:pt idx="169">
                  <c:v>5305.5555555555993</c:v>
                </c:pt>
                <c:pt idx="170">
                  <c:v>5277.7777777778219</c:v>
                </c:pt>
                <c:pt idx="171">
                  <c:v>5250.0000000000446</c:v>
                </c:pt>
                <c:pt idx="172">
                  <c:v>5222.2222222222672</c:v>
                </c:pt>
                <c:pt idx="173">
                  <c:v>5194.4444444444889</c:v>
                </c:pt>
                <c:pt idx="174">
                  <c:v>5166.6666666667115</c:v>
                </c:pt>
                <c:pt idx="175">
                  <c:v>5138.8888888889342</c:v>
                </c:pt>
                <c:pt idx="176">
                  <c:v>5111.1111111111568</c:v>
                </c:pt>
                <c:pt idx="177">
                  <c:v>5083.3333333333794</c:v>
                </c:pt>
                <c:pt idx="178">
                  <c:v>5055.555555555602</c:v>
                </c:pt>
                <c:pt idx="179">
                  <c:v>5027.7777777778238</c:v>
                </c:pt>
                <c:pt idx="180">
                  <c:v>5000.0000000000464</c:v>
                </c:pt>
                <c:pt idx="181">
                  <c:v>4972.222222222269</c:v>
                </c:pt>
                <c:pt idx="182">
                  <c:v>4944.4444444444916</c:v>
                </c:pt>
                <c:pt idx="183">
                  <c:v>4916.6666666667143</c:v>
                </c:pt>
                <c:pt idx="184">
                  <c:v>4888.8888888889369</c:v>
                </c:pt>
                <c:pt idx="185">
                  <c:v>4861.1111111111595</c:v>
                </c:pt>
                <c:pt idx="186">
                  <c:v>4833.3333333333812</c:v>
                </c:pt>
                <c:pt idx="187">
                  <c:v>4805.5555555556039</c:v>
                </c:pt>
                <c:pt idx="188">
                  <c:v>4777.7777777778265</c:v>
                </c:pt>
                <c:pt idx="189">
                  <c:v>4750.0000000000491</c:v>
                </c:pt>
                <c:pt idx="190">
                  <c:v>4722.2222222222717</c:v>
                </c:pt>
                <c:pt idx="191">
                  <c:v>4694.4444444444944</c:v>
                </c:pt>
                <c:pt idx="192">
                  <c:v>4666.6666666667161</c:v>
                </c:pt>
                <c:pt idx="193">
                  <c:v>4638.8888888889387</c:v>
                </c:pt>
                <c:pt idx="194">
                  <c:v>4611.1111111111613</c:v>
                </c:pt>
                <c:pt idx="195">
                  <c:v>4583.333333333384</c:v>
                </c:pt>
                <c:pt idx="196">
                  <c:v>4555.5555555556066</c:v>
                </c:pt>
                <c:pt idx="197">
                  <c:v>4527.7777777778292</c:v>
                </c:pt>
                <c:pt idx="198">
                  <c:v>4500.0000000000509</c:v>
                </c:pt>
                <c:pt idx="199">
                  <c:v>4472.2222222222736</c:v>
                </c:pt>
                <c:pt idx="200">
                  <c:v>4444.4444444444962</c:v>
                </c:pt>
                <c:pt idx="201">
                  <c:v>4416.6666666667188</c:v>
                </c:pt>
                <c:pt idx="202">
                  <c:v>4388.8888888889414</c:v>
                </c:pt>
                <c:pt idx="203">
                  <c:v>4361.1111111111641</c:v>
                </c:pt>
                <c:pt idx="204">
                  <c:v>4333.3333333333858</c:v>
                </c:pt>
                <c:pt idx="205">
                  <c:v>4305.5555555556084</c:v>
                </c:pt>
                <c:pt idx="206">
                  <c:v>4277.777777777831</c:v>
                </c:pt>
                <c:pt idx="207">
                  <c:v>4250.0000000000537</c:v>
                </c:pt>
                <c:pt idx="208">
                  <c:v>4222.2222222222763</c:v>
                </c:pt>
                <c:pt idx="209">
                  <c:v>4194.4444444444989</c:v>
                </c:pt>
                <c:pt idx="210">
                  <c:v>4166.6666666667206</c:v>
                </c:pt>
                <c:pt idx="211">
                  <c:v>4138.8888888889433</c:v>
                </c:pt>
                <c:pt idx="212">
                  <c:v>4111.1111111111659</c:v>
                </c:pt>
                <c:pt idx="213">
                  <c:v>4083.3333333333885</c:v>
                </c:pt>
                <c:pt idx="214">
                  <c:v>4055.5555555556111</c:v>
                </c:pt>
                <c:pt idx="215">
                  <c:v>4027.7777777778333</c:v>
                </c:pt>
                <c:pt idx="216">
                  <c:v>4000.0000000000559</c:v>
                </c:pt>
                <c:pt idx="217">
                  <c:v>3972.2222222222786</c:v>
                </c:pt>
                <c:pt idx="218">
                  <c:v>3944.4444444445007</c:v>
                </c:pt>
                <c:pt idx="219">
                  <c:v>3916.6666666667234</c:v>
                </c:pt>
                <c:pt idx="220">
                  <c:v>3888.888888888946</c:v>
                </c:pt>
                <c:pt idx="221">
                  <c:v>3861.1111111111682</c:v>
                </c:pt>
                <c:pt idx="222">
                  <c:v>3833.3333333333908</c:v>
                </c:pt>
                <c:pt idx="223">
                  <c:v>3805.5555555556134</c:v>
                </c:pt>
                <c:pt idx="224">
                  <c:v>3777.7777777778356</c:v>
                </c:pt>
                <c:pt idx="225">
                  <c:v>3750.0000000000582</c:v>
                </c:pt>
                <c:pt idx="226">
                  <c:v>3722.2222222222808</c:v>
                </c:pt>
                <c:pt idx="227">
                  <c:v>3694.4444444445035</c:v>
                </c:pt>
                <c:pt idx="228">
                  <c:v>3666.6666666667256</c:v>
                </c:pt>
                <c:pt idx="229">
                  <c:v>3638.8888888889483</c:v>
                </c:pt>
                <c:pt idx="230">
                  <c:v>3611.1111111111709</c:v>
                </c:pt>
                <c:pt idx="231">
                  <c:v>3583.3333333333931</c:v>
                </c:pt>
                <c:pt idx="232">
                  <c:v>3555.5555555556157</c:v>
                </c:pt>
                <c:pt idx="233">
                  <c:v>3527.7777777778383</c:v>
                </c:pt>
                <c:pt idx="234">
                  <c:v>3500.0000000000605</c:v>
                </c:pt>
                <c:pt idx="235">
                  <c:v>3472.2222222222831</c:v>
                </c:pt>
                <c:pt idx="236">
                  <c:v>3444.4444444445057</c:v>
                </c:pt>
                <c:pt idx="237">
                  <c:v>3416.6666666667279</c:v>
                </c:pt>
                <c:pt idx="238">
                  <c:v>3388.8888888889505</c:v>
                </c:pt>
                <c:pt idx="239">
                  <c:v>3361.1111111111732</c:v>
                </c:pt>
                <c:pt idx="240">
                  <c:v>3333.3333333333953</c:v>
                </c:pt>
                <c:pt idx="241">
                  <c:v>3305.555555555618</c:v>
                </c:pt>
                <c:pt idx="242">
                  <c:v>3277.7777777778406</c:v>
                </c:pt>
                <c:pt idx="243">
                  <c:v>3250.0000000000628</c:v>
                </c:pt>
                <c:pt idx="244">
                  <c:v>3222.2222222222854</c:v>
                </c:pt>
                <c:pt idx="245">
                  <c:v>3194.444444444508</c:v>
                </c:pt>
                <c:pt idx="246">
                  <c:v>3166.6666666667302</c:v>
                </c:pt>
                <c:pt idx="247">
                  <c:v>3138.8888888889528</c:v>
                </c:pt>
                <c:pt idx="248">
                  <c:v>3111.1111111111754</c:v>
                </c:pt>
                <c:pt idx="249">
                  <c:v>3083.3333333333976</c:v>
                </c:pt>
                <c:pt idx="250">
                  <c:v>3055.5555555556202</c:v>
                </c:pt>
                <c:pt idx="251">
                  <c:v>3027.7777777778429</c:v>
                </c:pt>
                <c:pt idx="252">
                  <c:v>3000.000000000065</c:v>
                </c:pt>
                <c:pt idx="253">
                  <c:v>2972.2222222222877</c:v>
                </c:pt>
                <c:pt idx="254">
                  <c:v>2944.4444444445103</c:v>
                </c:pt>
                <c:pt idx="255">
                  <c:v>2916.6666666667329</c:v>
                </c:pt>
                <c:pt idx="256">
                  <c:v>2888.8888888889551</c:v>
                </c:pt>
                <c:pt idx="257">
                  <c:v>2861.1111111111777</c:v>
                </c:pt>
                <c:pt idx="258">
                  <c:v>2833.3333333334003</c:v>
                </c:pt>
                <c:pt idx="259">
                  <c:v>2805.5555555556225</c:v>
                </c:pt>
                <c:pt idx="260">
                  <c:v>2777.7777777778451</c:v>
                </c:pt>
                <c:pt idx="261">
                  <c:v>2750.0000000000678</c:v>
                </c:pt>
                <c:pt idx="262">
                  <c:v>2722.2222222222899</c:v>
                </c:pt>
                <c:pt idx="263">
                  <c:v>2694.4444444445126</c:v>
                </c:pt>
                <c:pt idx="264">
                  <c:v>2666.6666666667352</c:v>
                </c:pt>
                <c:pt idx="265">
                  <c:v>2638.8888888889574</c:v>
                </c:pt>
                <c:pt idx="266">
                  <c:v>2611.1111111111795</c:v>
                </c:pt>
                <c:pt idx="267">
                  <c:v>2583.3333333334017</c:v>
                </c:pt>
                <c:pt idx="268">
                  <c:v>2555.5555555556239</c:v>
                </c:pt>
                <c:pt idx="269">
                  <c:v>2527.777777777846</c:v>
                </c:pt>
                <c:pt idx="270">
                  <c:v>2500.0000000000687</c:v>
                </c:pt>
                <c:pt idx="271">
                  <c:v>2472.2222222222908</c:v>
                </c:pt>
                <c:pt idx="272">
                  <c:v>2444.444444444513</c:v>
                </c:pt>
                <c:pt idx="273">
                  <c:v>2416.6666666667352</c:v>
                </c:pt>
                <c:pt idx="274">
                  <c:v>2388.8888888889574</c:v>
                </c:pt>
                <c:pt idx="275">
                  <c:v>2361.1111111111795</c:v>
                </c:pt>
                <c:pt idx="276">
                  <c:v>2333.3333333334017</c:v>
                </c:pt>
                <c:pt idx="277">
                  <c:v>2305.5555555556239</c:v>
                </c:pt>
                <c:pt idx="278">
                  <c:v>2277.777777777846</c:v>
                </c:pt>
                <c:pt idx="279">
                  <c:v>2250.0000000000682</c:v>
                </c:pt>
                <c:pt idx="280">
                  <c:v>2222.2222222222904</c:v>
                </c:pt>
                <c:pt idx="281">
                  <c:v>2194.4444444445126</c:v>
                </c:pt>
                <c:pt idx="282">
                  <c:v>2166.6666666667347</c:v>
                </c:pt>
                <c:pt idx="283">
                  <c:v>2138.8888888889569</c:v>
                </c:pt>
                <c:pt idx="284">
                  <c:v>2111.1111111111791</c:v>
                </c:pt>
                <c:pt idx="285">
                  <c:v>2083.3333333334012</c:v>
                </c:pt>
                <c:pt idx="286">
                  <c:v>2055.5555555556234</c:v>
                </c:pt>
                <c:pt idx="287">
                  <c:v>2027.7777777778456</c:v>
                </c:pt>
                <c:pt idx="288">
                  <c:v>2000.0000000000678</c:v>
                </c:pt>
                <c:pt idx="289">
                  <c:v>1972.2222222222902</c:v>
                </c:pt>
                <c:pt idx="290">
                  <c:v>1944.4444444445123</c:v>
                </c:pt>
                <c:pt idx="291">
                  <c:v>1916.6666666667345</c:v>
                </c:pt>
                <c:pt idx="292">
                  <c:v>1888.8888888889567</c:v>
                </c:pt>
                <c:pt idx="293">
                  <c:v>1861.1111111111788</c:v>
                </c:pt>
                <c:pt idx="294">
                  <c:v>1833.333333333401</c:v>
                </c:pt>
                <c:pt idx="295">
                  <c:v>1805.5555555556232</c:v>
                </c:pt>
                <c:pt idx="296">
                  <c:v>1777.7777777778454</c:v>
                </c:pt>
                <c:pt idx="297">
                  <c:v>1750.0000000000675</c:v>
                </c:pt>
                <c:pt idx="298">
                  <c:v>1722.2222222222897</c:v>
                </c:pt>
                <c:pt idx="299">
                  <c:v>1694.4444444445119</c:v>
                </c:pt>
                <c:pt idx="300">
                  <c:v>1666.666666666734</c:v>
                </c:pt>
                <c:pt idx="301">
                  <c:v>1638.8888888889562</c:v>
                </c:pt>
                <c:pt idx="302">
                  <c:v>1611.1111111111786</c:v>
                </c:pt>
                <c:pt idx="303">
                  <c:v>1583.3333333334008</c:v>
                </c:pt>
                <c:pt idx="304">
                  <c:v>1555.555555555623</c:v>
                </c:pt>
                <c:pt idx="305">
                  <c:v>1527.7777777778451</c:v>
                </c:pt>
                <c:pt idx="306">
                  <c:v>1500.0000000000673</c:v>
                </c:pt>
                <c:pt idx="307">
                  <c:v>1472.2222222222895</c:v>
                </c:pt>
                <c:pt idx="308">
                  <c:v>1444.4444444445116</c:v>
                </c:pt>
                <c:pt idx="309">
                  <c:v>1416.6666666667338</c:v>
                </c:pt>
                <c:pt idx="310">
                  <c:v>1388.888888888956</c:v>
                </c:pt>
                <c:pt idx="311">
                  <c:v>1361.1111111111782</c:v>
                </c:pt>
                <c:pt idx="312">
                  <c:v>1333.3333333334003</c:v>
                </c:pt>
                <c:pt idx="313">
                  <c:v>1305.5555555556225</c:v>
                </c:pt>
                <c:pt idx="314">
                  <c:v>1277.7777777778447</c:v>
                </c:pt>
                <c:pt idx="315">
                  <c:v>1250.0000000000671</c:v>
                </c:pt>
                <c:pt idx="316">
                  <c:v>1222.2222222222892</c:v>
                </c:pt>
                <c:pt idx="317">
                  <c:v>1194.4444444445114</c:v>
                </c:pt>
                <c:pt idx="318">
                  <c:v>1166.6666666667336</c:v>
                </c:pt>
                <c:pt idx="319">
                  <c:v>1138.8888888889558</c:v>
                </c:pt>
                <c:pt idx="320">
                  <c:v>1111.1111111111779</c:v>
                </c:pt>
                <c:pt idx="321">
                  <c:v>1083.3333333334001</c:v>
                </c:pt>
                <c:pt idx="322">
                  <c:v>1055.5555555556223</c:v>
                </c:pt>
                <c:pt idx="323">
                  <c:v>1027.7777777778444</c:v>
                </c:pt>
                <c:pt idx="324">
                  <c:v>1000.0000000000666</c:v>
                </c:pt>
                <c:pt idx="325">
                  <c:v>972.22222222228891</c:v>
                </c:pt>
                <c:pt idx="326">
                  <c:v>944.44444444451108</c:v>
                </c:pt>
                <c:pt idx="327">
                  <c:v>916.66666666673325</c:v>
                </c:pt>
                <c:pt idx="328">
                  <c:v>888.88888888895542</c:v>
                </c:pt>
                <c:pt idx="329">
                  <c:v>861.11111111117759</c:v>
                </c:pt>
                <c:pt idx="330">
                  <c:v>833.33333333339976</c:v>
                </c:pt>
                <c:pt idx="331">
                  <c:v>805.55555555562205</c:v>
                </c:pt>
                <c:pt idx="332">
                  <c:v>777.77777777784422</c:v>
                </c:pt>
                <c:pt idx="333">
                  <c:v>750.00000000006639</c:v>
                </c:pt>
                <c:pt idx="334">
                  <c:v>722.22222222228856</c:v>
                </c:pt>
                <c:pt idx="335">
                  <c:v>694.44444444451074</c:v>
                </c:pt>
                <c:pt idx="336">
                  <c:v>666.66666666673291</c:v>
                </c:pt>
                <c:pt idx="337">
                  <c:v>638.88888888895508</c:v>
                </c:pt>
                <c:pt idx="338">
                  <c:v>611.11111111117737</c:v>
                </c:pt>
                <c:pt idx="339">
                  <c:v>583.33333333339954</c:v>
                </c:pt>
                <c:pt idx="340">
                  <c:v>555.55555555562171</c:v>
                </c:pt>
                <c:pt idx="341">
                  <c:v>527.77777777784388</c:v>
                </c:pt>
                <c:pt idx="342">
                  <c:v>500.00000000006605</c:v>
                </c:pt>
                <c:pt idx="343">
                  <c:v>472.22222222228828</c:v>
                </c:pt>
                <c:pt idx="344">
                  <c:v>444.44444444451045</c:v>
                </c:pt>
                <c:pt idx="345">
                  <c:v>416.66666666673262</c:v>
                </c:pt>
                <c:pt idx="346">
                  <c:v>388.88888888895485</c:v>
                </c:pt>
                <c:pt idx="347">
                  <c:v>361.11111111117702</c:v>
                </c:pt>
                <c:pt idx="348">
                  <c:v>333.3333333333992</c:v>
                </c:pt>
                <c:pt idx="349">
                  <c:v>305.55555555562142</c:v>
                </c:pt>
                <c:pt idx="350">
                  <c:v>277.77777777784365</c:v>
                </c:pt>
                <c:pt idx="351">
                  <c:v>250.00000000006588</c:v>
                </c:pt>
                <c:pt idx="352">
                  <c:v>222.22222222228811</c:v>
                </c:pt>
                <c:pt idx="353">
                  <c:v>194.44444444451034</c:v>
                </c:pt>
                <c:pt idx="354">
                  <c:v>166.66666666673257</c:v>
                </c:pt>
                <c:pt idx="355">
                  <c:v>138.8888888889548</c:v>
                </c:pt>
                <c:pt idx="356">
                  <c:v>111.11111111117702</c:v>
                </c:pt>
                <c:pt idx="357">
                  <c:v>83.333333333399239</c:v>
                </c:pt>
                <c:pt idx="358">
                  <c:v>55.555555555621467</c:v>
                </c:pt>
                <c:pt idx="359">
                  <c:v>27.777777777843689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8B-4E3E-8AF7-8211D5C3F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568288"/>
        <c:axId val="393568680"/>
      </c:lineChart>
      <c:catAx>
        <c:axId val="39356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PMT Number</a:t>
                </a:r>
              </a:p>
            </c:rich>
          </c:tx>
          <c:layout>
            <c:manualLayout>
              <c:xMode val="edge"/>
              <c:yMode val="edge"/>
              <c:x val="0.38992617236135713"/>
              <c:y val="0.90294344575917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568680"/>
        <c:crosses val="autoZero"/>
        <c:auto val="0"/>
        <c:lblAlgn val="ctr"/>
        <c:lblOffset val="100"/>
        <c:tickLblSkip val="60"/>
        <c:tickMarkSkip val="12"/>
        <c:noMultiLvlLbl val="0"/>
      </c:catAx>
      <c:valAx>
        <c:axId val="393568680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4.2910535714407727E-2"/>
              <c:y val="0.47353060184764656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568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24045031284008"/>
          <c:y val="0.42647166004912263"/>
          <c:w val="0.17723916925516234"/>
          <c:h val="0.126470906083532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Constant Payment Mortgage (CPM)</a:t>
            </a:r>
          </a:p>
        </c:rich>
      </c:tx>
      <c:layout>
        <c:manualLayout>
          <c:xMode val="edge"/>
          <c:yMode val="edge"/>
          <c:x val="0.29411830704253039"/>
          <c:y val="3.857568162891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98570248256571"/>
          <c:y val="0.16320480689157799"/>
          <c:w val="0.58639837466604494"/>
          <c:h val="0.667656028192819"/>
        </c:manualLayout>
      </c:layout>
      <c:lineChart>
        <c:grouping val="standard"/>
        <c:varyColors val="0"/>
        <c:ser>
          <c:idx val="0"/>
          <c:order val="0"/>
          <c:tx>
            <c:v>PMT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'Exh.17-3'!$E$4:$E$363</c:f>
              <c:numCache>
                <c:formatCode>"$"#,##0.00_);[Red]\("$"#,##0.00\)</c:formatCode>
                <c:ptCount val="360"/>
                <c:pt idx="0">
                  <c:v>10286.125969255045</c:v>
                </c:pt>
                <c:pt idx="1">
                  <c:v>10286.125969255045</c:v>
                </c:pt>
                <c:pt idx="2">
                  <c:v>10286.125969255045</c:v>
                </c:pt>
                <c:pt idx="3">
                  <c:v>10286.125969255045</c:v>
                </c:pt>
                <c:pt idx="4">
                  <c:v>10286.125969255045</c:v>
                </c:pt>
                <c:pt idx="5">
                  <c:v>10286.125969255045</c:v>
                </c:pt>
                <c:pt idx="6">
                  <c:v>10286.125969255045</c:v>
                </c:pt>
                <c:pt idx="7">
                  <c:v>10286.125969255045</c:v>
                </c:pt>
                <c:pt idx="8">
                  <c:v>10286.125969255045</c:v>
                </c:pt>
                <c:pt idx="9">
                  <c:v>10286.125969255045</c:v>
                </c:pt>
                <c:pt idx="10">
                  <c:v>10286.125969255045</c:v>
                </c:pt>
                <c:pt idx="11">
                  <c:v>10286.125969255045</c:v>
                </c:pt>
                <c:pt idx="12">
                  <c:v>10286.125969255045</c:v>
                </c:pt>
                <c:pt idx="13">
                  <c:v>10286.125969255045</c:v>
                </c:pt>
                <c:pt idx="14">
                  <c:v>10286.125969255045</c:v>
                </c:pt>
                <c:pt idx="15">
                  <c:v>10286.125969255045</c:v>
                </c:pt>
                <c:pt idx="16">
                  <c:v>10286.125969255045</c:v>
                </c:pt>
                <c:pt idx="17">
                  <c:v>10286.125969255045</c:v>
                </c:pt>
                <c:pt idx="18">
                  <c:v>10286.125969255045</c:v>
                </c:pt>
                <c:pt idx="19">
                  <c:v>10286.125969255045</c:v>
                </c:pt>
                <c:pt idx="20">
                  <c:v>10286.125969255045</c:v>
                </c:pt>
                <c:pt idx="21">
                  <c:v>10286.125969255045</c:v>
                </c:pt>
                <c:pt idx="22">
                  <c:v>10286.125969255045</c:v>
                </c:pt>
                <c:pt idx="23">
                  <c:v>10286.125969255045</c:v>
                </c:pt>
                <c:pt idx="24">
                  <c:v>10286.125969255045</c:v>
                </c:pt>
                <c:pt idx="25">
                  <c:v>10286.125969255045</c:v>
                </c:pt>
                <c:pt idx="26">
                  <c:v>10286.125969255045</c:v>
                </c:pt>
                <c:pt idx="27">
                  <c:v>10286.125969255045</c:v>
                </c:pt>
                <c:pt idx="28">
                  <c:v>10286.125969255045</c:v>
                </c:pt>
                <c:pt idx="29">
                  <c:v>10286.125969255045</c:v>
                </c:pt>
                <c:pt idx="30">
                  <c:v>10286.125969255045</c:v>
                </c:pt>
                <c:pt idx="31">
                  <c:v>10286.125969255045</c:v>
                </c:pt>
                <c:pt idx="32">
                  <c:v>10286.125969255045</c:v>
                </c:pt>
                <c:pt idx="33">
                  <c:v>10286.125969255045</c:v>
                </c:pt>
                <c:pt idx="34">
                  <c:v>10286.125969255045</c:v>
                </c:pt>
                <c:pt idx="35">
                  <c:v>10286.125969255045</c:v>
                </c:pt>
                <c:pt idx="36">
                  <c:v>10286.125969255045</c:v>
                </c:pt>
                <c:pt idx="37">
                  <c:v>10286.125969255045</c:v>
                </c:pt>
                <c:pt idx="38">
                  <c:v>10286.125969255045</c:v>
                </c:pt>
                <c:pt idx="39">
                  <c:v>10286.125969255045</c:v>
                </c:pt>
                <c:pt idx="40">
                  <c:v>10286.125969255045</c:v>
                </c:pt>
                <c:pt idx="41">
                  <c:v>10286.125969255045</c:v>
                </c:pt>
                <c:pt idx="42">
                  <c:v>10286.125969255045</c:v>
                </c:pt>
                <c:pt idx="43">
                  <c:v>10286.125969255045</c:v>
                </c:pt>
                <c:pt idx="44">
                  <c:v>10286.125969255045</c:v>
                </c:pt>
                <c:pt idx="45">
                  <c:v>10286.125969255045</c:v>
                </c:pt>
                <c:pt idx="46">
                  <c:v>10286.125969255045</c:v>
                </c:pt>
                <c:pt idx="47">
                  <c:v>10286.125969255045</c:v>
                </c:pt>
                <c:pt idx="48">
                  <c:v>10286.125969255045</c:v>
                </c:pt>
                <c:pt idx="49">
                  <c:v>10286.125969255045</c:v>
                </c:pt>
                <c:pt idx="50">
                  <c:v>10286.125969255045</c:v>
                </c:pt>
                <c:pt idx="51">
                  <c:v>10286.125969255045</c:v>
                </c:pt>
                <c:pt idx="52">
                  <c:v>10286.125969255045</c:v>
                </c:pt>
                <c:pt idx="53">
                  <c:v>10286.125969255045</c:v>
                </c:pt>
                <c:pt idx="54">
                  <c:v>10286.125969255045</c:v>
                </c:pt>
                <c:pt idx="55">
                  <c:v>10286.125969255045</c:v>
                </c:pt>
                <c:pt idx="56">
                  <c:v>10286.125969255045</c:v>
                </c:pt>
                <c:pt idx="57">
                  <c:v>10286.125969255045</c:v>
                </c:pt>
                <c:pt idx="58">
                  <c:v>10286.125969255045</c:v>
                </c:pt>
                <c:pt idx="59">
                  <c:v>10286.125969255045</c:v>
                </c:pt>
                <c:pt idx="60">
                  <c:v>10286.125969255045</c:v>
                </c:pt>
                <c:pt idx="61">
                  <c:v>10286.125969255045</c:v>
                </c:pt>
                <c:pt idx="62">
                  <c:v>10286.125969255045</c:v>
                </c:pt>
                <c:pt idx="63">
                  <c:v>10286.125969255045</c:v>
                </c:pt>
                <c:pt idx="64">
                  <c:v>10286.125969255045</c:v>
                </c:pt>
                <c:pt idx="65">
                  <c:v>10286.125969255045</c:v>
                </c:pt>
                <c:pt idx="66">
                  <c:v>10286.125969255045</c:v>
                </c:pt>
                <c:pt idx="67">
                  <c:v>10286.125969255045</c:v>
                </c:pt>
                <c:pt idx="68">
                  <c:v>10286.125969255045</c:v>
                </c:pt>
                <c:pt idx="69">
                  <c:v>10286.125969255045</c:v>
                </c:pt>
                <c:pt idx="70">
                  <c:v>10286.125969255045</c:v>
                </c:pt>
                <c:pt idx="71">
                  <c:v>10286.125969255045</c:v>
                </c:pt>
                <c:pt idx="72">
                  <c:v>10286.125969255045</c:v>
                </c:pt>
                <c:pt idx="73">
                  <c:v>10286.125969255045</c:v>
                </c:pt>
                <c:pt idx="74">
                  <c:v>10286.125969255045</c:v>
                </c:pt>
                <c:pt idx="75">
                  <c:v>10286.125969255045</c:v>
                </c:pt>
                <c:pt idx="76">
                  <c:v>10286.125969255045</c:v>
                </c:pt>
                <c:pt idx="77">
                  <c:v>10286.125969255045</c:v>
                </c:pt>
                <c:pt idx="78">
                  <c:v>10286.125969255045</c:v>
                </c:pt>
                <c:pt idx="79">
                  <c:v>10286.125969255045</c:v>
                </c:pt>
                <c:pt idx="80">
                  <c:v>10286.125969255045</c:v>
                </c:pt>
                <c:pt idx="81">
                  <c:v>10286.125969255045</c:v>
                </c:pt>
                <c:pt idx="82">
                  <c:v>10286.125969255045</c:v>
                </c:pt>
                <c:pt idx="83">
                  <c:v>10286.125969255045</c:v>
                </c:pt>
                <c:pt idx="84">
                  <c:v>10286.125969255045</c:v>
                </c:pt>
                <c:pt idx="85">
                  <c:v>10286.125969255045</c:v>
                </c:pt>
                <c:pt idx="86">
                  <c:v>10286.125969255045</c:v>
                </c:pt>
                <c:pt idx="87">
                  <c:v>10286.125969255045</c:v>
                </c:pt>
                <c:pt idx="88">
                  <c:v>10286.125969255045</c:v>
                </c:pt>
                <c:pt idx="89">
                  <c:v>10286.125969255045</c:v>
                </c:pt>
                <c:pt idx="90">
                  <c:v>10286.125969255045</c:v>
                </c:pt>
                <c:pt idx="91">
                  <c:v>10286.125969255045</c:v>
                </c:pt>
                <c:pt idx="92">
                  <c:v>10286.125969255045</c:v>
                </c:pt>
                <c:pt idx="93">
                  <c:v>10286.125969255045</c:v>
                </c:pt>
                <c:pt idx="94">
                  <c:v>10286.125969255045</c:v>
                </c:pt>
                <c:pt idx="95">
                  <c:v>10286.125969255045</c:v>
                </c:pt>
                <c:pt idx="96">
                  <c:v>10286.125969255045</c:v>
                </c:pt>
                <c:pt idx="97">
                  <c:v>10286.125969255045</c:v>
                </c:pt>
                <c:pt idx="98">
                  <c:v>10286.125969255045</c:v>
                </c:pt>
                <c:pt idx="99">
                  <c:v>10286.125969255045</c:v>
                </c:pt>
                <c:pt idx="100">
                  <c:v>10286.125969255045</c:v>
                </c:pt>
                <c:pt idx="101">
                  <c:v>10286.125969255045</c:v>
                </c:pt>
                <c:pt idx="102">
                  <c:v>10286.125969255045</c:v>
                </c:pt>
                <c:pt idx="103">
                  <c:v>10286.125969255045</c:v>
                </c:pt>
                <c:pt idx="104">
                  <c:v>10286.125969255045</c:v>
                </c:pt>
                <c:pt idx="105">
                  <c:v>10286.125969255045</c:v>
                </c:pt>
                <c:pt idx="106">
                  <c:v>10286.125969255045</c:v>
                </c:pt>
                <c:pt idx="107">
                  <c:v>10286.125969255045</c:v>
                </c:pt>
                <c:pt idx="108">
                  <c:v>10286.125969255045</c:v>
                </c:pt>
                <c:pt idx="109">
                  <c:v>10286.125969255045</c:v>
                </c:pt>
                <c:pt idx="110">
                  <c:v>10286.125969255045</c:v>
                </c:pt>
                <c:pt idx="111">
                  <c:v>10286.125969255045</c:v>
                </c:pt>
                <c:pt idx="112">
                  <c:v>10286.125969255045</c:v>
                </c:pt>
                <c:pt idx="113">
                  <c:v>10286.125969255045</c:v>
                </c:pt>
                <c:pt idx="114">
                  <c:v>10286.125969255045</c:v>
                </c:pt>
                <c:pt idx="115">
                  <c:v>10286.125969255045</c:v>
                </c:pt>
                <c:pt idx="116">
                  <c:v>10286.125969255045</c:v>
                </c:pt>
                <c:pt idx="117">
                  <c:v>10286.125969255045</c:v>
                </c:pt>
                <c:pt idx="118">
                  <c:v>10286.125969255045</c:v>
                </c:pt>
                <c:pt idx="119">
                  <c:v>10286.125969255045</c:v>
                </c:pt>
                <c:pt idx="120">
                  <c:v>10286.125969255045</c:v>
                </c:pt>
                <c:pt idx="121">
                  <c:v>10286.125969255045</c:v>
                </c:pt>
                <c:pt idx="122">
                  <c:v>10286.125969255045</c:v>
                </c:pt>
                <c:pt idx="123">
                  <c:v>10286.125969255045</c:v>
                </c:pt>
                <c:pt idx="124">
                  <c:v>10286.125969255045</c:v>
                </c:pt>
                <c:pt idx="125">
                  <c:v>10286.125969255045</c:v>
                </c:pt>
                <c:pt idx="126">
                  <c:v>10286.125969255045</c:v>
                </c:pt>
                <c:pt idx="127">
                  <c:v>10286.125969255045</c:v>
                </c:pt>
                <c:pt idx="128">
                  <c:v>10286.125969255045</c:v>
                </c:pt>
                <c:pt idx="129">
                  <c:v>10286.125969255045</c:v>
                </c:pt>
                <c:pt idx="130">
                  <c:v>10286.125969255045</c:v>
                </c:pt>
                <c:pt idx="131">
                  <c:v>10286.125969255045</c:v>
                </c:pt>
                <c:pt idx="132">
                  <c:v>10286.125969255045</c:v>
                </c:pt>
                <c:pt idx="133">
                  <c:v>10286.125969255045</c:v>
                </c:pt>
                <c:pt idx="134">
                  <c:v>10286.125969255045</c:v>
                </c:pt>
                <c:pt idx="135">
                  <c:v>10286.125969255045</c:v>
                </c:pt>
                <c:pt idx="136">
                  <c:v>10286.125969255045</c:v>
                </c:pt>
                <c:pt idx="137">
                  <c:v>10286.125969255045</c:v>
                </c:pt>
                <c:pt idx="138">
                  <c:v>10286.125969255045</c:v>
                </c:pt>
                <c:pt idx="139">
                  <c:v>10286.125969255045</c:v>
                </c:pt>
                <c:pt idx="140">
                  <c:v>10286.125969255045</c:v>
                </c:pt>
                <c:pt idx="141">
                  <c:v>10286.125969255045</c:v>
                </c:pt>
                <c:pt idx="142">
                  <c:v>10286.125969255045</c:v>
                </c:pt>
                <c:pt idx="143">
                  <c:v>10286.125969255045</c:v>
                </c:pt>
                <c:pt idx="144">
                  <c:v>10286.125969255045</c:v>
                </c:pt>
                <c:pt idx="145">
                  <c:v>10286.125969255045</c:v>
                </c:pt>
                <c:pt idx="146">
                  <c:v>10286.125969255045</c:v>
                </c:pt>
                <c:pt idx="147">
                  <c:v>10286.125969255045</c:v>
                </c:pt>
                <c:pt idx="148">
                  <c:v>10286.125969255045</c:v>
                </c:pt>
                <c:pt idx="149">
                  <c:v>10286.125969255045</c:v>
                </c:pt>
                <c:pt idx="150">
                  <c:v>10286.125969255045</c:v>
                </c:pt>
                <c:pt idx="151">
                  <c:v>10286.125969255045</c:v>
                </c:pt>
                <c:pt idx="152">
                  <c:v>10286.125969255045</c:v>
                </c:pt>
                <c:pt idx="153">
                  <c:v>10286.125969255045</c:v>
                </c:pt>
                <c:pt idx="154">
                  <c:v>10286.125969255045</c:v>
                </c:pt>
                <c:pt idx="155">
                  <c:v>10286.125969255045</c:v>
                </c:pt>
                <c:pt idx="156">
                  <c:v>10286.125969255045</c:v>
                </c:pt>
                <c:pt idx="157">
                  <c:v>10286.125969255045</c:v>
                </c:pt>
                <c:pt idx="158">
                  <c:v>10286.125969255045</c:v>
                </c:pt>
                <c:pt idx="159">
                  <c:v>10286.125969255045</c:v>
                </c:pt>
                <c:pt idx="160">
                  <c:v>10286.125969255045</c:v>
                </c:pt>
                <c:pt idx="161">
                  <c:v>10286.125969255045</c:v>
                </c:pt>
                <c:pt idx="162">
                  <c:v>10286.125969255045</c:v>
                </c:pt>
                <c:pt idx="163">
                  <c:v>10286.125969255045</c:v>
                </c:pt>
                <c:pt idx="164">
                  <c:v>10286.125969255045</c:v>
                </c:pt>
                <c:pt idx="165">
                  <c:v>10286.125969255045</c:v>
                </c:pt>
                <c:pt idx="166">
                  <c:v>10286.125969255045</c:v>
                </c:pt>
                <c:pt idx="167">
                  <c:v>10286.125969255045</c:v>
                </c:pt>
                <c:pt idx="168">
                  <c:v>10286.125969255045</c:v>
                </c:pt>
                <c:pt idx="169">
                  <c:v>10286.125969255045</c:v>
                </c:pt>
                <c:pt idx="170">
                  <c:v>10286.125969255045</c:v>
                </c:pt>
                <c:pt idx="171">
                  <c:v>10286.125969255045</c:v>
                </c:pt>
                <c:pt idx="172">
                  <c:v>10286.125969255045</c:v>
                </c:pt>
                <c:pt idx="173">
                  <c:v>10286.125969255045</c:v>
                </c:pt>
                <c:pt idx="174">
                  <c:v>10286.125969255045</c:v>
                </c:pt>
                <c:pt idx="175">
                  <c:v>10286.125969255045</c:v>
                </c:pt>
                <c:pt idx="176">
                  <c:v>10286.125969255045</c:v>
                </c:pt>
                <c:pt idx="177">
                  <c:v>10286.125969255045</c:v>
                </c:pt>
                <c:pt idx="178">
                  <c:v>10286.125969255045</c:v>
                </c:pt>
                <c:pt idx="179">
                  <c:v>10286.125969255045</c:v>
                </c:pt>
                <c:pt idx="180">
                  <c:v>10286.125969255045</c:v>
                </c:pt>
                <c:pt idx="181">
                  <c:v>10286.125969255045</c:v>
                </c:pt>
                <c:pt idx="182">
                  <c:v>10286.125969255045</c:v>
                </c:pt>
                <c:pt idx="183">
                  <c:v>10286.125969255045</c:v>
                </c:pt>
                <c:pt idx="184">
                  <c:v>10286.125969255045</c:v>
                </c:pt>
                <c:pt idx="185">
                  <c:v>10286.125969255045</c:v>
                </c:pt>
                <c:pt idx="186">
                  <c:v>10286.125969255045</c:v>
                </c:pt>
                <c:pt idx="187">
                  <c:v>10286.125969255045</c:v>
                </c:pt>
                <c:pt idx="188">
                  <c:v>10286.125969255045</c:v>
                </c:pt>
                <c:pt idx="189">
                  <c:v>10286.125969255045</c:v>
                </c:pt>
                <c:pt idx="190">
                  <c:v>10286.125969255045</c:v>
                </c:pt>
                <c:pt idx="191">
                  <c:v>10286.125969255045</c:v>
                </c:pt>
                <c:pt idx="192">
                  <c:v>10286.125969255045</c:v>
                </c:pt>
                <c:pt idx="193">
                  <c:v>10286.125969255045</c:v>
                </c:pt>
                <c:pt idx="194">
                  <c:v>10286.125969255045</c:v>
                </c:pt>
                <c:pt idx="195">
                  <c:v>10286.125969255045</c:v>
                </c:pt>
                <c:pt idx="196">
                  <c:v>10286.125969255045</c:v>
                </c:pt>
                <c:pt idx="197">
                  <c:v>10286.125969255045</c:v>
                </c:pt>
                <c:pt idx="198">
                  <c:v>10286.125969255045</c:v>
                </c:pt>
                <c:pt idx="199">
                  <c:v>10286.125969255045</c:v>
                </c:pt>
                <c:pt idx="200">
                  <c:v>10286.125969255045</c:v>
                </c:pt>
                <c:pt idx="201">
                  <c:v>10286.125969255045</c:v>
                </c:pt>
                <c:pt idx="202">
                  <c:v>10286.125969255045</c:v>
                </c:pt>
                <c:pt idx="203">
                  <c:v>10286.125969255045</c:v>
                </c:pt>
                <c:pt idx="204">
                  <c:v>10286.125969255045</c:v>
                </c:pt>
                <c:pt idx="205">
                  <c:v>10286.125969255045</c:v>
                </c:pt>
                <c:pt idx="206">
                  <c:v>10286.125969255045</c:v>
                </c:pt>
                <c:pt idx="207">
                  <c:v>10286.125969255045</c:v>
                </c:pt>
                <c:pt idx="208">
                  <c:v>10286.125969255045</c:v>
                </c:pt>
                <c:pt idx="209">
                  <c:v>10286.125969255045</c:v>
                </c:pt>
                <c:pt idx="210">
                  <c:v>10286.125969255045</c:v>
                </c:pt>
                <c:pt idx="211">
                  <c:v>10286.125969255045</c:v>
                </c:pt>
                <c:pt idx="212">
                  <c:v>10286.125969255045</c:v>
                </c:pt>
                <c:pt idx="213">
                  <c:v>10286.125969255045</c:v>
                </c:pt>
                <c:pt idx="214">
                  <c:v>10286.125969255045</c:v>
                </c:pt>
                <c:pt idx="215">
                  <c:v>10286.125969255045</c:v>
                </c:pt>
                <c:pt idx="216">
                  <c:v>10286.125969255045</c:v>
                </c:pt>
                <c:pt idx="217">
                  <c:v>10286.125969255045</c:v>
                </c:pt>
                <c:pt idx="218">
                  <c:v>10286.125969255045</c:v>
                </c:pt>
                <c:pt idx="219">
                  <c:v>10286.125969255045</c:v>
                </c:pt>
                <c:pt idx="220">
                  <c:v>10286.125969255045</c:v>
                </c:pt>
                <c:pt idx="221">
                  <c:v>10286.125969255045</c:v>
                </c:pt>
                <c:pt idx="222">
                  <c:v>10286.125969255045</c:v>
                </c:pt>
                <c:pt idx="223">
                  <c:v>10286.125969255045</c:v>
                </c:pt>
                <c:pt idx="224">
                  <c:v>10286.125969255045</c:v>
                </c:pt>
                <c:pt idx="225">
                  <c:v>10286.125969255045</c:v>
                </c:pt>
                <c:pt idx="226">
                  <c:v>10286.125969255045</c:v>
                </c:pt>
                <c:pt idx="227">
                  <c:v>10286.125969255045</c:v>
                </c:pt>
                <c:pt idx="228">
                  <c:v>10286.125969255045</c:v>
                </c:pt>
                <c:pt idx="229">
                  <c:v>10286.125969255045</c:v>
                </c:pt>
                <c:pt idx="230">
                  <c:v>10286.125969255045</c:v>
                </c:pt>
                <c:pt idx="231">
                  <c:v>10286.125969255045</c:v>
                </c:pt>
                <c:pt idx="232">
                  <c:v>10286.125969255045</c:v>
                </c:pt>
                <c:pt idx="233">
                  <c:v>10286.125969255045</c:v>
                </c:pt>
                <c:pt idx="234">
                  <c:v>10286.125969255045</c:v>
                </c:pt>
                <c:pt idx="235">
                  <c:v>10286.125969255045</c:v>
                </c:pt>
                <c:pt idx="236">
                  <c:v>10286.125969255045</c:v>
                </c:pt>
                <c:pt idx="237">
                  <c:v>10286.125969255045</c:v>
                </c:pt>
                <c:pt idx="238">
                  <c:v>10286.125969255045</c:v>
                </c:pt>
                <c:pt idx="239">
                  <c:v>10286.125969255045</c:v>
                </c:pt>
                <c:pt idx="240">
                  <c:v>10286.125969255045</c:v>
                </c:pt>
                <c:pt idx="241">
                  <c:v>10286.125969255045</c:v>
                </c:pt>
                <c:pt idx="242">
                  <c:v>10286.125969255045</c:v>
                </c:pt>
                <c:pt idx="243">
                  <c:v>10286.125969255045</c:v>
                </c:pt>
                <c:pt idx="244">
                  <c:v>10286.125969255045</c:v>
                </c:pt>
                <c:pt idx="245">
                  <c:v>10286.125969255045</c:v>
                </c:pt>
                <c:pt idx="246">
                  <c:v>10286.125969255045</c:v>
                </c:pt>
                <c:pt idx="247">
                  <c:v>10286.125969255045</c:v>
                </c:pt>
                <c:pt idx="248">
                  <c:v>10286.125969255045</c:v>
                </c:pt>
                <c:pt idx="249">
                  <c:v>10286.125969255045</c:v>
                </c:pt>
                <c:pt idx="250">
                  <c:v>10286.125969255045</c:v>
                </c:pt>
                <c:pt idx="251">
                  <c:v>10286.125969255045</c:v>
                </c:pt>
                <c:pt idx="252">
                  <c:v>10286.125969255045</c:v>
                </c:pt>
                <c:pt idx="253">
                  <c:v>10286.125969255045</c:v>
                </c:pt>
                <c:pt idx="254">
                  <c:v>10286.125969255045</c:v>
                </c:pt>
                <c:pt idx="255">
                  <c:v>10286.125969255045</c:v>
                </c:pt>
                <c:pt idx="256">
                  <c:v>10286.125969255045</c:v>
                </c:pt>
                <c:pt idx="257">
                  <c:v>10286.125969255045</c:v>
                </c:pt>
                <c:pt idx="258">
                  <c:v>10286.125969255045</c:v>
                </c:pt>
                <c:pt idx="259">
                  <c:v>10286.125969255045</c:v>
                </c:pt>
                <c:pt idx="260">
                  <c:v>10286.125969255045</c:v>
                </c:pt>
                <c:pt idx="261">
                  <c:v>10286.125969255045</c:v>
                </c:pt>
                <c:pt idx="262">
                  <c:v>10286.125969255045</c:v>
                </c:pt>
                <c:pt idx="263">
                  <c:v>10286.125969255045</c:v>
                </c:pt>
                <c:pt idx="264">
                  <c:v>10286.125969255045</c:v>
                </c:pt>
                <c:pt idx="265">
                  <c:v>10286.125969255045</c:v>
                </c:pt>
                <c:pt idx="266">
                  <c:v>10286.125969255045</c:v>
                </c:pt>
                <c:pt idx="267">
                  <c:v>10286.125969255045</c:v>
                </c:pt>
                <c:pt idx="268">
                  <c:v>10286.125969255045</c:v>
                </c:pt>
                <c:pt idx="269">
                  <c:v>10286.125969255045</c:v>
                </c:pt>
                <c:pt idx="270">
                  <c:v>10286.125969255045</c:v>
                </c:pt>
                <c:pt idx="271">
                  <c:v>10286.125969255045</c:v>
                </c:pt>
                <c:pt idx="272">
                  <c:v>10286.125969255045</c:v>
                </c:pt>
                <c:pt idx="273">
                  <c:v>10286.125969255045</c:v>
                </c:pt>
                <c:pt idx="274">
                  <c:v>10286.125969255045</c:v>
                </c:pt>
                <c:pt idx="275">
                  <c:v>10286.125969255045</c:v>
                </c:pt>
                <c:pt idx="276">
                  <c:v>10286.125969255045</c:v>
                </c:pt>
                <c:pt idx="277">
                  <c:v>10286.125969255045</c:v>
                </c:pt>
                <c:pt idx="278">
                  <c:v>10286.125969255045</c:v>
                </c:pt>
                <c:pt idx="279">
                  <c:v>10286.125969255045</c:v>
                </c:pt>
                <c:pt idx="280">
                  <c:v>10286.125969255045</c:v>
                </c:pt>
                <c:pt idx="281">
                  <c:v>10286.125969255045</c:v>
                </c:pt>
                <c:pt idx="282">
                  <c:v>10286.125969255045</c:v>
                </c:pt>
                <c:pt idx="283">
                  <c:v>10286.125969255045</c:v>
                </c:pt>
                <c:pt idx="284">
                  <c:v>10286.125969255045</c:v>
                </c:pt>
                <c:pt idx="285">
                  <c:v>10286.125969255045</c:v>
                </c:pt>
                <c:pt idx="286">
                  <c:v>10286.125969255045</c:v>
                </c:pt>
                <c:pt idx="287">
                  <c:v>10286.125969255045</c:v>
                </c:pt>
                <c:pt idx="288">
                  <c:v>10286.125969255045</c:v>
                </c:pt>
                <c:pt idx="289">
                  <c:v>10286.125969255045</c:v>
                </c:pt>
                <c:pt idx="290">
                  <c:v>10286.125969255045</c:v>
                </c:pt>
                <c:pt idx="291">
                  <c:v>10286.125969255045</c:v>
                </c:pt>
                <c:pt idx="292">
                  <c:v>10286.125969255045</c:v>
                </c:pt>
                <c:pt idx="293">
                  <c:v>10286.125969255045</c:v>
                </c:pt>
                <c:pt idx="294">
                  <c:v>10286.125969255045</c:v>
                </c:pt>
                <c:pt idx="295">
                  <c:v>10286.125969255045</c:v>
                </c:pt>
                <c:pt idx="296">
                  <c:v>10286.125969255045</c:v>
                </c:pt>
                <c:pt idx="297">
                  <c:v>10286.125969255045</c:v>
                </c:pt>
                <c:pt idx="298">
                  <c:v>10286.125969255045</c:v>
                </c:pt>
                <c:pt idx="299">
                  <c:v>10286.125969255045</c:v>
                </c:pt>
                <c:pt idx="300">
                  <c:v>10286.125969255045</c:v>
                </c:pt>
                <c:pt idx="301">
                  <c:v>10286.125969255045</c:v>
                </c:pt>
                <c:pt idx="302">
                  <c:v>10286.125969255045</c:v>
                </c:pt>
                <c:pt idx="303">
                  <c:v>10286.125969255045</c:v>
                </c:pt>
                <c:pt idx="304">
                  <c:v>10286.125969255045</c:v>
                </c:pt>
                <c:pt idx="305">
                  <c:v>10286.125969255045</c:v>
                </c:pt>
                <c:pt idx="306">
                  <c:v>10286.125969255045</c:v>
                </c:pt>
                <c:pt idx="307">
                  <c:v>10286.125969255045</c:v>
                </c:pt>
                <c:pt idx="308">
                  <c:v>10286.125969255045</c:v>
                </c:pt>
                <c:pt idx="309">
                  <c:v>10286.125969255045</c:v>
                </c:pt>
                <c:pt idx="310">
                  <c:v>10286.125969255045</c:v>
                </c:pt>
                <c:pt idx="311">
                  <c:v>10286.125969255045</c:v>
                </c:pt>
                <c:pt idx="312">
                  <c:v>10286.125969255045</c:v>
                </c:pt>
                <c:pt idx="313">
                  <c:v>10286.125969255045</c:v>
                </c:pt>
                <c:pt idx="314">
                  <c:v>10286.125969255045</c:v>
                </c:pt>
                <c:pt idx="315">
                  <c:v>10286.125969255045</c:v>
                </c:pt>
                <c:pt idx="316">
                  <c:v>10286.125969255045</c:v>
                </c:pt>
                <c:pt idx="317">
                  <c:v>10286.125969255045</c:v>
                </c:pt>
                <c:pt idx="318">
                  <c:v>10286.125969255045</c:v>
                </c:pt>
                <c:pt idx="319">
                  <c:v>10286.125969255045</c:v>
                </c:pt>
                <c:pt idx="320">
                  <c:v>10286.125969255045</c:v>
                </c:pt>
                <c:pt idx="321">
                  <c:v>10286.125969255045</c:v>
                </c:pt>
                <c:pt idx="322">
                  <c:v>10286.125969255045</c:v>
                </c:pt>
                <c:pt idx="323">
                  <c:v>10286.125969255045</c:v>
                </c:pt>
                <c:pt idx="324">
                  <c:v>10286.125969255045</c:v>
                </c:pt>
                <c:pt idx="325">
                  <c:v>10286.125969255045</c:v>
                </c:pt>
                <c:pt idx="326">
                  <c:v>10286.125969255045</c:v>
                </c:pt>
                <c:pt idx="327">
                  <c:v>10286.125969255045</c:v>
                </c:pt>
                <c:pt idx="328">
                  <c:v>10286.125969255045</c:v>
                </c:pt>
                <c:pt idx="329">
                  <c:v>10286.125969255045</c:v>
                </c:pt>
                <c:pt idx="330">
                  <c:v>10286.125969255045</c:v>
                </c:pt>
                <c:pt idx="331">
                  <c:v>10286.125969255045</c:v>
                </c:pt>
                <c:pt idx="332">
                  <c:v>10286.125969255045</c:v>
                </c:pt>
                <c:pt idx="333">
                  <c:v>10286.125969255045</c:v>
                </c:pt>
                <c:pt idx="334">
                  <c:v>10286.125969255045</c:v>
                </c:pt>
                <c:pt idx="335">
                  <c:v>10286.125969255045</c:v>
                </c:pt>
                <c:pt idx="336">
                  <c:v>10286.125969255045</c:v>
                </c:pt>
                <c:pt idx="337">
                  <c:v>10286.125969255045</c:v>
                </c:pt>
                <c:pt idx="338">
                  <c:v>10286.125969255045</c:v>
                </c:pt>
                <c:pt idx="339">
                  <c:v>10286.125969255045</c:v>
                </c:pt>
                <c:pt idx="340">
                  <c:v>10286.125969255045</c:v>
                </c:pt>
                <c:pt idx="341">
                  <c:v>10286.125969255045</c:v>
                </c:pt>
                <c:pt idx="342">
                  <c:v>10286.125969255045</c:v>
                </c:pt>
                <c:pt idx="343">
                  <c:v>10286.125969255045</c:v>
                </c:pt>
                <c:pt idx="344">
                  <c:v>10286.125969255045</c:v>
                </c:pt>
                <c:pt idx="345">
                  <c:v>10286.125969255045</c:v>
                </c:pt>
                <c:pt idx="346">
                  <c:v>10286.125969255045</c:v>
                </c:pt>
                <c:pt idx="347">
                  <c:v>10286.125969255045</c:v>
                </c:pt>
                <c:pt idx="348">
                  <c:v>10286.125969255045</c:v>
                </c:pt>
                <c:pt idx="349">
                  <c:v>10286.125969255045</c:v>
                </c:pt>
                <c:pt idx="350">
                  <c:v>10286.125969255045</c:v>
                </c:pt>
                <c:pt idx="351">
                  <c:v>10286.125969255045</c:v>
                </c:pt>
                <c:pt idx="352">
                  <c:v>10286.125969255045</c:v>
                </c:pt>
                <c:pt idx="353">
                  <c:v>10286.125969255045</c:v>
                </c:pt>
                <c:pt idx="354">
                  <c:v>10286.125969255045</c:v>
                </c:pt>
                <c:pt idx="355">
                  <c:v>10286.125969255045</c:v>
                </c:pt>
                <c:pt idx="356">
                  <c:v>10286.125969255045</c:v>
                </c:pt>
                <c:pt idx="357">
                  <c:v>10286.125969255045</c:v>
                </c:pt>
                <c:pt idx="358">
                  <c:v>10286.125969255045</c:v>
                </c:pt>
                <c:pt idx="359">
                  <c:v>10286.125969255045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75-41EA-B2C4-483777F51B9F}"/>
            </c:ext>
          </c:extLst>
        </c:ser>
        <c:ser>
          <c:idx val="1"/>
          <c:order val="1"/>
          <c:tx>
            <c:v>INT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'Exh.17-3'!$F$4:$F$363</c:f>
              <c:numCache>
                <c:formatCode>"$"#,##0.00_);[Red]\("$"#,##0.00\)</c:formatCode>
                <c:ptCount val="360"/>
                <c:pt idx="0">
                  <c:v>10000</c:v>
                </c:pt>
                <c:pt idx="1">
                  <c:v>9997.1387403074496</c:v>
                </c:pt>
                <c:pt idx="2">
                  <c:v>9994.248868017974</c:v>
                </c:pt>
                <c:pt idx="3">
                  <c:v>9991.3300970056043</c:v>
                </c:pt>
                <c:pt idx="4">
                  <c:v>9988.3821382831102</c:v>
                </c:pt>
                <c:pt idx="5">
                  <c:v>9985.404699973391</c:v>
                </c:pt>
                <c:pt idx="6">
                  <c:v>9982.3974872805738</c:v>
                </c:pt>
                <c:pt idx="7">
                  <c:v>9979.3602024608299</c:v>
                </c:pt>
                <c:pt idx="8">
                  <c:v>9976.2925447928865</c:v>
                </c:pt>
                <c:pt idx="9">
                  <c:v>9973.1942105482667</c:v>
                </c:pt>
                <c:pt idx="10">
                  <c:v>9970.064892961198</c:v>
                </c:pt>
                <c:pt idx="11">
                  <c:v>9966.9042821982603</c:v>
                </c:pt>
                <c:pt idx="12">
                  <c:v>9963.7120653276925</c:v>
                </c:pt>
                <c:pt idx="13">
                  <c:v>9960.4879262884187</c:v>
                </c:pt>
                <c:pt idx="14">
                  <c:v>9957.2315458587527</c:v>
                </c:pt>
                <c:pt idx="15">
                  <c:v>9953.9426016247889</c:v>
                </c:pt>
                <c:pt idx="16">
                  <c:v>9950.6207679484869</c:v>
                </c:pt>
                <c:pt idx="17">
                  <c:v>9947.2657159354221</c:v>
                </c:pt>
                <c:pt idx="18">
                  <c:v>9943.8771134022245</c:v>
                </c:pt>
                <c:pt idx="19">
                  <c:v>9940.4546248436964</c:v>
                </c:pt>
                <c:pt idx="20">
                  <c:v>9936.9979113995832</c:v>
                </c:pt>
                <c:pt idx="21">
                  <c:v>9933.5066308210298</c:v>
                </c:pt>
                <c:pt idx="22">
                  <c:v>9929.9804374366886</c:v>
                </c:pt>
                <c:pt idx="23">
                  <c:v>9926.4189821185046</c:v>
                </c:pt>
                <c:pt idx="24">
                  <c:v>9922.8219122471401</c:v>
                </c:pt>
                <c:pt idx="25">
                  <c:v>9919.1888716770609</c:v>
                </c:pt>
                <c:pt idx="26">
                  <c:v>9915.5195007012808</c:v>
                </c:pt>
                <c:pt idx="27">
                  <c:v>9911.8134360157437</c:v>
                </c:pt>
                <c:pt idx="28">
                  <c:v>9908.0703106833516</c:v>
                </c:pt>
                <c:pt idx="29">
                  <c:v>9904.2897540976337</c:v>
                </c:pt>
                <c:pt idx="30">
                  <c:v>9900.471391946061</c:v>
                </c:pt>
                <c:pt idx="31">
                  <c:v>9896.6148461729699</c:v>
                </c:pt>
                <c:pt idx="32">
                  <c:v>9892.7197349421494</c:v>
                </c:pt>
                <c:pt idx="33">
                  <c:v>9888.7856725990205</c:v>
                </c:pt>
                <c:pt idx="34">
                  <c:v>9884.8122696324608</c:v>
                </c:pt>
                <c:pt idx="35">
                  <c:v>9880.7991326362335</c:v>
                </c:pt>
                <c:pt idx="36">
                  <c:v>9876.7458642700458</c:v>
                </c:pt>
                <c:pt idx="37">
                  <c:v>9872.6520632201955</c:v>
                </c:pt>
                <c:pt idx="38">
                  <c:v>9868.5173241598477</c:v>
                </c:pt>
                <c:pt idx="39">
                  <c:v>9864.3412377088953</c:v>
                </c:pt>
                <c:pt idx="40">
                  <c:v>9860.1233903934335</c:v>
                </c:pt>
                <c:pt idx="41">
                  <c:v>9855.8633646048183</c:v>
                </c:pt>
                <c:pt idx="42">
                  <c:v>9851.5607385583153</c:v>
                </c:pt>
                <c:pt idx="43">
                  <c:v>9847.2150862513481</c:v>
                </c:pt>
                <c:pt idx="44">
                  <c:v>9842.8259774213111</c:v>
                </c:pt>
                <c:pt idx="45">
                  <c:v>9838.3929775029737</c:v>
                </c:pt>
                <c:pt idx="46">
                  <c:v>9833.9156475854525</c:v>
                </c:pt>
                <c:pt idx="47">
                  <c:v>9829.3935443687569</c:v>
                </c:pt>
                <c:pt idx="48">
                  <c:v>9824.8262201198941</c:v>
                </c:pt>
                <c:pt idx="49">
                  <c:v>9820.213222628543</c:v>
                </c:pt>
                <c:pt idx="50">
                  <c:v>9815.554095162277</c:v>
                </c:pt>
                <c:pt idx="51">
                  <c:v>9810.8483764213488</c:v>
                </c:pt>
                <c:pt idx="52">
                  <c:v>9806.0956004930122</c:v>
                </c:pt>
                <c:pt idx="53">
                  <c:v>9801.2952968053924</c:v>
                </c:pt>
                <c:pt idx="54">
                  <c:v>9796.4469900808945</c:v>
                </c:pt>
                <c:pt idx="55">
                  <c:v>9791.5502002891535</c:v>
                </c:pt>
                <c:pt idx="56">
                  <c:v>9786.6044425994951</c:v>
                </c:pt>
                <c:pt idx="57">
                  <c:v>9781.6092273329396</c:v>
                </c:pt>
                <c:pt idx="58">
                  <c:v>9776.5640599137187</c:v>
                </c:pt>
                <c:pt idx="59">
                  <c:v>9771.4684408203047</c:v>
                </c:pt>
                <c:pt idx="60">
                  <c:v>9766.3218655359578</c:v>
                </c:pt>
                <c:pt idx="61">
                  <c:v>9761.1238244987671</c:v>
                </c:pt>
                <c:pt idx="62">
                  <c:v>9755.8738030512031</c:v>
                </c:pt>
                <c:pt idx="63">
                  <c:v>9750.571281389166</c:v>
                </c:pt>
                <c:pt idx="64">
                  <c:v>9745.2157345105061</c:v>
                </c:pt>
                <c:pt idx="65">
                  <c:v>9739.8066321630613</c:v>
                </c:pt>
                <c:pt idx="66">
                  <c:v>9734.3434387921425</c:v>
                </c:pt>
                <c:pt idx="67">
                  <c:v>9728.8256134875119</c:v>
                </c:pt>
                <c:pt idx="68">
                  <c:v>9723.2526099298375</c:v>
                </c:pt>
                <c:pt idx="69">
                  <c:v>9717.6238763365855</c:v>
                </c:pt>
                <c:pt idx="70">
                  <c:v>9711.9388554073994</c:v>
                </c:pt>
                <c:pt idx="71">
                  <c:v>9706.1969842689232</c:v>
                </c:pt>
                <c:pt idx="72">
                  <c:v>9700.3976944190617</c:v>
                </c:pt>
                <c:pt idx="73">
                  <c:v>9694.5404116707014</c:v>
                </c:pt>
                <c:pt idx="74">
                  <c:v>9688.6245560948591</c:v>
                </c:pt>
                <c:pt idx="75">
                  <c:v>9682.6495419632556</c:v>
                </c:pt>
                <c:pt idx="76">
                  <c:v>9676.6147776903381</c:v>
                </c:pt>
                <c:pt idx="77">
                  <c:v>9670.519665774691</c:v>
                </c:pt>
                <c:pt idx="78">
                  <c:v>9664.3636027398879</c:v>
                </c:pt>
                <c:pt idx="79">
                  <c:v>9658.1459790747376</c:v>
                </c:pt>
                <c:pt idx="80">
                  <c:v>9651.8661791729337</c:v>
                </c:pt>
                <c:pt idx="81">
                  <c:v>9645.523581272113</c:v>
                </c:pt>
                <c:pt idx="82">
                  <c:v>9639.1175573922828</c:v>
                </c:pt>
                <c:pt idx="83">
                  <c:v>9632.6474732736551</c:v>
                </c:pt>
                <c:pt idx="84">
                  <c:v>9626.1126883138422</c:v>
                </c:pt>
                <c:pt idx="85">
                  <c:v>9619.5125555044306</c:v>
                </c:pt>
                <c:pt idx="86">
                  <c:v>9612.8464213669231</c:v>
                </c:pt>
                <c:pt idx="87">
                  <c:v>9606.1136258880415</c:v>
                </c:pt>
                <c:pt idx="88">
                  <c:v>9599.3135024543717</c:v>
                </c:pt>
                <c:pt idx="89">
                  <c:v>9592.4453777863655</c:v>
                </c:pt>
                <c:pt idx="90">
                  <c:v>9585.5085718716782</c:v>
                </c:pt>
                <c:pt idx="91">
                  <c:v>9578.5023978978461</c:v>
                </c:pt>
                <c:pt idx="92">
                  <c:v>9571.4261621842725</c:v>
                </c:pt>
                <c:pt idx="93">
                  <c:v>9564.2791641135664</c:v>
                </c:pt>
                <c:pt idx="94">
                  <c:v>9557.0606960621517</c:v>
                </c:pt>
                <c:pt idx="95">
                  <c:v>9549.7700433302216</c:v>
                </c:pt>
                <c:pt idx="96">
                  <c:v>9542.4064840709743</c:v>
                </c:pt>
                <c:pt idx="97">
                  <c:v>9534.9692892191324</c:v>
                </c:pt>
                <c:pt idx="98">
                  <c:v>9527.4577224187742</c:v>
                </c:pt>
                <c:pt idx="99">
                  <c:v>9519.8710399504107</c:v>
                </c:pt>
                <c:pt idx="100">
                  <c:v>9512.2084906573655</c:v>
                </c:pt>
                <c:pt idx="101">
                  <c:v>9504.469315871389</c:v>
                </c:pt>
                <c:pt idx="102">
                  <c:v>9496.6527493375525</c:v>
                </c:pt>
                <c:pt idx="103">
                  <c:v>9488.7580171383761</c:v>
                </c:pt>
                <c:pt idx="104">
                  <c:v>9480.7843376172095</c:v>
                </c:pt>
                <c:pt idx="105">
                  <c:v>9472.7309213008321</c:v>
                </c:pt>
                <c:pt idx="106">
                  <c:v>9464.5969708212906</c:v>
                </c:pt>
                <c:pt idx="107">
                  <c:v>9456.381680836952</c:v>
                </c:pt>
                <c:pt idx="108">
                  <c:v>9448.0842379527712</c:v>
                </c:pt>
                <c:pt idx="109">
                  <c:v>9439.7038206397483</c:v>
                </c:pt>
                <c:pt idx="110">
                  <c:v>9431.2395991535959</c:v>
                </c:pt>
                <c:pt idx="111">
                  <c:v>9422.6907354525811</c:v>
                </c:pt>
                <c:pt idx="112">
                  <c:v>9414.0563831145555</c:v>
                </c:pt>
                <c:pt idx="113">
                  <c:v>9405.3356872531513</c:v>
                </c:pt>
                <c:pt idx="114">
                  <c:v>9396.5277844331322</c:v>
                </c:pt>
                <c:pt idx="115">
                  <c:v>9387.6318025849141</c:v>
                </c:pt>
                <c:pt idx="116">
                  <c:v>9378.646860918212</c:v>
                </c:pt>
                <c:pt idx="117">
                  <c:v>9369.5720698348432</c:v>
                </c:pt>
                <c:pt idx="118">
                  <c:v>9360.4065308406407</c:v>
                </c:pt>
                <c:pt idx="119">
                  <c:v>9351.1493364564976</c:v>
                </c:pt>
                <c:pt idx="120">
                  <c:v>9341.7995701285108</c:v>
                </c:pt>
                <c:pt idx="121">
                  <c:v>9332.3563061372461</c:v>
                </c:pt>
                <c:pt idx="122">
                  <c:v>9322.8186095060682</c:v>
                </c:pt>
                <c:pt idx="123">
                  <c:v>9313.1855359085785</c:v>
                </c:pt>
                <c:pt idx="124">
                  <c:v>9303.4561315751143</c:v>
                </c:pt>
                <c:pt idx="125">
                  <c:v>9293.6294331983136</c:v>
                </c:pt>
                <c:pt idx="126">
                  <c:v>9283.7044678377461</c:v>
                </c:pt>
                <c:pt idx="127">
                  <c:v>9273.680252823573</c:v>
                </c:pt>
                <c:pt idx="128">
                  <c:v>9263.5557956592584</c:v>
                </c:pt>
                <c:pt idx="129">
                  <c:v>9253.3300939233013</c:v>
                </c:pt>
                <c:pt idx="130">
                  <c:v>9243.0021351699834</c:v>
                </c:pt>
                <c:pt idx="131">
                  <c:v>9232.5708968291328</c:v>
                </c:pt>
                <c:pt idx="132">
                  <c:v>9222.0353461048744</c:v>
                </c:pt>
                <c:pt idx="133">
                  <c:v>9211.3944398733729</c:v>
                </c:pt>
                <c:pt idx="134">
                  <c:v>9200.6471245795565</c:v>
                </c:pt>
                <c:pt idx="135">
                  <c:v>9189.7923361328012</c:v>
                </c:pt>
                <c:pt idx="136">
                  <c:v>9178.8289998015789</c:v>
                </c:pt>
                <c:pt idx="137">
                  <c:v>9167.7560301070444</c:v>
                </c:pt>
                <c:pt idx="138">
                  <c:v>9156.572330715564</c:v>
                </c:pt>
                <c:pt idx="139">
                  <c:v>9145.2767943301697</c:v>
                </c:pt>
                <c:pt idx="140">
                  <c:v>9133.8683025809205</c:v>
                </c:pt>
                <c:pt idx="141">
                  <c:v>9122.3457259141796</c:v>
                </c:pt>
                <c:pt idx="142">
                  <c:v>9110.7079234807716</c:v>
                </c:pt>
                <c:pt idx="143">
                  <c:v>9098.9537430230284</c:v>
                </c:pt>
                <c:pt idx="144">
                  <c:v>9087.0820207607085</c:v>
                </c:pt>
                <c:pt idx="145">
                  <c:v>9075.0915812757648</c:v>
                </c:pt>
                <c:pt idx="146">
                  <c:v>9062.9812373959721</c:v>
                </c:pt>
                <c:pt idx="147">
                  <c:v>9050.7497900773815</c:v>
                </c:pt>
                <c:pt idx="148">
                  <c:v>9038.3960282856042</c:v>
                </c:pt>
                <c:pt idx="149">
                  <c:v>9025.9187288759094</c:v>
                </c:pt>
                <c:pt idx="150">
                  <c:v>9013.3166564721178</c:v>
                </c:pt>
                <c:pt idx="151">
                  <c:v>9000.5885633442886</c:v>
                </c:pt>
                <c:pt idx="152">
                  <c:v>8987.7331892851798</c:v>
                </c:pt>
                <c:pt idx="153">
                  <c:v>8974.7492614854818</c:v>
                </c:pt>
                <c:pt idx="154">
                  <c:v>8961.6354944077866</c:v>
                </c:pt>
                <c:pt idx="155">
                  <c:v>8948.3905896593133</c:v>
                </c:pt>
                <c:pt idx="156">
                  <c:v>8935.0132358633546</c:v>
                </c:pt>
                <c:pt idx="157">
                  <c:v>8921.5021085294393</c:v>
                </c:pt>
                <c:pt idx="158">
                  <c:v>8907.855869922183</c:v>
                </c:pt>
                <c:pt idx="159">
                  <c:v>8894.0731689288532</c:v>
                </c:pt>
                <c:pt idx="160">
                  <c:v>8880.152640925593</c:v>
                </c:pt>
                <c:pt idx="161">
                  <c:v>8866.0929076422981</c:v>
                </c:pt>
                <c:pt idx="162">
                  <c:v>8851.8925770261703</c:v>
                </c:pt>
                <c:pt idx="163">
                  <c:v>8837.5502431038822</c:v>
                </c:pt>
                <c:pt idx="164">
                  <c:v>8823.0644858423711</c:v>
                </c:pt>
                <c:pt idx="165">
                  <c:v>8808.4338710082448</c:v>
                </c:pt>
                <c:pt idx="166">
                  <c:v>8793.6569500257756</c:v>
                </c:pt>
                <c:pt idx="167">
                  <c:v>8778.7322598334831</c:v>
                </c:pt>
                <c:pt idx="168">
                  <c:v>8763.6583227392675</c:v>
                </c:pt>
                <c:pt idx="169">
                  <c:v>8748.4336462741103</c:v>
                </c:pt>
                <c:pt idx="170">
                  <c:v>8733.0567230443012</c:v>
                </c:pt>
                <c:pt idx="171">
                  <c:v>8717.5260305821939</c:v>
                </c:pt>
                <c:pt idx="172">
                  <c:v>8701.8400311954647</c:v>
                </c:pt>
                <c:pt idx="173">
                  <c:v>8685.9971718148699</c:v>
                </c:pt>
                <c:pt idx="174">
                  <c:v>8669.9958838404673</c:v>
                </c:pt>
                <c:pt idx="175">
                  <c:v>8653.834582986321</c:v>
                </c:pt>
                <c:pt idx="176">
                  <c:v>8637.5116691236344</c:v>
                </c:pt>
                <c:pt idx="177">
                  <c:v>8621.0255261223192</c:v>
                </c:pt>
                <c:pt idx="178">
                  <c:v>8604.374521690992</c:v>
                </c:pt>
                <c:pt idx="179">
                  <c:v>8587.5570072153514</c:v>
                </c:pt>
                <c:pt idx="180">
                  <c:v>8570.571317594955</c:v>
                </c:pt>
                <c:pt idx="181">
                  <c:v>8553.4157710783529</c:v>
                </c:pt>
                <c:pt idx="182">
                  <c:v>8536.0886690965872</c:v>
                </c:pt>
                <c:pt idx="183">
                  <c:v>8518.5882960950021</c:v>
                </c:pt>
                <c:pt idx="184">
                  <c:v>8500.9129193634017</c:v>
                </c:pt>
                <c:pt idx="185">
                  <c:v>8483.0607888644845</c:v>
                </c:pt>
                <c:pt idx="186">
                  <c:v>8465.0301370605794</c:v>
                </c:pt>
                <c:pt idx="187">
                  <c:v>8446.8191787386349</c:v>
                </c:pt>
                <c:pt idx="188">
                  <c:v>8428.4261108334722</c:v>
                </c:pt>
                <c:pt idx="189">
                  <c:v>8409.849112249256</c:v>
                </c:pt>
                <c:pt idx="190">
                  <c:v>8391.0863436791969</c:v>
                </c:pt>
                <c:pt idx="191">
                  <c:v>8372.1359474234396</c:v>
                </c:pt>
                <c:pt idx="192">
                  <c:v>8352.9960472051225</c:v>
                </c:pt>
                <c:pt idx="193">
                  <c:v>8333.6647479846233</c:v>
                </c:pt>
                <c:pt idx="194">
                  <c:v>8314.1401357719205</c:v>
                </c:pt>
                <c:pt idx="195">
                  <c:v>8294.4202774370879</c:v>
                </c:pt>
                <c:pt idx="196">
                  <c:v>8274.5032205189091</c:v>
                </c:pt>
                <c:pt idx="197">
                  <c:v>8254.3869930315468</c:v>
                </c:pt>
                <c:pt idx="198">
                  <c:v>8234.0696032693122</c:v>
                </c:pt>
                <c:pt idx="199">
                  <c:v>8213.5490396094538</c:v>
                </c:pt>
                <c:pt idx="200">
                  <c:v>8192.8232703129979</c:v>
                </c:pt>
                <c:pt idx="201">
                  <c:v>8171.890243323578</c:v>
                </c:pt>
                <c:pt idx="202">
                  <c:v>8150.7478860642632</c:v>
                </c:pt>
                <c:pt idx="203">
                  <c:v>8129.3941052323562</c:v>
                </c:pt>
                <c:pt idx="204">
                  <c:v>8107.8267865921289</c:v>
                </c:pt>
                <c:pt idx="205">
                  <c:v>8086.0437947654991</c:v>
                </c:pt>
                <c:pt idx="206">
                  <c:v>8064.0429730206042</c:v>
                </c:pt>
                <c:pt idx="207">
                  <c:v>8041.8221430582598</c:v>
                </c:pt>
                <c:pt idx="208">
                  <c:v>8019.3791047962923</c:v>
                </c:pt>
                <c:pt idx="209">
                  <c:v>7996.7116361517046</c:v>
                </c:pt>
                <c:pt idx="210">
                  <c:v>7973.8174928206709</c:v>
                </c:pt>
                <c:pt idx="211">
                  <c:v>7950.6944080563271</c:v>
                </c:pt>
                <c:pt idx="212">
                  <c:v>7927.3400924443413</c:v>
                </c:pt>
                <c:pt idx="213">
                  <c:v>7903.752233676234</c:v>
                </c:pt>
                <c:pt idx="214">
                  <c:v>7879.9284963204454</c:v>
                </c:pt>
                <c:pt idx="215">
                  <c:v>7855.8665215910996</c:v>
                </c:pt>
                <c:pt idx="216">
                  <c:v>7831.563927114461</c:v>
                </c:pt>
                <c:pt idx="217">
                  <c:v>7807.018306693054</c:v>
                </c:pt>
                <c:pt idx="218">
                  <c:v>7782.227230067434</c:v>
                </c:pt>
                <c:pt idx="219">
                  <c:v>7757.1882426755574</c:v>
                </c:pt>
                <c:pt idx="220">
                  <c:v>7731.8988654097629</c:v>
                </c:pt>
                <c:pt idx="221">
                  <c:v>7706.3565943713093</c:v>
                </c:pt>
                <c:pt idx="222">
                  <c:v>7680.5589006224718</c:v>
                </c:pt>
                <c:pt idx="223">
                  <c:v>7654.5032299361465</c:v>
                </c:pt>
                <c:pt idx="224">
                  <c:v>7628.1870025429571</c:v>
                </c:pt>
                <c:pt idx="225">
                  <c:v>7601.6076128758359</c:v>
                </c:pt>
                <c:pt idx="226">
                  <c:v>7574.7624293120443</c:v>
                </c:pt>
                <c:pt idx="227">
                  <c:v>7547.6487939126137</c:v>
                </c:pt>
                <c:pt idx="228">
                  <c:v>7520.2640221591901</c:v>
                </c:pt>
                <c:pt idx="229">
                  <c:v>7492.6054026882321</c:v>
                </c:pt>
                <c:pt idx="230">
                  <c:v>7464.6701970225631</c:v>
                </c:pt>
                <c:pt idx="231">
                  <c:v>7436.4556393002385</c:v>
                </c:pt>
                <c:pt idx="232">
                  <c:v>7407.9589360006903</c:v>
                </c:pt>
                <c:pt idx="233">
                  <c:v>7379.177265668146</c:v>
                </c:pt>
                <c:pt idx="234">
                  <c:v>7350.1077786322767</c:v>
                </c:pt>
                <c:pt idx="235">
                  <c:v>7320.7475967260489</c:v>
                </c:pt>
                <c:pt idx="236">
                  <c:v>7291.0938130007589</c:v>
                </c:pt>
                <c:pt idx="237">
                  <c:v>7261.1434914382162</c:v>
                </c:pt>
                <c:pt idx="238">
                  <c:v>7230.8936666600475</c:v>
                </c:pt>
                <c:pt idx="239">
                  <c:v>7200.341343634097</c:v>
                </c:pt>
                <c:pt idx="240">
                  <c:v>7169.4834973778879</c:v>
                </c:pt>
                <c:pt idx="241">
                  <c:v>7138.3170726591161</c:v>
                </c:pt>
                <c:pt idx="242">
                  <c:v>7106.8389836931565</c:v>
                </c:pt>
                <c:pt idx="243">
                  <c:v>7075.0461138375385</c:v>
                </c:pt>
                <c:pt idx="244">
                  <c:v>7042.9353152833637</c:v>
                </c:pt>
                <c:pt idx="245">
                  <c:v>7010.503408743647</c:v>
                </c:pt>
                <c:pt idx="246">
                  <c:v>6977.7471831385337</c:v>
                </c:pt>
                <c:pt idx="247">
                  <c:v>6944.6633952773691</c:v>
                </c:pt>
                <c:pt idx="248">
                  <c:v>6911.2487695375921</c:v>
                </c:pt>
                <c:pt idx="249">
                  <c:v>6877.499997540418</c:v>
                </c:pt>
                <c:pt idx="250">
                  <c:v>6843.4137378232717</c:v>
                </c:pt>
                <c:pt idx="251">
                  <c:v>6808.9866155089549</c:v>
                </c:pt>
                <c:pt idx="252">
                  <c:v>6774.2152219714935</c:v>
                </c:pt>
                <c:pt idx="253">
                  <c:v>6739.0961144986577</c:v>
                </c:pt>
                <c:pt idx="254">
                  <c:v>6703.6258159510935</c:v>
                </c:pt>
                <c:pt idx="255">
                  <c:v>6667.800814418054</c:v>
                </c:pt>
                <c:pt idx="256">
                  <c:v>6631.6175628696838</c:v>
                </c:pt>
                <c:pt idx="257">
                  <c:v>6595.0724788058305</c:v>
                </c:pt>
                <c:pt idx="258">
                  <c:v>6558.1619439013384</c:v>
                </c:pt>
                <c:pt idx="259">
                  <c:v>6520.8823036478016</c:v>
                </c:pt>
                <c:pt idx="260">
                  <c:v>6483.2298669917291</c:v>
                </c:pt>
                <c:pt idx="261">
                  <c:v>6445.2009059690954</c:v>
                </c:pt>
                <c:pt idx="262">
                  <c:v>6406.7916553362356</c:v>
                </c:pt>
                <c:pt idx="263">
                  <c:v>6367.9983121970472</c:v>
                </c:pt>
                <c:pt idx="264">
                  <c:v>6328.8170356264673</c:v>
                </c:pt>
                <c:pt idx="265">
                  <c:v>6289.2439462901821</c:v>
                </c:pt>
                <c:pt idx="266">
                  <c:v>6249.2751260605328</c:v>
                </c:pt>
                <c:pt idx="267">
                  <c:v>6208.9066176285878</c:v>
                </c:pt>
                <c:pt idx="268">
                  <c:v>6168.1344241123224</c:v>
                </c:pt>
                <c:pt idx="269">
                  <c:v>6126.954508660896</c:v>
                </c:pt>
                <c:pt idx="270">
                  <c:v>6085.3627940549541</c:v>
                </c:pt>
                <c:pt idx="271">
                  <c:v>6043.3551623029534</c:v>
                </c:pt>
                <c:pt idx="272">
                  <c:v>6000.9274542334315</c:v>
                </c:pt>
                <c:pt idx="273">
                  <c:v>5958.0754690832155</c:v>
                </c:pt>
                <c:pt idx="274">
                  <c:v>5914.7949640814977</c:v>
                </c:pt>
                <c:pt idx="275">
                  <c:v>5871.0816540297619</c:v>
                </c:pt>
                <c:pt idx="276">
                  <c:v>5826.9312108775093</c:v>
                </c:pt>
                <c:pt idx="277">
                  <c:v>5782.3392632937339</c:v>
                </c:pt>
                <c:pt idx="278">
                  <c:v>5737.3013962341201</c:v>
                </c:pt>
                <c:pt idx="279">
                  <c:v>5691.8131505039119</c:v>
                </c:pt>
                <c:pt idx="280">
                  <c:v>5645.8700223164005</c:v>
                </c:pt>
                <c:pt idx="281">
                  <c:v>5599.4674628470138</c:v>
                </c:pt>
                <c:pt idx="282">
                  <c:v>5552.6008777829338</c:v>
                </c:pt>
                <c:pt idx="283">
                  <c:v>5505.2656268682131</c:v>
                </c:pt>
                <c:pt idx="284">
                  <c:v>5457.4570234443445</c:v>
                </c:pt>
                <c:pt idx="285">
                  <c:v>5409.170333986237</c:v>
                </c:pt>
                <c:pt idx="286">
                  <c:v>5360.4007776335484</c:v>
                </c:pt>
                <c:pt idx="287">
                  <c:v>5311.1435257173343</c:v>
                </c:pt>
                <c:pt idx="288">
                  <c:v>5261.3937012819579</c:v>
                </c:pt>
                <c:pt idx="289">
                  <c:v>5211.1463786022268</c:v>
                </c:pt>
                <c:pt idx="290">
                  <c:v>5160.3965826956983</c:v>
                </c:pt>
                <c:pt idx="291">
                  <c:v>5109.1392888301052</c:v>
                </c:pt>
                <c:pt idx="292">
                  <c:v>5057.3694220258558</c:v>
                </c:pt>
                <c:pt idx="293">
                  <c:v>5005.0818565535637</c:v>
                </c:pt>
                <c:pt idx="294">
                  <c:v>4952.2714154265486</c:v>
                </c:pt>
                <c:pt idx="295">
                  <c:v>4898.9328698882646</c:v>
                </c:pt>
                <c:pt idx="296">
                  <c:v>4845.0609388945959</c:v>
                </c:pt>
                <c:pt idx="297">
                  <c:v>4790.6502885909913</c:v>
                </c:pt>
                <c:pt idx="298">
                  <c:v>4735.6955317843513</c:v>
                </c:pt>
                <c:pt idx="299">
                  <c:v>4680.1912274096439</c:v>
                </c:pt>
                <c:pt idx="300">
                  <c:v>4624.1318799911896</c:v>
                </c:pt>
                <c:pt idx="301">
                  <c:v>4567.5119390985519</c:v>
                </c:pt>
                <c:pt idx="302">
                  <c:v>4510.3257987969864</c:v>
                </c:pt>
                <c:pt idx="303">
                  <c:v>4452.5677970924062</c:v>
                </c:pt>
                <c:pt idx="304">
                  <c:v>4394.2322153707801</c:v>
                </c:pt>
                <c:pt idx="305">
                  <c:v>4335.3132778319377</c:v>
                </c:pt>
                <c:pt idx="306">
                  <c:v>4275.8051509177067</c:v>
                </c:pt>
                <c:pt idx="307">
                  <c:v>4215.701942734333</c:v>
                </c:pt>
                <c:pt idx="308">
                  <c:v>4154.9977024691261</c:v>
                </c:pt>
                <c:pt idx="309">
                  <c:v>4093.6864198012668</c:v>
                </c:pt>
                <c:pt idx="310">
                  <c:v>4031.762024306729</c:v>
                </c:pt>
                <c:pt idx="311">
                  <c:v>3969.2183848572458</c:v>
                </c:pt>
                <c:pt idx="312">
                  <c:v>3906.0493090132677</c:v>
                </c:pt>
                <c:pt idx="313">
                  <c:v>3842.24854241085</c:v>
                </c:pt>
                <c:pt idx="314">
                  <c:v>3777.8097681424078</c:v>
                </c:pt>
                <c:pt idx="315">
                  <c:v>3712.7266061312816</c:v>
                </c:pt>
                <c:pt idx="316">
                  <c:v>3646.9926125000443</c:v>
                </c:pt>
                <c:pt idx="317">
                  <c:v>3580.6012789324941</c:v>
                </c:pt>
                <c:pt idx="318">
                  <c:v>3513.5460320292682</c:v>
                </c:pt>
                <c:pt idx="319">
                  <c:v>3445.8202326570104</c:v>
                </c:pt>
                <c:pt idx="320">
                  <c:v>3377.4171752910297</c:v>
                </c:pt>
                <c:pt idx="321">
                  <c:v>3308.3300873513899</c:v>
                </c:pt>
                <c:pt idx="322">
                  <c:v>3238.552128532353</c:v>
                </c:pt>
                <c:pt idx="323">
                  <c:v>3168.0763901251266</c:v>
                </c:pt>
                <c:pt idx="324">
                  <c:v>3096.8958943338275</c:v>
                </c:pt>
                <c:pt idx="325">
                  <c:v>3025.0035935846154</c:v>
                </c:pt>
                <c:pt idx="326">
                  <c:v>2952.3923698279109</c:v>
                </c:pt>
                <c:pt idx="327">
                  <c:v>2879.0550338336393</c:v>
                </c:pt>
                <c:pt idx="328">
                  <c:v>2804.9843244794256</c:v>
                </c:pt>
                <c:pt idx="329">
                  <c:v>2730.1729080316691</c:v>
                </c:pt>
                <c:pt idx="330">
                  <c:v>2654.6133774194354</c:v>
                </c:pt>
                <c:pt idx="331">
                  <c:v>2578.2982515010794</c:v>
                </c:pt>
                <c:pt idx="332">
                  <c:v>2501.2199743235396</c:v>
                </c:pt>
                <c:pt idx="333">
                  <c:v>2423.3709143742249</c:v>
                </c:pt>
                <c:pt idx="334">
                  <c:v>2344.7433638254165</c:v>
                </c:pt>
                <c:pt idx="335">
                  <c:v>2265.3295377711206</c:v>
                </c:pt>
                <c:pt idx="336">
                  <c:v>2185.1215734562811</c:v>
                </c:pt>
                <c:pt idx="337">
                  <c:v>2104.1115294982937</c:v>
                </c:pt>
                <c:pt idx="338">
                  <c:v>2022.2913851007261</c:v>
                </c:pt>
                <c:pt idx="339">
                  <c:v>1939.6530392591831</c:v>
                </c:pt>
                <c:pt idx="340">
                  <c:v>1856.1883099592244</c:v>
                </c:pt>
                <c:pt idx="341">
                  <c:v>1771.8889333662662</c:v>
                </c:pt>
                <c:pt idx="342">
                  <c:v>1686.7465630073784</c:v>
                </c:pt>
                <c:pt idx="343">
                  <c:v>1600.7527689449018</c:v>
                </c:pt>
                <c:pt idx="344">
                  <c:v>1513.8990369418004</c:v>
                </c:pt>
                <c:pt idx="345">
                  <c:v>1426.176767618668</c:v>
                </c:pt>
                <c:pt idx="346">
                  <c:v>1337.5772756023046</c:v>
                </c:pt>
                <c:pt idx="347">
                  <c:v>1248.0917886657769</c:v>
                </c:pt>
                <c:pt idx="348">
                  <c:v>1157.7114468598843</c:v>
                </c:pt>
                <c:pt idx="349">
                  <c:v>1066.4273016359327</c:v>
                </c:pt>
                <c:pt idx="350">
                  <c:v>974.23031495974158</c:v>
                </c:pt>
                <c:pt idx="351">
                  <c:v>881.11135841678845</c:v>
                </c:pt>
                <c:pt idx="352">
                  <c:v>787.06121230840586</c:v>
                </c:pt>
                <c:pt idx="353">
                  <c:v>692.07056473893942</c:v>
                </c:pt>
                <c:pt idx="354">
                  <c:v>596.13001069377844</c:v>
                </c:pt>
                <c:pt idx="355">
                  <c:v>499.23005110816575</c:v>
                </c:pt>
                <c:pt idx="356">
                  <c:v>401.36109192669699</c:v>
                </c:pt>
                <c:pt idx="357">
                  <c:v>302.5134431534135</c:v>
                </c:pt>
                <c:pt idx="358">
                  <c:v>202.67731789239718</c:v>
                </c:pt>
                <c:pt idx="359">
                  <c:v>101.84283137877071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5-41EA-B2C4-483777F51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569464"/>
        <c:axId val="393569856"/>
      </c:lineChart>
      <c:catAx>
        <c:axId val="39356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PMT Number</a:t>
                </a:r>
              </a:p>
            </c:rich>
          </c:tx>
          <c:layout>
            <c:manualLayout>
              <c:xMode val="edge"/>
              <c:yMode val="edge"/>
              <c:x val="0.39522147508840022"/>
              <c:y val="0.913946918592836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569856"/>
        <c:crosses val="autoZero"/>
        <c:auto val="0"/>
        <c:lblAlgn val="ctr"/>
        <c:lblOffset val="100"/>
        <c:tickLblSkip val="60"/>
        <c:tickMarkSkip val="12"/>
        <c:noMultiLvlLbl val="0"/>
      </c:catAx>
      <c:valAx>
        <c:axId val="393569856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4.2279506637363747E-2"/>
              <c:y val="0.4807123402988297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569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66358378597436"/>
          <c:y val="0.43026721816870556"/>
          <c:w val="0.16727978713043914"/>
          <c:h val="0.127596485387960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Graduated Payment Mortgage (GPM)</a:t>
            </a:r>
          </a:p>
        </c:rich>
      </c:tx>
      <c:layout>
        <c:manualLayout>
          <c:xMode val="edge"/>
          <c:yMode val="edge"/>
          <c:x val="0.28228820434327662"/>
          <c:y val="4.1420163220463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65707339859077"/>
          <c:y val="0.16863923596903169"/>
          <c:w val="0.60516686944179565"/>
          <c:h val="0.66272261152742273"/>
        </c:manualLayout>
      </c:layout>
      <c:lineChart>
        <c:grouping val="standard"/>
        <c:varyColors val="0"/>
        <c:ser>
          <c:idx val="0"/>
          <c:order val="0"/>
          <c:tx>
            <c:v>PMT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'Exh.17-4'!$E$4:$E$363</c:f>
              <c:numCache>
                <c:formatCode>"$"#,##0.00_);[Red]\("$"#,##0.00\)</c:formatCode>
                <c:ptCount val="360"/>
                <c:pt idx="0">
                  <c:v>8255.7561668497619</c:v>
                </c:pt>
                <c:pt idx="1">
                  <c:v>8255.7561668497619</c:v>
                </c:pt>
                <c:pt idx="2">
                  <c:v>8255.7561668497619</c:v>
                </c:pt>
                <c:pt idx="3">
                  <c:v>8255.7561668497619</c:v>
                </c:pt>
                <c:pt idx="4">
                  <c:v>8255.7561668497619</c:v>
                </c:pt>
                <c:pt idx="5">
                  <c:v>8255.7561668497619</c:v>
                </c:pt>
                <c:pt idx="6">
                  <c:v>8255.7561668497619</c:v>
                </c:pt>
                <c:pt idx="7">
                  <c:v>8255.7561668497619</c:v>
                </c:pt>
                <c:pt idx="8">
                  <c:v>8255.7561668497619</c:v>
                </c:pt>
                <c:pt idx="9">
                  <c:v>8255.7561668497619</c:v>
                </c:pt>
                <c:pt idx="10">
                  <c:v>8255.7561668497619</c:v>
                </c:pt>
                <c:pt idx="11">
                  <c:v>8255.7561668497619</c:v>
                </c:pt>
                <c:pt idx="12">
                  <c:v>8874.9378793634933</c:v>
                </c:pt>
                <c:pt idx="13">
                  <c:v>8874.9378793634933</c:v>
                </c:pt>
                <c:pt idx="14">
                  <c:v>8874.9378793634933</c:v>
                </c:pt>
                <c:pt idx="15">
                  <c:v>8874.9378793634933</c:v>
                </c:pt>
                <c:pt idx="16">
                  <c:v>8874.9378793634933</c:v>
                </c:pt>
                <c:pt idx="17">
                  <c:v>8874.9378793634933</c:v>
                </c:pt>
                <c:pt idx="18">
                  <c:v>8874.9378793634933</c:v>
                </c:pt>
                <c:pt idx="19">
                  <c:v>8874.9378793634933</c:v>
                </c:pt>
                <c:pt idx="20">
                  <c:v>8874.9378793634933</c:v>
                </c:pt>
                <c:pt idx="21">
                  <c:v>8874.9378793634933</c:v>
                </c:pt>
                <c:pt idx="22">
                  <c:v>8874.9378793634933</c:v>
                </c:pt>
                <c:pt idx="23">
                  <c:v>8874.9378793634933</c:v>
                </c:pt>
                <c:pt idx="24">
                  <c:v>9540.5582203157555</c:v>
                </c:pt>
                <c:pt idx="25">
                  <c:v>9540.5582203157555</c:v>
                </c:pt>
                <c:pt idx="26">
                  <c:v>9540.5582203157555</c:v>
                </c:pt>
                <c:pt idx="27">
                  <c:v>9540.5582203157555</c:v>
                </c:pt>
                <c:pt idx="28">
                  <c:v>9540.5582203157555</c:v>
                </c:pt>
                <c:pt idx="29">
                  <c:v>9540.5582203157555</c:v>
                </c:pt>
                <c:pt idx="30">
                  <c:v>9540.5582203157555</c:v>
                </c:pt>
                <c:pt idx="31">
                  <c:v>9540.5582203157555</c:v>
                </c:pt>
                <c:pt idx="32">
                  <c:v>9540.5582203157555</c:v>
                </c:pt>
                <c:pt idx="33">
                  <c:v>9540.5582203157555</c:v>
                </c:pt>
                <c:pt idx="34">
                  <c:v>9540.5582203157555</c:v>
                </c:pt>
                <c:pt idx="35">
                  <c:v>9540.5582203157555</c:v>
                </c:pt>
                <c:pt idx="36">
                  <c:v>10256.100086839437</c:v>
                </c:pt>
                <c:pt idx="37">
                  <c:v>10256.100086839437</c:v>
                </c:pt>
                <c:pt idx="38">
                  <c:v>10256.100086839437</c:v>
                </c:pt>
                <c:pt idx="39">
                  <c:v>10256.100086839437</c:v>
                </c:pt>
                <c:pt idx="40">
                  <c:v>10256.100086839437</c:v>
                </c:pt>
                <c:pt idx="41">
                  <c:v>10256.100086839437</c:v>
                </c:pt>
                <c:pt idx="42">
                  <c:v>10256.100086839437</c:v>
                </c:pt>
                <c:pt idx="43">
                  <c:v>10256.100086839437</c:v>
                </c:pt>
                <c:pt idx="44">
                  <c:v>10256.100086839437</c:v>
                </c:pt>
                <c:pt idx="45">
                  <c:v>10256.100086839437</c:v>
                </c:pt>
                <c:pt idx="46">
                  <c:v>10256.100086839437</c:v>
                </c:pt>
                <c:pt idx="47">
                  <c:v>10256.100086839437</c:v>
                </c:pt>
                <c:pt idx="48">
                  <c:v>11025.307593352394</c:v>
                </c:pt>
                <c:pt idx="49">
                  <c:v>11025.307593352394</c:v>
                </c:pt>
                <c:pt idx="50">
                  <c:v>11025.307593352394</c:v>
                </c:pt>
                <c:pt idx="51">
                  <c:v>11025.307593352394</c:v>
                </c:pt>
                <c:pt idx="52">
                  <c:v>11025.307593352394</c:v>
                </c:pt>
                <c:pt idx="53">
                  <c:v>11025.307593352394</c:v>
                </c:pt>
                <c:pt idx="54">
                  <c:v>11025.307593352394</c:v>
                </c:pt>
                <c:pt idx="55">
                  <c:v>11025.307593352394</c:v>
                </c:pt>
                <c:pt idx="56">
                  <c:v>11025.307593352394</c:v>
                </c:pt>
                <c:pt idx="57">
                  <c:v>11025.307593352394</c:v>
                </c:pt>
                <c:pt idx="58">
                  <c:v>11025.307593352394</c:v>
                </c:pt>
                <c:pt idx="59">
                  <c:v>11025.307593352394</c:v>
                </c:pt>
                <c:pt idx="60">
                  <c:v>11025.307593352394</c:v>
                </c:pt>
                <c:pt idx="61">
                  <c:v>11025.307593352394</c:v>
                </c:pt>
                <c:pt idx="62">
                  <c:v>11025.307593352394</c:v>
                </c:pt>
                <c:pt idx="63">
                  <c:v>11025.307593352394</c:v>
                </c:pt>
                <c:pt idx="64">
                  <c:v>11025.307593352394</c:v>
                </c:pt>
                <c:pt idx="65">
                  <c:v>11025.307593352394</c:v>
                </c:pt>
                <c:pt idx="66">
                  <c:v>11025.307593352394</c:v>
                </c:pt>
                <c:pt idx="67">
                  <c:v>11025.307593352394</c:v>
                </c:pt>
                <c:pt idx="68">
                  <c:v>11025.307593352394</c:v>
                </c:pt>
                <c:pt idx="69">
                  <c:v>11025.307593352394</c:v>
                </c:pt>
                <c:pt idx="70">
                  <c:v>11025.307593352394</c:v>
                </c:pt>
                <c:pt idx="71">
                  <c:v>11025.307593352394</c:v>
                </c:pt>
                <c:pt idx="72">
                  <c:v>11025.307593352394</c:v>
                </c:pt>
                <c:pt idx="73">
                  <c:v>11025.307593352394</c:v>
                </c:pt>
                <c:pt idx="74">
                  <c:v>11025.307593352394</c:v>
                </c:pt>
                <c:pt idx="75">
                  <c:v>11025.307593352394</c:v>
                </c:pt>
                <c:pt idx="76">
                  <c:v>11025.307593352394</c:v>
                </c:pt>
                <c:pt idx="77">
                  <c:v>11025.307593352394</c:v>
                </c:pt>
                <c:pt idx="78">
                  <c:v>11025.307593352394</c:v>
                </c:pt>
                <c:pt idx="79">
                  <c:v>11025.307593352394</c:v>
                </c:pt>
                <c:pt idx="80">
                  <c:v>11025.307593352394</c:v>
                </c:pt>
                <c:pt idx="81">
                  <c:v>11025.307593352394</c:v>
                </c:pt>
                <c:pt idx="82">
                  <c:v>11025.307593352394</c:v>
                </c:pt>
                <c:pt idx="83">
                  <c:v>11025.307593352394</c:v>
                </c:pt>
                <c:pt idx="84">
                  <c:v>11025.307593352394</c:v>
                </c:pt>
                <c:pt idx="85">
                  <c:v>11025.307593352394</c:v>
                </c:pt>
                <c:pt idx="86">
                  <c:v>11025.307593352394</c:v>
                </c:pt>
                <c:pt idx="87">
                  <c:v>11025.307593352394</c:v>
                </c:pt>
                <c:pt idx="88">
                  <c:v>11025.307593352394</c:v>
                </c:pt>
                <c:pt idx="89">
                  <c:v>11025.307593352394</c:v>
                </c:pt>
                <c:pt idx="90">
                  <c:v>11025.307593352394</c:v>
                </c:pt>
                <c:pt idx="91">
                  <c:v>11025.307593352394</c:v>
                </c:pt>
                <c:pt idx="92">
                  <c:v>11025.307593352394</c:v>
                </c:pt>
                <c:pt idx="93">
                  <c:v>11025.307593352394</c:v>
                </c:pt>
                <c:pt idx="94">
                  <c:v>11025.307593352394</c:v>
                </c:pt>
                <c:pt idx="95">
                  <c:v>11025.307593352394</c:v>
                </c:pt>
                <c:pt idx="96">
                  <c:v>11025.307593352394</c:v>
                </c:pt>
                <c:pt idx="97">
                  <c:v>11025.307593352394</c:v>
                </c:pt>
                <c:pt idx="98">
                  <c:v>11025.307593352394</c:v>
                </c:pt>
                <c:pt idx="99">
                  <c:v>11025.307593352394</c:v>
                </c:pt>
                <c:pt idx="100">
                  <c:v>11025.307593352394</c:v>
                </c:pt>
                <c:pt idx="101">
                  <c:v>11025.307593352394</c:v>
                </c:pt>
                <c:pt idx="102">
                  <c:v>11025.307593352394</c:v>
                </c:pt>
                <c:pt idx="103">
                  <c:v>11025.307593352394</c:v>
                </c:pt>
                <c:pt idx="104">
                  <c:v>11025.307593352394</c:v>
                </c:pt>
                <c:pt idx="105">
                  <c:v>11025.307593352394</c:v>
                </c:pt>
                <c:pt idx="106">
                  <c:v>11025.307593352394</c:v>
                </c:pt>
                <c:pt idx="107">
                  <c:v>11025.307593352394</c:v>
                </c:pt>
                <c:pt idx="108">
                  <c:v>11025.307593352394</c:v>
                </c:pt>
                <c:pt idx="109">
                  <c:v>11025.307593352394</c:v>
                </c:pt>
                <c:pt idx="110">
                  <c:v>11025.307593352394</c:v>
                </c:pt>
                <c:pt idx="111">
                  <c:v>11025.307593352394</c:v>
                </c:pt>
                <c:pt idx="112">
                  <c:v>11025.307593352394</c:v>
                </c:pt>
                <c:pt idx="113">
                  <c:v>11025.307593352394</c:v>
                </c:pt>
                <c:pt idx="114">
                  <c:v>11025.307593352394</c:v>
                </c:pt>
                <c:pt idx="115">
                  <c:v>11025.307593352394</c:v>
                </c:pt>
                <c:pt idx="116">
                  <c:v>11025.307593352394</c:v>
                </c:pt>
                <c:pt idx="117">
                  <c:v>11025.307593352394</c:v>
                </c:pt>
                <c:pt idx="118">
                  <c:v>11025.307593352394</c:v>
                </c:pt>
                <c:pt idx="119">
                  <c:v>11025.307593352394</c:v>
                </c:pt>
                <c:pt idx="120">
                  <c:v>11025.307593352394</c:v>
                </c:pt>
                <c:pt idx="121">
                  <c:v>11025.307593352394</c:v>
                </c:pt>
                <c:pt idx="122">
                  <c:v>11025.307593352394</c:v>
                </c:pt>
                <c:pt idx="123">
                  <c:v>11025.307593352394</c:v>
                </c:pt>
                <c:pt idx="124">
                  <c:v>11025.307593352394</c:v>
                </c:pt>
                <c:pt idx="125">
                  <c:v>11025.307593352394</c:v>
                </c:pt>
                <c:pt idx="126">
                  <c:v>11025.307593352394</c:v>
                </c:pt>
                <c:pt idx="127">
                  <c:v>11025.307593352394</c:v>
                </c:pt>
                <c:pt idx="128">
                  <c:v>11025.307593352394</c:v>
                </c:pt>
                <c:pt idx="129">
                  <c:v>11025.307593352394</c:v>
                </c:pt>
                <c:pt idx="130">
                  <c:v>11025.307593352394</c:v>
                </c:pt>
                <c:pt idx="131">
                  <c:v>11025.307593352394</c:v>
                </c:pt>
                <c:pt idx="132">
                  <c:v>11025.307593352394</c:v>
                </c:pt>
                <c:pt idx="133">
                  <c:v>11025.307593352394</c:v>
                </c:pt>
                <c:pt idx="134">
                  <c:v>11025.307593352394</c:v>
                </c:pt>
                <c:pt idx="135">
                  <c:v>11025.307593352394</c:v>
                </c:pt>
                <c:pt idx="136">
                  <c:v>11025.307593352394</c:v>
                </c:pt>
                <c:pt idx="137">
                  <c:v>11025.307593352394</c:v>
                </c:pt>
                <c:pt idx="138">
                  <c:v>11025.307593352394</c:v>
                </c:pt>
                <c:pt idx="139">
                  <c:v>11025.307593352394</c:v>
                </c:pt>
                <c:pt idx="140">
                  <c:v>11025.307593352394</c:v>
                </c:pt>
                <c:pt idx="141">
                  <c:v>11025.307593352394</c:v>
                </c:pt>
                <c:pt idx="142">
                  <c:v>11025.307593352394</c:v>
                </c:pt>
                <c:pt idx="143">
                  <c:v>11025.307593352394</c:v>
                </c:pt>
                <c:pt idx="144">
                  <c:v>11025.307593352394</c:v>
                </c:pt>
                <c:pt idx="145">
                  <c:v>11025.307593352394</c:v>
                </c:pt>
                <c:pt idx="146">
                  <c:v>11025.307593352394</c:v>
                </c:pt>
                <c:pt idx="147">
                  <c:v>11025.307593352394</c:v>
                </c:pt>
                <c:pt idx="148">
                  <c:v>11025.307593352394</c:v>
                </c:pt>
                <c:pt idx="149">
                  <c:v>11025.307593352394</c:v>
                </c:pt>
                <c:pt idx="150">
                  <c:v>11025.307593352394</c:v>
                </c:pt>
                <c:pt idx="151">
                  <c:v>11025.307593352394</c:v>
                </c:pt>
                <c:pt idx="152">
                  <c:v>11025.307593352394</c:v>
                </c:pt>
                <c:pt idx="153">
                  <c:v>11025.307593352394</c:v>
                </c:pt>
                <c:pt idx="154">
                  <c:v>11025.307593352394</c:v>
                </c:pt>
                <c:pt idx="155">
                  <c:v>11025.307593352394</c:v>
                </c:pt>
                <c:pt idx="156">
                  <c:v>11025.307593352394</c:v>
                </c:pt>
                <c:pt idx="157">
                  <c:v>11025.307593352394</c:v>
                </c:pt>
                <c:pt idx="158">
                  <c:v>11025.307593352394</c:v>
                </c:pt>
                <c:pt idx="159">
                  <c:v>11025.307593352394</c:v>
                </c:pt>
                <c:pt idx="160">
                  <c:v>11025.307593352394</c:v>
                </c:pt>
                <c:pt idx="161">
                  <c:v>11025.307593352394</c:v>
                </c:pt>
                <c:pt idx="162">
                  <c:v>11025.307593352394</c:v>
                </c:pt>
                <c:pt idx="163">
                  <c:v>11025.307593352394</c:v>
                </c:pt>
                <c:pt idx="164">
                  <c:v>11025.307593352394</c:v>
                </c:pt>
                <c:pt idx="165">
                  <c:v>11025.307593352394</c:v>
                </c:pt>
                <c:pt idx="166">
                  <c:v>11025.307593352394</c:v>
                </c:pt>
                <c:pt idx="167">
                  <c:v>11025.307593352394</c:v>
                </c:pt>
                <c:pt idx="168">
                  <c:v>11025.307593352394</c:v>
                </c:pt>
                <c:pt idx="169">
                  <c:v>11025.307593352394</c:v>
                </c:pt>
                <c:pt idx="170">
                  <c:v>11025.307593352394</c:v>
                </c:pt>
                <c:pt idx="171">
                  <c:v>11025.307593352394</c:v>
                </c:pt>
                <c:pt idx="172">
                  <c:v>11025.307593352394</c:v>
                </c:pt>
                <c:pt idx="173">
                  <c:v>11025.307593352394</c:v>
                </c:pt>
                <c:pt idx="174">
                  <c:v>11025.307593352394</c:v>
                </c:pt>
                <c:pt idx="175">
                  <c:v>11025.307593352394</c:v>
                </c:pt>
                <c:pt idx="176">
                  <c:v>11025.307593352394</c:v>
                </c:pt>
                <c:pt idx="177">
                  <c:v>11025.307593352394</c:v>
                </c:pt>
                <c:pt idx="178">
                  <c:v>11025.307593352394</c:v>
                </c:pt>
                <c:pt idx="179">
                  <c:v>11025.307593352394</c:v>
                </c:pt>
                <c:pt idx="180">
                  <c:v>11025.307593352394</c:v>
                </c:pt>
                <c:pt idx="181">
                  <c:v>11025.307593352394</c:v>
                </c:pt>
                <c:pt idx="182">
                  <c:v>11025.307593352394</c:v>
                </c:pt>
                <c:pt idx="183">
                  <c:v>11025.307593352394</c:v>
                </c:pt>
                <c:pt idx="184">
                  <c:v>11025.307593352394</c:v>
                </c:pt>
                <c:pt idx="185">
                  <c:v>11025.307593352394</c:v>
                </c:pt>
                <c:pt idx="186">
                  <c:v>11025.307593352394</c:v>
                </c:pt>
                <c:pt idx="187">
                  <c:v>11025.307593352394</c:v>
                </c:pt>
                <c:pt idx="188">
                  <c:v>11025.307593352394</c:v>
                </c:pt>
                <c:pt idx="189">
                  <c:v>11025.307593352394</c:v>
                </c:pt>
                <c:pt idx="190">
                  <c:v>11025.307593352394</c:v>
                </c:pt>
                <c:pt idx="191">
                  <c:v>11025.307593352394</c:v>
                </c:pt>
                <c:pt idx="192">
                  <c:v>11025.307593352394</c:v>
                </c:pt>
                <c:pt idx="193">
                  <c:v>11025.307593352394</c:v>
                </c:pt>
                <c:pt idx="194">
                  <c:v>11025.307593352394</c:v>
                </c:pt>
                <c:pt idx="195">
                  <c:v>11025.307593352394</c:v>
                </c:pt>
                <c:pt idx="196">
                  <c:v>11025.307593352394</c:v>
                </c:pt>
                <c:pt idx="197">
                  <c:v>11025.307593352394</c:v>
                </c:pt>
                <c:pt idx="198">
                  <c:v>11025.307593352394</c:v>
                </c:pt>
                <c:pt idx="199">
                  <c:v>11025.307593352394</c:v>
                </c:pt>
                <c:pt idx="200">
                  <c:v>11025.307593352394</c:v>
                </c:pt>
                <c:pt idx="201">
                  <c:v>11025.307593352394</c:v>
                </c:pt>
                <c:pt idx="202">
                  <c:v>11025.307593352394</c:v>
                </c:pt>
                <c:pt idx="203">
                  <c:v>11025.307593352394</c:v>
                </c:pt>
                <c:pt idx="204">
                  <c:v>11025.307593352394</c:v>
                </c:pt>
                <c:pt idx="205">
                  <c:v>11025.307593352394</c:v>
                </c:pt>
                <c:pt idx="206">
                  <c:v>11025.307593352394</c:v>
                </c:pt>
                <c:pt idx="207">
                  <c:v>11025.307593352394</c:v>
                </c:pt>
                <c:pt idx="208">
                  <c:v>11025.307593352394</c:v>
                </c:pt>
                <c:pt idx="209">
                  <c:v>11025.307593352394</c:v>
                </c:pt>
                <c:pt idx="210">
                  <c:v>11025.307593352394</c:v>
                </c:pt>
                <c:pt idx="211">
                  <c:v>11025.307593352394</c:v>
                </c:pt>
                <c:pt idx="212">
                  <c:v>11025.307593352394</c:v>
                </c:pt>
                <c:pt idx="213">
                  <c:v>11025.307593352394</c:v>
                </c:pt>
                <c:pt idx="214">
                  <c:v>11025.307593352394</c:v>
                </c:pt>
                <c:pt idx="215">
                  <c:v>11025.307593352394</c:v>
                </c:pt>
                <c:pt idx="216">
                  <c:v>11025.307593352394</c:v>
                </c:pt>
                <c:pt idx="217">
                  <c:v>11025.307593352394</c:v>
                </c:pt>
                <c:pt idx="218">
                  <c:v>11025.307593352394</c:v>
                </c:pt>
                <c:pt idx="219">
                  <c:v>11025.307593352394</c:v>
                </c:pt>
                <c:pt idx="220">
                  <c:v>11025.307593352394</c:v>
                </c:pt>
                <c:pt idx="221">
                  <c:v>11025.307593352394</c:v>
                </c:pt>
                <c:pt idx="222">
                  <c:v>11025.307593352394</c:v>
                </c:pt>
                <c:pt idx="223">
                  <c:v>11025.307593352394</c:v>
                </c:pt>
                <c:pt idx="224">
                  <c:v>11025.307593352394</c:v>
                </c:pt>
                <c:pt idx="225">
                  <c:v>11025.307593352394</c:v>
                </c:pt>
                <c:pt idx="226">
                  <c:v>11025.307593352394</c:v>
                </c:pt>
                <c:pt idx="227">
                  <c:v>11025.307593352394</c:v>
                </c:pt>
                <c:pt idx="228">
                  <c:v>11025.307593352394</c:v>
                </c:pt>
                <c:pt idx="229">
                  <c:v>11025.307593352394</c:v>
                </c:pt>
                <c:pt idx="230">
                  <c:v>11025.307593352394</c:v>
                </c:pt>
                <c:pt idx="231">
                  <c:v>11025.307593352394</c:v>
                </c:pt>
                <c:pt idx="232">
                  <c:v>11025.307593352394</c:v>
                </c:pt>
                <c:pt idx="233">
                  <c:v>11025.307593352394</c:v>
                </c:pt>
                <c:pt idx="234">
                  <c:v>11025.307593352394</c:v>
                </c:pt>
                <c:pt idx="235">
                  <c:v>11025.307593352394</c:v>
                </c:pt>
                <c:pt idx="236">
                  <c:v>11025.307593352394</c:v>
                </c:pt>
                <c:pt idx="237">
                  <c:v>11025.307593352394</c:v>
                </c:pt>
                <c:pt idx="238">
                  <c:v>11025.307593352394</c:v>
                </c:pt>
                <c:pt idx="239">
                  <c:v>11025.307593352394</c:v>
                </c:pt>
                <c:pt idx="240">
                  <c:v>11025.307593352394</c:v>
                </c:pt>
                <c:pt idx="241">
                  <c:v>11025.307593352394</c:v>
                </c:pt>
                <c:pt idx="242">
                  <c:v>11025.307593352394</c:v>
                </c:pt>
                <c:pt idx="243">
                  <c:v>11025.307593352394</c:v>
                </c:pt>
                <c:pt idx="244">
                  <c:v>11025.307593352394</c:v>
                </c:pt>
                <c:pt idx="245">
                  <c:v>11025.307593352394</c:v>
                </c:pt>
                <c:pt idx="246">
                  <c:v>11025.307593352394</c:v>
                </c:pt>
                <c:pt idx="247">
                  <c:v>11025.307593352394</c:v>
                </c:pt>
                <c:pt idx="248">
                  <c:v>11025.307593352394</c:v>
                </c:pt>
                <c:pt idx="249">
                  <c:v>11025.307593352394</c:v>
                </c:pt>
                <c:pt idx="250">
                  <c:v>11025.307593352394</c:v>
                </c:pt>
                <c:pt idx="251">
                  <c:v>11025.307593352394</c:v>
                </c:pt>
                <c:pt idx="252">
                  <c:v>11025.307593352394</c:v>
                </c:pt>
                <c:pt idx="253">
                  <c:v>11025.307593352394</c:v>
                </c:pt>
                <c:pt idx="254">
                  <c:v>11025.307593352394</c:v>
                </c:pt>
                <c:pt idx="255">
                  <c:v>11025.307593352394</c:v>
                </c:pt>
                <c:pt idx="256">
                  <c:v>11025.307593352394</c:v>
                </c:pt>
                <c:pt idx="257">
                  <c:v>11025.307593352394</c:v>
                </c:pt>
                <c:pt idx="258">
                  <c:v>11025.307593352394</c:v>
                </c:pt>
                <c:pt idx="259">
                  <c:v>11025.307593352394</c:v>
                </c:pt>
                <c:pt idx="260">
                  <c:v>11025.307593352394</c:v>
                </c:pt>
                <c:pt idx="261">
                  <c:v>11025.307593352394</c:v>
                </c:pt>
                <c:pt idx="262">
                  <c:v>11025.307593352394</c:v>
                </c:pt>
                <c:pt idx="263">
                  <c:v>11025.307593352394</c:v>
                </c:pt>
                <c:pt idx="264">
                  <c:v>11025.307593352394</c:v>
                </c:pt>
                <c:pt idx="265">
                  <c:v>11025.307593352394</c:v>
                </c:pt>
                <c:pt idx="266">
                  <c:v>11025.307593352394</c:v>
                </c:pt>
                <c:pt idx="267">
                  <c:v>11025.307593352394</c:v>
                </c:pt>
                <c:pt idx="268">
                  <c:v>11025.307593352394</c:v>
                </c:pt>
                <c:pt idx="269">
                  <c:v>11025.307593352394</c:v>
                </c:pt>
                <c:pt idx="270">
                  <c:v>11025.307593352394</c:v>
                </c:pt>
                <c:pt idx="271">
                  <c:v>11025.307593352394</c:v>
                </c:pt>
                <c:pt idx="272">
                  <c:v>11025.307593352394</c:v>
                </c:pt>
                <c:pt idx="273">
                  <c:v>11025.307593352394</c:v>
                </c:pt>
                <c:pt idx="274">
                  <c:v>11025.307593352394</c:v>
                </c:pt>
                <c:pt idx="275">
                  <c:v>11025.307593352394</c:v>
                </c:pt>
                <c:pt idx="276">
                  <c:v>11025.307593352394</c:v>
                </c:pt>
                <c:pt idx="277">
                  <c:v>11025.307593352394</c:v>
                </c:pt>
                <c:pt idx="278">
                  <c:v>11025.307593352394</c:v>
                </c:pt>
                <c:pt idx="279">
                  <c:v>11025.307593352394</c:v>
                </c:pt>
                <c:pt idx="280">
                  <c:v>11025.307593352394</c:v>
                </c:pt>
                <c:pt idx="281">
                  <c:v>11025.307593352394</c:v>
                </c:pt>
                <c:pt idx="282">
                  <c:v>11025.307593352394</c:v>
                </c:pt>
                <c:pt idx="283">
                  <c:v>11025.307593352394</c:v>
                </c:pt>
                <c:pt idx="284">
                  <c:v>11025.307593352394</c:v>
                </c:pt>
                <c:pt idx="285">
                  <c:v>11025.307593352394</c:v>
                </c:pt>
                <c:pt idx="286">
                  <c:v>11025.307593352394</c:v>
                </c:pt>
                <c:pt idx="287">
                  <c:v>11025.307593352394</c:v>
                </c:pt>
                <c:pt idx="288">
                  <c:v>11025.307593352394</c:v>
                </c:pt>
                <c:pt idx="289">
                  <c:v>11025.307593352394</c:v>
                </c:pt>
                <c:pt idx="290">
                  <c:v>11025.307593352394</c:v>
                </c:pt>
                <c:pt idx="291">
                  <c:v>11025.307593352394</c:v>
                </c:pt>
                <c:pt idx="292">
                  <c:v>11025.307593352394</c:v>
                </c:pt>
                <c:pt idx="293">
                  <c:v>11025.307593352394</c:v>
                </c:pt>
                <c:pt idx="294">
                  <c:v>11025.307593352394</c:v>
                </c:pt>
                <c:pt idx="295">
                  <c:v>11025.307593352394</c:v>
                </c:pt>
                <c:pt idx="296">
                  <c:v>11025.307593352394</c:v>
                </c:pt>
                <c:pt idx="297">
                  <c:v>11025.307593352394</c:v>
                </c:pt>
                <c:pt idx="298">
                  <c:v>11025.307593352394</c:v>
                </c:pt>
                <c:pt idx="299">
                  <c:v>11025.307593352394</c:v>
                </c:pt>
                <c:pt idx="300">
                  <c:v>11025.307593352394</c:v>
                </c:pt>
                <c:pt idx="301">
                  <c:v>11025.307593352394</c:v>
                </c:pt>
                <c:pt idx="302">
                  <c:v>11025.307593352394</c:v>
                </c:pt>
                <c:pt idx="303">
                  <c:v>11025.307593352394</c:v>
                </c:pt>
                <c:pt idx="304">
                  <c:v>11025.307593352394</c:v>
                </c:pt>
                <c:pt idx="305">
                  <c:v>11025.307593352394</c:v>
                </c:pt>
                <c:pt idx="306">
                  <c:v>11025.307593352394</c:v>
                </c:pt>
                <c:pt idx="307">
                  <c:v>11025.307593352394</c:v>
                </c:pt>
                <c:pt idx="308">
                  <c:v>11025.307593352394</c:v>
                </c:pt>
                <c:pt idx="309">
                  <c:v>11025.307593352394</c:v>
                </c:pt>
                <c:pt idx="310">
                  <c:v>11025.307593352394</c:v>
                </c:pt>
                <c:pt idx="311">
                  <c:v>11025.307593352394</c:v>
                </c:pt>
                <c:pt idx="312">
                  <c:v>11025.307593352394</c:v>
                </c:pt>
                <c:pt idx="313">
                  <c:v>11025.307593352394</c:v>
                </c:pt>
                <c:pt idx="314">
                  <c:v>11025.307593352394</c:v>
                </c:pt>
                <c:pt idx="315">
                  <c:v>11025.307593352394</c:v>
                </c:pt>
                <c:pt idx="316">
                  <c:v>11025.307593352394</c:v>
                </c:pt>
                <c:pt idx="317">
                  <c:v>11025.307593352394</c:v>
                </c:pt>
                <c:pt idx="318">
                  <c:v>11025.307593352394</c:v>
                </c:pt>
                <c:pt idx="319">
                  <c:v>11025.307593352394</c:v>
                </c:pt>
                <c:pt idx="320">
                  <c:v>11025.307593352394</c:v>
                </c:pt>
                <c:pt idx="321">
                  <c:v>11025.307593352394</c:v>
                </c:pt>
                <c:pt idx="322">
                  <c:v>11025.307593352394</c:v>
                </c:pt>
                <c:pt idx="323">
                  <c:v>11025.307593352394</c:v>
                </c:pt>
                <c:pt idx="324">
                  <c:v>11025.307593352394</c:v>
                </c:pt>
                <c:pt idx="325">
                  <c:v>11025.307593352394</c:v>
                </c:pt>
                <c:pt idx="326">
                  <c:v>11025.307593352394</c:v>
                </c:pt>
                <c:pt idx="327">
                  <c:v>11025.307593352394</c:v>
                </c:pt>
                <c:pt idx="328">
                  <c:v>11025.307593352394</c:v>
                </c:pt>
                <c:pt idx="329">
                  <c:v>11025.307593352394</c:v>
                </c:pt>
                <c:pt idx="330">
                  <c:v>11025.307593352394</c:v>
                </c:pt>
                <c:pt idx="331">
                  <c:v>11025.307593352394</c:v>
                </c:pt>
                <c:pt idx="332">
                  <c:v>11025.307593352394</c:v>
                </c:pt>
                <c:pt idx="333">
                  <c:v>11025.307593352394</c:v>
                </c:pt>
                <c:pt idx="334">
                  <c:v>11025.307593352394</c:v>
                </c:pt>
                <c:pt idx="335">
                  <c:v>11025.307593352394</c:v>
                </c:pt>
                <c:pt idx="336">
                  <c:v>11025.307593352394</c:v>
                </c:pt>
                <c:pt idx="337">
                  <c:v>11025.307593352394</c:v>
                </c:pt>
                <c:pt idx="338">
                  <c:v>11025.307593352394</c:v>
                </c:pt>
                <c:pt idx="339">
                  <c:v>11025.307593352394</c:v>
                </c:pt>
                <c:pt idx="340">
                  <c:v>11025.307593352394</c:v>
                </c:pt>
                <c:pt idx="341">
                  <c:v>11025.307593352394</c:v>
                </c:pt>
                <c:pt idx="342">
                  <c:v>11025.307593352394</c:v>
                </c:pt>
                <c:pt idx="343">
                  <c:v>11025.307593352394</c:v>
                </c:pt>
                <c:pt idx="344">
                  <c:v>11025.307593352394</c:v>
                </c:pt>
                <c:pt idx="345">
                  <c:v>11025.307593352394</c:v>
                </c:pt>
                <c:pt idx="346">
                  <c:v>11025.307593352394</c:v>
                </c:pt>
                <c:pt idx="347">
                  <c:v>11025.307593352394</c:v>
                </c:pt>
                <c:pt idx="348">
                  <c:v>11025.307593352394</c:v>
                </c:pt>
                <c:pt idx="349">
                  <c:v>11025.307593352394</c:v>
                </c:pt>
                <c:pt idx="350">
                  <c:v>11025.307593352394</c:v>
                </c:pt>
                <c:pt idx="351">
                  <c:v>11025.307593352394</c:v>
                </c:pt>
                <c:pt idx="352">
                  <c:v>11025.307593352394</c:v>
                </c:pt>
                <c:pt idx="353">
                  <c:v>11025.307593352394</c:v>
                </c:pt>
                <c:pt idx="354">
                  <c:v>11025.307593352394</c:v>
                </c:pt>
                <c:pt idx="355">
                  <c:v>11025.307593352394</c:v>
                </c:pt>
                <c:pt idx="356">
                  <c:v>11025.307593352394</c:v>
                </c:pt>
                <c:pt idx="357">
                  <c:v>11025.307593352394</c:v>
                </c:pt>
                <c:pt idx="358">
                  <c:v>11025.307593352394</c:v>
                </c:pt>
                <c:pt idx="359">
                  <c:v>11025.307593352394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5D-4988-9AC5-5B70DF53D605}"/>
            </c:ext>
          </c:extLst>
        </c:ser>
        <c:ser>
          <c:idx val="1"/>
          <c:order val="1"/>
          <c:tx>
            <c:v>INT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'Exh.17-4'!$F$4:$F$363</c:f>
              <c:numCache>
                <c:formatCode>"$"#,##0.00_);[Red]\("$"#,##0.00\)</c:formatCode>
                <c:ptCount val="360"/>
                <c:pt idx="0">
                  <c:v>10000</c:v>
                </c:pt>
                <c:pt idx="1">
                  <c:v>10017.442438331504</c:v>
                </c:pt>
                <c:pt idx="2">
                  <c:v>10035.05930104632</c:v>
                </c:pt>
                <c:pt idx="3">
                  <c:v>10052.852332388286</c:v>
                </c:pt>
                <c:pt idx="4">
                  <c:v>10070.823294043672</c:v>
                </c:pt>
                <c:pt idx="5">
                  <c:v>10088.97396531561</c:v>
                </c:pt>
                <c:pt idx="6">
                  <c:v>10107.306143300269</c:v>
                </c:pt>
                <c:pt idx="7">
                  <c:v>10125.821643064774</c:v>
                </c:pt>
                <c:pt idx="8">
                  <c:v>10144.522297826925</c:v>
                </c:pt>
                <c:pt idx="9">
                  <c:v>10163.409959136696</c:v>
                </c:pt>
                <c:pt idx="10">
                  <c:v>10182.486497059566</c:v>
                </c:pt>
                <c:pt idx="11">
                  <c:v>10201.753800361665</c:v>
                </c:pt>
                <c:pt idx="12">
                  <c:v>10221.213776696783</c:v>
                </c:pt>
                <c:pt idx="13">
                  <c:v>10234.676535670116</c:v>
                </c:pt>
                <c:pt idx="14">
                  <c:v>10248.273922233182</c:v>
                </c:pt>
                <c:pt idx="15">
                  <c:v>10262.00728266188</c:v>
                </c:pt>
                <c:pt idx="16">
                  <c:v>10275.877976694865</c:v>
                </c:pt>
                <c:pt idx="17">
                  <c:v>10289.887377668178</c:v>
                </c:pt>
                <c:pt idx="18">
                  <c:v>10304.036872651224</c:v>
                </c:pt>
                <c:pt idx="19">
                  <c:v>10318.327862584103</c:v>
                </c:pt>
                <c:pt idx="20">
                  <c:v>10332.761762416309</c:v>
                </c:pt>
                <c:pt idx="21">
                  <c:v>10347.340001246836</c:v>
                </c:pt>
                <c:pt idx="22">
                  <c:v>10362.064022465669</c:v>
                </c:pt>
                <c:pt idx="23">
                  <c:v>10376.935283896692</c:v>
                </c:pt>
                <c:pt idx="24">
                  <c:v>10391.955257942023</c:v>
                </c:pt>
                <c:pt idx="25">
                  <c:v>10400.469228318287</c:v>
                </c:pt>
                <c:pt idx="26">
                  <c:v>10409.068338398312</c:v>
                </c:pt>
                <c:pt idx="27">
                  <c:v>10417.753439579137</c:v>
                </c:pt>
                <c:pt idx="28">
                  <c:v>10426.525391771771</c:v>
                </c:pt>
                <c:pt idx="29">
                  <c:v>10435.385063486332</c:v>
                </c:pt>
                <c:pt idx="30">
                  <c:v>10444.333331918036</c:v>
                </c:pt>
                <c:pt idx="31">
                  <c:v>10453.371083034059</c:v>
                </c:pt>
                <c:pt idx="32">
                  <c:v>10462.499211661243</c:v>
                </c:pt>
                <c:pt idx="33">
                  <c:v>10471.718621574697</c:v>
                </c:pt>
                <c:pt idx="34">
                  <c:v>10481.030225587287</c:v>
                </c:pt>
                <c:pt idx="35">
                  <c:v>10490.434945640003</c:v>
                </c:pt>
                <c:pt idx="36">
                  <c:v>10499.933712893246</c:v>
                </c:pt>
                <c:pt idx="37">
                  <c:v>10502.372049153782</c:v>
                </c:pt>
                <c:pt idx="38">
                  <c:v>10504.834768776926</c:v>
                </c:pt>
                <c:pt idx="39">
                  <c:v>10507.3221155963</c:v>
                </c:pt>
                <c:pt idx="40">
                  <c:v>10509.83433588387</c:v>
                </c:pt>
                <c:pt idx="41">
                  <c:v>10512.371678374315</c:v>
                </c:pt>
                <c:pt idx="42">
                  <c:v>10514.934394289663</c:v>
                </c:pt>
                <c:pt idx="43">
                  <c:v>10517.522737364166</c:v>
                </c:pt>
                <c:pt idx="44">
                  <c:v>10520.136963869412</c:v>
                </c:pt>
                <c:pt idx="45">
                  <c:v>10522.777332639713</c:v>
                </c:pt>
                <c:pt idx="46">
                  <c:v>10525.444105097717</c:v>
                </c:pt>
                <c:pt idx="47">
                  <c:v>10528.1375452803</c:v>
                </c:pt>
                <c:pt idx="48">
                  <c:v>10530.857919864708</c:v>
                </c:pt>
                <c:pt idx="49">
                  <c:v>10525.913423129832</c:v>
                </c:pt>
                <c:pt idx="50">
                  <c:v>10520.919481427607</c:v>
                </c:pt>
                <c:pt idx="51">
                  <c:v>10515.87560030836</c:v>
                </c:pt>
                <c:pt idx="52">
                  <c:v>10510.78128037792</c:v>
                </c:pt>
                <c:pt idx="53">
                  <c:v>10505.636017248175</c:v>
                </c:pt>
                <c:pt idx="54">
                  <c:v>10500.439301487133</c:v>
                </c:pt>
                <c:pt idx="55">
                  <c:v>10495.19061856848</c:v>
                </c:pt>
                <c:pt idx="56">
                  <c:v>10489.889448820641</c:v>
                </c:pt>
                <c:pt idx="57">
                  <c:v>10484.535267375324</c:v>
                </c:pt>
                <c:pt idx="58">
                  <c:v>10479.127544115552</c:v>
                </c:pt>
                <c:pt idx="59">
                  <c:v>10473.665743623184</c:v>
                </c:pt>
                <c:pt idx="60">
                  <c:v>10468.149325125893</c:v>
                </c:pt>
                <c:pt idx="61">
                  <c:v>10462.577742443626</c:v>
                </c:pt>
                <c:pt idx="62">
                  <c:v>10456.950443934538</c:v>
                </c:pt>
                <c:pt idx="63">
                  <c:v>10451.266872440361</c:v>
                </c:pt>
                <c:pt idx="64">
                  <c:v>10445.52646523124</c:v>
                </c:pt>
                <c:pt idx="65">
                  <c:v>10439.728653950027</c:v>
                </c:pt>
                <c:pt idx="66">
                  <c:v>10433.872864556004</c:v>
                </c:pt>
                <c:pt idx="67">
                  <c:v>10427.95851726804</c:v>
                </c:pt>
                <c:pt idx="68">
                  <c:v>10421.985026507198</c:v>
                </c:pt>
                <c:pt idx="69">
                  <c:v>10415.951800838746</c:v>
                </c:pt>
                <c:pt idx="70">
                  <c:v>10409.858242913608</c:v>
                </c:pt>
                <c:pt idx="71">
                  <c:v>10403.70374940922</c:v>
                </c:pt>
                <c:pt idx="72">
                  <c:v>10397.487710969788</c:v>
                </c:pt>
                <c:pt idx="73">
                  <c:v>10391.209512145962</c:v>
                </c:pt>
                <c:pt idx="74">
                  <c:v>10384.868531333897</c:v>
                </c:pt>
                <c:pt idx="75">
                  <c:v>10378.464140713711</c:v>
                </c:pt>
                <c:pt idx="76">
                  <c:v>10371.995706187325</c:v>
                </c:pt>
                <c:pt idx="77">
                  <c:v>10365.462587315675</c:v>
                </c:pt>
                <c:pt idx="78">
                  <c:v>10358.864137255308</c:v>
                </c:pt>
                <c:pt idx="79">
                  <c:v>10352.199702694337</c:v>
                </c:pt>
                <c:pt idx="80">
                  <c:v>10345.468623787756</c:v>
                </c:pt>
                <c:pt idx="81">
                  <c:v>10338.670234092109</c:v>
                </c:pt>
                <c:pt idx="82">
                  <c:v>10331.803860499507</c:v>
                </c:pt>
                <c:pt idx="83">
                  <c:v>10324.868823170978</c:v>
                </c:pt>
                <c:pt idx="84">
                  <c:v>10317.864435469164</c:v>
                </c:pt>
                <c:pt idx="85">
                  <c:v>10310.790003890332</c:v>
                </c:pt>
                <c:pt idx="86">
                  <c:v>10303.644827995711</c:v>
                </c:pt>
                <c:pt idx="87">
                  <c:v>10296.428200342145</c:v>
                </c:pt>
                <c:pt idx="88">
                  <c:v>10289.139406412041</c:v>
                </c:pt>
                <c:pt idx="89">
                  <c:v>10281.777724542639</c:v>
                </c:pt>
                <c:pt idx="90">
                  <c:v>10274.34242585454</c:v>
                </c:pt>
                <c:pt idx="91">
                  <c:v>10266.832774179562</c:v>
                </c:pt>
                <c:pt idx="92">
                  <c:v>10259.248025987834</c:v>
                </c:pt>
                <c:pt idx="93">
                  <c:v>10251.587430314188</c:v>
                </c:pt>
                <c:pt idx="94">
                  <c:v>10243.850228683805</c:v>
                </c:pt>
                <c:pt idx="95">
                  <c:v>10236.03565503712</c:v>
                </c:pt>
                <c:pt idx="96">
                  <c:v>10228.142935653967</c:v>
                </c:pt>
                <c:pt idx="97">
                  <c:v>10220.171289076983</c:v>
                </c:pt>
                <c:pt idx="98">
                  <c:v>10212.119926034229</c:v>
                </c:pt>
                <c:pt idx="99">
                  <c:v>10203.988049361047</c:v>
                </c:pt>
                <c:pt idx="100">
                  <c:v>10195.774853921133</c:v>
                </c:pt>
                <c:pt idx="101">
                  <c:v>10187.47952652682</c:v>
                </c:pt>
                <c:pt idx="102">
                  <c:v>10179.101245858566</c:v>
                </c:pt>
                <c:pt idx="103">
                  <c:v>10170.639182383627</c:v>
                </c:pt>
                <c:pt idx="104">
                  <c:v>10162.09249827394</c:v>
                </c:pt>
                <c:pt idx="105">
                  <c:v>10153.460347323156</c:v>
                </c:pt>
                <c:pt idx="106">
                  <c:v>10144.741874862864</c:v>
                </c:pt>
                <c:pt idx="107">
                  <c:v>10135.936217677969</c:v>
                </c:pt>
                <c:pt idx="108">
                  <c:v>10127.042503921224</c:v>
                </c:pt>
                <c:pt idx="109">
                  <c:v>10118.059853026913</c:v>
                </c:pt>
                <c:pt idx="110">
                  <c:v>10108.987375623657</c:v>
                </c:pt>
                <c:pt idx="111">
                  <c:v>10099.82417344637</c:v>
                </c:pt>
                <c:pt idx="112">
                  <c:v>10090.569339247309</c:v>
                </c:pt>
                <c:pt idx="113">
                  <c:v>10081.221956706258</c:v>
                </c:pt>
                <c:pt idx="114">
                  <c:v>10071.781100339798</c:v>
                </c:pt>
                <c:pt idx="115">
                  <c:v>10062.245835409673</c:v>
                </c:pt>
                <c:pt idx="116">
                  <c:v>10052.615217830244</c:v>
                </c:pt>
                <c:pt idx="117">
                  <c:v>10042.888294075023</c:v>
                </c:pt>
                <c:pt idx="118">
                  <c:v>10033.064101082249</c:v>
                </c:pt>
                <c:pt idx="119">
                  <c:v>10023.141666159549</c:v>
                </c:pt>
                <c:pt idx="120">
                  <c:v>10013.120006887619</c:v>
                </c:pt>
                <c:pt idx="121">
                  <c:v>10002.998131022972</c:v>
                </c:pt>
                <c:pt idx="122">
                  <c:v>9992.7750363996784</c:v>
                </c:pt>
                <c:pt idx="123">
                  <c:v>9982.4497108301512</c:v>
                </c:pt>
                <c:pt idx="124">
                  <c:v>9972.0211320049275</c:v>
                </c:pt>
                <c:pt idx="125">
                  <c:v>9961.4882673914526</c:v>
                </c:pt>
                <c:pt idx="126">
                  <c:v>9950.8500741318439</c:v>
                </c:pt>
                <c:pt idx="127">
                  <c:v>9940.105498939638</c:v>
                </c:pt>
                <c:pt idx="128">
                  <c:v>9929.2534779955113</c:v>
                </c:pt>
                <c:pt idx="129">
                  <c:v>9918.2929368419427</c:v>
                </c:pt>
                <c:pt idx="130">
                  <c:v>9907.2227902768373</c:v>
                </c:pt>
                <c:pt idx="131">
                  <c:v>9896.0419422460818</c:v>
                </c:pt>
                <c:pt idx="132">
                  <c:v>9884.7492857350189</c:v>
                </c:pt>
                <c:pt idx="133">
                  <c:v>9873.3437026588454</c:v>
                </c:pt>
                <c:pt idx="134">
                  <c:v>9861.8240637519102</c:v>
                </c:pt>
                <c:pt idx="135">
                  <c:v>9850.1892284559071</c:v>
                </c:pt>
                <c:pt idx="136">
                  <c:v>9838.4380448069405</c:v>
                </c:pt>
                <c:pt idx="137">
                  <c:v>9826.5693493214876</c:v>
                </c:pt>
                <c:pt idx="138">
                  <c:v>9814.5819668811782</c:v>
                </c:pt>
                <c:pt idx="139">
                  <c:v>9802.4747106164668</c:v>
                </c:pt>
                <c:pt idx="140">
                  <c:v>9790.2463817891075</c:v>
                </c:pt>
                <c:pt idx="141">
                  <c:v>9777.8957696734742</c:v>
                </c:pt>
                <c:pt idx="142">
                  <c:v>9765.4216514366854</c:v>
                </c:pt>
                <c:pt idx="143">
                  <c:v>9752.8227920175286</c:v>
                </c:pt>
                <c:pt idx="144">
                  <c:v>9740.0979440041792</c:v>
                </c:pt>
                <c:pt idx="145">
                  <c:v>9727.2458475106978</c:v>
                </c:pt>
                <c:pt idx="146">
                  <c:v>9714.2652300522805</c:v>
                </c:pt>
                <c:pt idx="147">
                  <c:v>9701.1548064192793</c:v>
                </c:pt>
                <c:pt idx="148">
                  <c:v>9687.9132785499478</c:v>
                </c:pt>
                <c:pt idx="149">
                  <c:v>9674.5393354019234</c:v>
                </c:pt>
                <c:pt idx="150">
                  <c:v>9661.0316528224193</c:v>
                </c:pt>
                <c:pt idx="151">
                  <c:v>9647.3888934171191</c:v>
                </c:pt>
                <c:pt idx="152">
                  <c:v>9633.6097064177666</c:v>
                </c:pt>
                <c:pt idx="153">
                  <c:v>9619.6927275484195</c:v>
                </c:pt>
                <c:pt idx="154">
                  <c:v>9605.6365788903804</c:v>
                </c:pt>
                <c:pt idx="155">
                  <c:v>9591.4398687457597</c:v>
                </c:pt>
                <c:pt idx="156">
                  <c:v>9577.1011914996925</c:v>
                </c:pt>
                <c:pt idx="157">
                  <c:v>9562.6191274811663</c:v>
                </c:pt>
                <c:pt idx="158">
                  <c:v>9547.9922428224545</c:v>
                </c:pt>
                <c:pt idx="159">
                  <c:v>9533.2190893171537</c:v>
                </c:pt>
                <c:pt idx="160">
                  <c:v>9518.2982042768017</c:v>
                </c:pt>
                <c:pt idx="161">
                  <c:v>9503.228110386046</c:v>
                </c:pt>
                <c:pt idx="162">
                  <c:v>9488.0073155563823</c:v>
                </c:pt>
                <c:pt idx="163">
                  <c:v>9472.6343127784221</c:v>
                </c:pt>
                <c:pt idx="164">
                  <c:v>9457.1075799726841</c:v>
                </c:pt>
                <c:pt idx="165">
                  <c:v>9441.4255798388876</c:v>
                </c:pt>
                <c:pt idx="166">
                  <c:v>9425.5867597037523</c:v>
                </c:pt>
                <c:pt idx="167">
                  <c:v>9409.5895513672658</c:v>
                </c:pt>
                <c:pt idx="168">
                  <c:v>9393.4323709474138</c:v>
                </c:pt>
                <c:pt idx="169">
                  <c:v>9377.1136187233642</c:v>
                </c:pt>
                <c:pt idx="170">
                  <c:v>9360.6316789770735</c:v>
                </c:pt>
                <c:pt idx="171">
                  <c:v>9343.9849198333195</c:v>
                </c:pt>
                <c:pt idx="172">
                  <c:v>9327.1716930981293</c:v>
                </c:pt>
                <c:pt idx="173">
                  <c:v>9310.1903340955869</c:v>
                </c:pt>
                <c:pt idx="174">
                  <c:v>9293.0391615030203</c:v>
                </c:pt>
                <c:pt idx="175">
                  <c:v>9275.7164771845255</c:v>
                </c:pt>
                <c:pt idx="176">
                  <c:v>9258.2205660228465</c:v>
                </c:pt>
                <c:pt idx="177">
                  <c:v>9240.5496957495507</c:v>
                </c:pt>
                <c:pt idx="178">
                  <c:v>9222.702116773522</c:v>
                </c:pt>
                <c:pt idx="179">
                  <c:v>9204.676062007733</c:v>
                </c:pt>
                <c:pt idx="180">
                  <c:v>9186.4697466942871</c:v>
                </c:pt>
                <c:pt idx="181">
                  <c:v>9168.0813682277058</c:v>
                </c:pt>
                <c:pt idx="182">
                  <c:v>9149.50910597646</c:v>
                </c:pt>
                <c:pt idx="183">
                  <c:v>9130.7511211026995</c:v>
                </c:pt>
                <c:pt idx="184">
                  <c:v>9111.8055563802027</c:v>
                </c:pt>
                <c:pt idx="185">
                  <c:v>9092.6705360104806</c:v>
                </c:pt>
                <c:pt idx="186">
                  <c:v>9073.3441654370617</c:v>
                </c:pt>
                <c:pt idx="187">
                  <c:v>9053.8245311579085</c:v>
                </c:pt>
                <c:pt idx="188">
                  <c:v>9034.1097005359643</c:v>
                </c:pt>
                <c:pt idx="189">
                  <c:v>9014.1977216078012</c:v>
                </c:pt>
                <c:pt idx="190">
                  <c:v>8994.0866228903542</c:v>
                </c:pt>
                <c:pt idx="191">
                  <c:v>8973.7744131857326</c:v>
                </c:pt>
                <c:pt idx="192">
                  <c:v>8953.259081384067</c:v>
                </c:pt>
                <c:pt idx="193">
                  <c:v>8932.5385962643832</c:v>
                </c:pt>
                <c:pt idx="194">
                  <c:v>8911.6109062935047</c:v>
                </c:pt>
                <c:pt idx="195">
                  <c:v>8890.4739394229146</c:v>
                </c:pt>
                <c:pt idx="196">
                  <c:v>8869.1256028836196</c:v>
                </c:pt>
                <c:pt idx="197">
                  <c:v>8847.5637829789321</c:v>
                </c:pt>
                <c:pt idx="198">
                  <c:v>8825.7863448751978</c:v>
                </c:pt>
                <c:pt idx="199">
                  <c:v>8803.7911323904264</c:v>
                </c:pt>
                <c:pt idx="200">
                  <c:v>8781.5759677808055</c:v>
                </c:pt>
                <c:pt idx="201">
                  <c:v>8759.1386515250888</c:v>
                </c:pt>
                <c:pt idx="202">
                  <c:v>8736.4769621068172</c:v>
                </c:pt>
                <c:pt idx="203">
                  <c:v>8713.5886557943613</c:v>
                </c:pt>
                <c:pt idx="204">
                  <c:v>8690.4714664187813</c:v>
                </c:pt>
                <c:pt idx="205">
                  <c:v>8667.1231051494451</c:v>
                </c:pt>
                <c:pt idx="206">
                  <c:v>8643.5412602674151</c:v>
                </c:pt>
                <c:pt idx="207">
                  <c:v>8619.7235969365665</c:v>
                </c:pt>
                <c:pt idx="208">
                  <c:v>8595.667756972407</c:v>
                </c:pt>
                <c:pt idx="209">
                  <c:v>8571.3713586086069</c:v>
                </c:pt>
                <c:pt idx="210">
                  <c:v>8546.8319962611695</c:v>
                </c:pt>
                <c:pt idx="211">
                  <c:v>8522.047240290256</c:v>
                </c:pt>
                <c:pt idx="212">
                  <c:v>8497.0146367596353</c:v>
                </c:pt>
                <c:pt idx="213">
                  <c:v>8471.7317071937068</c:v>
                </c:pt>
                <c:pt idx="214">
                  <c:v>8446.1959483321207</c:v>
                </c:pt>
                <c:pt idx="215">
                  <c:v>8420.4048318819168</c:v>
                </c:pt>
                <c:pt idx="216">
                  <c:v>8394.3558042672121</c:v>
                </c:pt>
                <c:pt idx="217">
                  <c:v>8368.0462863763605</c:v>
                </c:pt>
                <c:pt idx="218">
                  <c:v>8341.4736733065984</c:v>
                </c:pt>
                <c:pt idx="219">
                  <c:v>8314.6353341061422</c:v>
                </c:pt>
                <c:pt idx="220">
                  <c:v>8287.5286115136787</c:v>
                </c:pt>
                <c:pt idx="221">
                  <c:v>8260.1508216952916</c:v>
                </c:pt>
                <c:pt idx="222">
                  <c:v>8232.4992539787218</c:v>
                </c:pt>
                <c:pt idx="223">
                  <c:v>8204.5711705849844</c:v>
                </c:pt>
                <c:pt idx="224">
                  <c:v>8176.3638063573108</c:v>
                </c:pt>
                <c:pt idx="225">
                  <c:v>8147.8743684873589</c:v>
                </c:pt>
                <c:pt idx="226">
                  <c:v>8119.1000362387094</c:v>
                </c:pt>
                <c:pt idx="227">
                  <c:v>8090.0379606675715</c:v>
                </c:pt>
                <c:pt idx="228">
                  <c:v>8060.6852643407246</c:v>
                </c:pt>
                <c:pt idx="229">
                  <c:v>8031.0390410506079</c:v>
                </c:pt>
                <c:pt idx="230">
                  <c:v>8001.0963555275894</c:v>
                </c:pt>
                <c:pt idx="231">
                  <c:v>7970.8542431493415</c:v>
                </c:pt>
                <c:pt idx="232">
                  <c:v>7940.309709647312</c:v>
                </c:pt>
                <c:pt idx="233">
                  <c:v>7909.4597308102611</c:v>
                </c:pt>
                <c:pt idx="234">
                  <c:v>7878.3012521848395</c:v>
                </c:pt>
                <c:pt idx="235">
                  <c:v>7846.8311887731634</c:v>
                </c:pt>
                <c:pt idx="236">
                  <c:v>7815.0464247273712</c:v>
                </c:pt>
                <c:pt idx="237">
                  <c:v>7782.9438130411218</c:v>
                </c:pt>
                <c:pt idx="238">
                  <c:v>7750.520175238009</c:v>
                </c:pt>
                <c:pt idx="239">
                  <c:v>7717.7723010568652</c:v>
                </c:pt>
                <c:pt idx="240">
                  <c:v>7684.6969481339102</c:v>
                </c:pt>
                <c:pt idx="241">
                  <c:v>7651.2908416817245</c:v>
                </c:pt>
                <c:pt idx="242">
                  <c:v>7617.5506741650179</c:v>
                </c:pt>
                <c:pt idx="243">
                  <c:v>7583.4731049731445</c:v>
                </c:pt>
                <c:pt idx="244">
                  <c:v>7549.0547600893515</c:v>
                </c:pt>
                <c:pt idx="245">
                  <c:v>7514.2922317567209</c:v>
                </c:pt>
                <c:pt idx="246">
                  <c:v>7479.182078140765</c:v>
                </c:pt>
                <c:pt idx="247">
                  <c:v>7443.7208229886483</c:v>
                </c:pt>
                <c:pt idx="248">
                  <c:v>7407.9049552850111</c:v>
                </c:pt>
                <c:pt idx="249">
                  <c:v>7371.7309289043378</c:v>
                </c:pt>
                <c:pt idx="250">
                  <c:v>7335.1951622598572</c:v>
                </c:pt>
                <c:pt idx="251">
                  <c:v>7298.2940379489319</c:v>
                </c:pt>
                <c:pt idx="252">
                  <c:v>7261.023902394897</c:v>
                </c:pt>
                <c:pt idx="253">
                  <c:v>7223.3810654853223</c:v>
                </c:pt>
                <c:pt idx="254">
                  <c:v>7185.3618002066514</c:v>
                </c:pt>
                <c:pt idx="255">
                  <c:v>7146.9623422751947</c:v>
                </c:pt>
                <c:pt idx="256">
                  <c:v>7108.1788897644228</c:v>
                </c:pt>
                <c:pt idx="257">
                  <c:v>7069.007602728544</c:v>
                </c:pt>
                <c:pt idx="258">
                  <c:v>7029.4446028223056</c:v>
                </c:pt>
                <c:pt idx="259">
                  <c:v>6989.4859729170048</c:v>
                </c:pt>
                <c:pt idx="260">
                  <c:v>6949.1277567126508</c:v>
                </c:pt>
                <c:pt idx="261">
                  <c:v>6908.3659583462531</c:v>
                </c:pt>
                <c:pt idx="262">
                  <c:v>6867.1965419961925</c:v>
                </c:pt>
                <c:pt idx="263">
                  <c:v>6825.6154314826299</c:v>
                </c:pt>
                <c:pt idx="264">
                  <c:v>6783.6185098639326</c:v>
                </c:pt>
                <c:pt idx="265">
                  <c:v>6741.2016190290487</c:v>
                </c:pt>
                <c:pt idx="266">
                  <c:v>6698.3605592858148</c:v>
                </c:pt>
                <c:pt idx="267">
                  <c:v>6655.0910889451497</c:v>
                </c:pt>
                <c:pt idx="268">
                  <c:v>6611.3889239010778</c:v>
                </c:pt>
                <c:pt idx="269">
                  <c:v>6567.2497372065645</c:v>
                </c:pt>
                <c:pt idx="270">
                  <c:v>6522.669158645107</c:v>
                </c:pt>
                <c:pt idx="271">
                  <c:v>6477.6427742980341</c:v>
                </c:pt>
                <c:pt idx="272">
                  <c:v>6432.1661261074914</c:v>
                </c:pt>
                <c:pt idx="273">
                  <c:v>6386.2347114350414</c:v>
                </c:pt>
                <c:pt idx="274">
                  <c:v>6339.8439826158683</c:v>
                </c:pt>
                <c:pt idx="275">
                  <c:v>6292.9893465085024</c:v>
                </c:pt>
                <c:pt idx="276">
                  <c:v>6245.6661640400634</c:v>
                </c:pt>
                <c:pt idx="277">
                  <c:v>6197.8697497469411</c:v>
                </c:pt>
                <c:pt idx="278">
                  <c:v>6149.5953713108865</c:v>
                </c:pt>
                <c:pt idx="279">
                  <c:v>6100.8382490904714</c:v>
                </c:pt>
                <c:pt idx="280">
                  <c:v>6051.5935556478516</c:v>
                </c:pt>
                <c:pt idx="281">
                  <c:v>6001.8564152708068</c:v>
                </c:pt>
                <c:pt idx="282">
                  <c:v>5951.6219034899914</c:v>
                </c:pt>
                <c:pt idx="283">
                  <c:v>5900.8850465913674</c:v>
                </c:pt>
                <c:pt idx="284">
                  <c:v>5849.6408211237576</c:v>
                </c:pt>
                <c:pt idx="285">
                  <c:v>5797.8841534014709</c:v>
                </c:pt>
                <c:pt idx="286">
                  <c:v>5745.6099190019622</c:v>
                </c:pt>
                <c:pt idx="287">
                  <c:v>5692.812942258457</c:v>
                </c:pt>
                <c:pt idx="288">
                  <c:v>5639.4879957475177</c:v>
                </c:pt>
                <c:pt idx="289">
                  <c:v>5585.6297997714682</c:v>
                </c:pt>
                <c:pt idx="290">
                  <c:v>5531.2330218356592</c:v>
                </c:pt>
                <c:pt idx="291">
                  <c:v>5476.2922761204918</c:v>
                </c:pt>
                <c:pt idx="292">
                  <c:v>5420.8021229481737</c:v>
                </c:pt>
                <c:pt idx="293">
                  <c:v>5364.7570682441319</c:v>
                </c:pt>
                <c:pt idx="294">
                  <c:v>5308.1515629930491</c:v>
                </c:pt>
                <c:pt idx="295">
                  <c:v>5250.9800026894563</c:v>
                </c:pt>
                <c:pt idx="296">
                  <c:v>5193.2367267828267</c:v>
                </c:pt>
                <c:pt idx="297">
                  <c:v>5134.916018117131</c:v>
                </c:pt>
                <c:pt idx="298">
                  <c:v>5076.012102364778</c:v>
                </c:pt>
                <c:pt idx="299">
                  <c:v>5016.5191474549019</c:v>
                </c:pt>
                <c:pt idx="300">
                  <c:v>4956.4312629959268</c:v>
                </c:pt>
                <c:pt idx="301">
                  <c:v>4895.7424996923619</c:v>
                </c:pt>
                <c:pt idx="302">
                  <c:v>4834.4468487557615</c:v>
                </c:pt>
                <c:pt idx="303">
                  <c:v>4772.5382413097959</c:v>
                </c:pt>
                <c:pt idx="304">
                  <c:v>4710.0105477893694</c:v>
                </c:pt>
                <c:pt idx="305">
                  <c:v>4646.8575773337398</c:v>
                </c:pt>
                <c:pt idx="306">
                  <c:v>4583.0730771735534</c:v>
                </c:pt>
                <c:pt idx="307">
                  <c:v>4518.6507320117653</c:v>
                </c:pt>
                <c:pt idx="308">
                  <c:v>4453.5841633983582</c:v>
                </c:pt>
                <c:pt idx="309">
                  <c:v>4387.8669290988182</c:v>
                </c:pt>
                <c:pt idx="310">
                  <c:v>4321.492522456283</c:v>
                </c:pt>
                <c:pt idx="311">
                  <c:v>4254.4543717473216</c:v>
                </c:pt>
                <c:pt idx="312">
                  <c:v>4186.7458395312706</c:v>
                </c:pt>
                <c:pt idx="313">
                  <c:v>4118.3602219930599</c:v>
                </c:pt>
                <c:pt idx="314">
                  <c:v>4049.2907482794662</c:v>
                </c:pt>
                <c:pt idx="315">
                  <c:v>3979.5305798287372</c:v>
                </c:pt>
                <c:pt idx="316">
                  <c:v>3909.0728096935004</c:v>
                </c:pt>
                <c:pt idx="317">
                  <c:v>3837.9104618569113</c:v>
                </c:pt>
                <c:pt idx="318">
                  <c:v>3766.0364905419569</c:v>
                </c:pt>
                <c:pt idx="319">
                  <c:v>3693.4437795138524</c:v>
                </c:pt>
                <c:pt idx="320">
                  <c:v>3620.1251413754671</c:v>
                </c:pt>
                <c:pt idx="321">
                  <c:v>3546.0733168556981</c:v>
                </c:pt>
                <c:pt idx="322">
                  <c:v>3471.280974090731</c:v>
                </c:pt>
                <c:pt idx="323">
                  <c:v>3395.7407078981146</c:v>
                </c:pt>
                <c:pt idx="324">
                  <c:v>3319.4450390435713</c:v>
                </c:pt>
                <c:pt idx="325">
                  <c:v>3242.3864135004833</c:v>
                </c:pt>
                <c:pt idx="326">
                  <c:v>3164.557201701964</c:v>
                </c:pt>
                <c:pt idx="327">
                  <c:v>3085.9496977854596</c:v>
                </c:pt>
                <c:pt idx="328">
                  <c:v>3006.5561188297906</c:v>
                </c:pt>
                <c:pt idx="329">
                  <c:v>2926.3686040845646</c:v>
                </c:pt>
                <c:pt idx="330">
                  <c:v>2845.3792141918861</c:v>
                </c:pt>
                <c:pt idx="331">
                  <c:v>2763.5799304002808</c:v>
                </c:pt>
                <c:pt idx="332">
                  <c:v>2680.96265377076</c:v>
                </c:pt>
                <c:pt idx="333">
                  <c:v>2597.5192043749435</c:v>
                </c:pt>
                <c:pt idx="334">
                  <c:v>2513.2413204851691</c:v>
                </c:pt>
                <c:pt idx="335">
                  <c:v>2428.1206577564967</c:v>
                </c:pt>
                <c:pt idx="336">
                  <c:v>2342.1487884005378</c:v>
                </c:pt>
                <c:pt idx="337">
                  <c:v>2255.3172003510194</c:v>
                </c:pt>
                <c:pt idx="338">
                  <c:v>2167.6172964210054</c:v>
                </c:pt>
                <c:pt idx="339">
                  <c:v>2079.0403934516917</c:v>
                </c:pt>
                <c:pt idx="340">
                  <c:v>1989.5777214526845</c:v>
                </c:pt>
                <c:pt idx="341">
                  <c:v>1899.2204227336874</c:v>
                </c:pt>
                <c:pt idx="342">
                  <c:v>1807.9595510275005</c:v>
                </c:pt>
                <c:pt idx="343">
                  <c:v>1715.7860706042516</c:v>
                </c:pt>
                <c:pt idx="344">
                  <c:v>1622.6908553767703</c:v>
                </c:pt>
                <c:pt idx="345">
                  <c:v>1528.664687997014</c:v>
                </c:pt>
                <c:pt idx="346">
                  <c:v>1433.6982589434604</c:v>
                </c:pt>
                <c:pt idx="347">
                  <c:v>1337.7821655993707</c:v>
                </c:pt>
                <c:pt idx="348">
                  <c:v>1240.9069113218407</c:v>
                </c:pt>
                <c:pt idx="349">
                  <c:v>1143.0629045015351</c:v>
                </c:pt>
                <c:pt idx="350">
                  <c:v>1044.2404576130266</c:v>
                </c:pt>
                <c:pt idx="351">
                  <c:v>944.42978625563285</c:v>
                </c:pt>
                <c:pt idx="352">
                  <c:v>843.62100818466513</c:v>
                </c:pt>
                <c:pt idx="353">
                  <c:v>741.80414233298779</c:v>
                </c:pt>
                <c:pt idx="354">
                  <c:v>638.96910782279372</c:v>
                </c:pt>
                <c:pt idx="355">
                  <c:v>535.10572296749774</c:v>
                </c:pt>
                <c:pt idx="356">
                  <c:v>430.20370426364877</c:v>
                </c:pt>
                <c:pt idx="357">
                  <c:v>324.25266537276133</c:v>
                </c:pt>
                <c:pt idx="358">
                  <c:v>217.24211609296501</c:v>
                </c:pt>
                <c:pt idx="359">
                  <c:v>109.16146132037071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5D-4988-9AC5-5B70DF53D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567896"/>
        <c:axId val="393567504"/>
      </c:lineChart>
      <c:catAx>
        <c:axId val="393567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PMT Number</a:t>
                </a:r>
              </a:p>
            </c:rich>
          </c:tx>
          <c:layout>
            <c:manualLayout>
              <c:xMode val="edge"/>
              <c:yMode val="edge"/>
              <c:x val="0.40590460755242391"/>
              <c:y val="0.91420217393738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567504"/>
        <c:crosses val="autoZero"/>
        <c:auto val="0"/>
        <c:lblAlgn val="ctr"/>
        <c:lblOffset val="100"/>
        <c:tickLblSkip val="60"/>
        <c:tickMarkSkip val="12"/>
        <c:noMultiLvlLbl val="0"/>
      </c:catAx>
      <c:valAx>
        <c:axId val="393567504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4.24354816986625E-2"/>
              <c:y val="0.4852076262968630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567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1892988785282"/>
          <c:y val="0.43787029690204721"/>
          <c:w val="0.16236184302096954"/>
          <c:h val="0.144970571271623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Exh.17-5: Adjustable Rate Mortgage (ARM)</a:t>
            </a:r>
          </a:p>
        </c:rich>
      </c:tx>
      <c:layout>
        <c:manualLayout>
          <c:xMode val="edge"/>
          <c:yMode val="edge"/>
          <c:x val="0.25230247953801138"/>
          <c:y val="3.6363717071460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2076988513232"/>
          <c:y val="0.15324709337258197"/>
          <c:w val="0.60589427567887411"/>
          <c:h val="0.69870284944448369"/>
        </c:manualLayout>
      </c:layout>
      <c:lineChart>
        <c:grouping val="standard"/>
        <c:varyColors val="0"/>
        <c:ser>
          <c:idx val="0"/>
          <c:order val="0"/>
          <c:tx>
            <c:v>PMT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'Exh.17-5 ARM-Sched'!$A$54:$A$413</c:f>
              <c:numCache>
                <c:formatCode>General</c:formatCod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numCache>
            </c:numRef>
          </c:cat>
          <c:val>
            <c:numRef>
              <c:f>'Exh.17-5 ARM-Sched'!$C$54:$C$413</c:f>
              <c:numCache>
                <c:formatCode>0.00_)</c:formatCode>
                <c:ptCount val="360"/>
                <c:pt idx="0">
                  <c:v>8046.2261694478257</c:v>
                </c:pt>
                <c:pt idx="1">
                  <c:v>8046.2261694478257</c:v>
                </c:pt>
                <c:pt idx="2">
                  <c:v>8046.2261694478257</c:v>
                </c:pt>
                <c:pt idx="3">
                  <c:v>8046.2261694478257</c:v>
                </c:pt>
                <c:pt idx="4">
                  <c:v>8046.2261694478257</c:v>
                </c:pt>
                <c:pt idx="5">
                  <c:v>8046.2261694478257</c:v>
                </c:pt>
                <c:pt idx="6">
                  <c:v>8046.2261694478257</c:v>
                </c:pt>
                <c:pt idx="7">
                  <c:v>8046.2261694478257</c:v>
                </c:pt>
                <c:pt idx="8">
                  <c:v>8046.2261694478257</c:v>
                </c:pt>
                <c:pt idx="9">
                  <c:v>8046.2261694478257</c:v>
                </c:pt>
                <c:pt idx="10">
                  <c:v>8046.2261694478257</c:v>
                </c:pt>
                <c:pt idx="11">
                  <c:v>8046.2261694478257</c:v>
                </c:pt>
                <c:pt idx="12">
                  <c:v>9493.4915274534942</c:v>
                </c:pt>
                <c:pt idx="13">
                  <c:v>9493.4915274534942</c:v>
                </c:pt>
                <c:pt idx="14">
                  <c:v>9493.4915274534942</c:v>
                </c:pt>
                <c:pt idx="15">
                  <c:v>9493.4915274534942</c:v>
                </c:pt>
                <c:pt idx="16">
                  <c:v>9493.4915274534942</c:v>
                </c:pt>
                <c:pt idx="17">
                  <c:v>9493.4915274534942</c:v>
                </c:pt>
                <c:pt idx="18">
                  <c:v>9493.4915274534942</c:v>
                </c:pt>
                <c:pt idx="19">
                  <c:v>9493.4915274534942</c:v>
                </c:pt>
                <c:pt idx="20">
                  <c:v>9493.4915274534942</c:v>
                </c:pt>
                <c:pt idx="21">
                  <c:v>9493.4915274534942</c:v>
                </c:pt>
                <c:pt idx="22">
                  <c:v>9493.4915274534942</c:v>
                </c:pt>
                <c:pt idx="23">
                  <c:v>9493.4915274534942</c:v>
                </c:pt>
                <c:pt idx="24">
                  <c:v>8788.7155293919586</c:v>
                </c:pt>
                <c:pt idx="25">
                  <c:v>8788.7155293919586</c:v>
                </c:pt>
                <c:pt idx="26">
                  <c:v>8788.7155293919586</c:v>
                </c:pt>
                <c:pt idx="27">
                  <c:v>8788.7155293919586</c:v>
                </c:pt>
                <c:pt idx="28">
                  <c:v>8788.7155293919586</c:v>
                </c:pt>
                <c:pt idx="29">
                  <c:v>8788.7155293919586</c:v>
                </c:pt>
                <c:pt idx="30">
                  <c:v>8788.7155293919586</c:v>
                </c:pt>
                <c:pt idx="31">
                  <c:v>8788.7155293919586</c:v>
                </c:pt>
                <c:pt idx="32">
                  <c:v>8788.7155293919586</c:v>
                </c:pt>
                <c:pt idx="33">
                  <c:v>8788.7155293919586</c:v>
                </c:pt>
                <c:pt idx="34">
                  <c:v>8788.7155293919586</c:v>
                </c:pt>
                <c:pt idx="35">
                  <c:v>8788.7155293919586</c:v>
                </c:pt>
                <c:pt idx="36">
                  <c:v>9504.0281382580342</c:v>
                </c:pt>
                <c:pt idx="37">
                  <c:v>9504.0281382580342</c:v>
                </c:pt>
                <c:pt idx="38">
                  <c:v>9504.0281382580342</c:v>
                </c:pt>
                <c:pt idx="39">
                  <c:v>9504.0281382580342</c:v>
                </c:pt>
                <c:pt idx="40">
                  <c:v>9504.0281382580342</c:v>
                </c:pt>
                <c:pt idx="41">
                  <c:v>9504.0281382580342</c:v>
                </c:pt>
                <c:pt idx="42">
                  <c:v>9504.0281382580342</c:v>
                </c:pt>
                <c:pt idx="43">
                  <c:v>9504.0281382580342</c:v>
                </c:pt>
                <c:pt idx="44">
                  <c:v>9504.0281382580342</c:v>
                </c:pt>
                <c:pt idx="45">
                  <c:v>9504.0281382580342</c:v>
                </c:pt>
                <c:pt idx="46">
                  <c:v>9504.0281382580342</c:v>
                </c:pt>
                <c:pt idx="47">
                  <c:v>9504.0281382580342</c:v>
                </c:pt>
                <c:pt idx="48">
                  <c:v>9718.4838387446325</c:v>
                </c:pt>
                <c:pt idx="49">
                  <c:v>9718.4838387446325</c:v>
                </c:pt>
                <c:pt idx="50">
                  <c:v>9718.4838387446325</c:v>
                </c:pt>
                <c:pt idx="51">
                  <c:v>9718.4838387446325</c:v>
                </c:pt>
                <c:pt idx="52">
                  <c:v>9718.4838387446325</c:v>
                </c:pt>
                <c:pt idx="53">
                  <c:v>9718.4838387446325</c:v>
                </c:pt>
                <c:pt idx="54">
                  <c:v>9718.4838387446325</c:v>
                </c:pt>
                <c:pt idx="55">
                  <c:v>9718.4838387446325</c:v>
                </c:pt>
                <c:pt idx="56">
                  <c:v>9718.4838387446325</c:v>
                </c:pt>
                <c:pt idx="57">
                  <c:v>9718.4838387446325</c:v>
                </c:pt>
                <c:pt idx="58">
                  <c:v>9718.4838387446325</c:v>
                </c:pt>
                <c:pt idx="59">
                  <c:v>9718.4838387446325</c:v>
                </c:pt>
                <c:pt idx="60">
                  <c:v>10066.006748393362</c:v>
                </c:pt>
                <c:pt idx="61">
                  <c:v>10066.006748393362</c:v>
                </c:pt>
                <c:pt idx="62">
                  <c:v>10066.006748393362</c:v>
                </c:pt>
                <c:pt idx="63">
                  <c:v>10066.006748393362</c:v>
                </c:pt>
                <c:pt idx="64">
                  <c:v>10066.006748393362</c:v>
                </c:pt>
                <c:pt idx="65">
                  <c:v>10066.006748393362</c:v>
                </c:pt>
                <c:pt idx="66">
                  <c:v>10066.006748393362</c:v>
                </c:pt>
                <c:pt idx="67">
                  <c:v>10066.006748393362</c:v>
                </c:pt>
                <c:pt idx="68">
                  <c:v>10066.006748393362</c:v>
                </c:pt>
                <c:pt idx="69">
                  <c:v>10066.006748393362</c:v>
                </c:pt>
                <c:pt idx="70">
                  <c:v>10066.006748393362</c:v>
                </c:pt>
                <c:pt idx="71">
                  <c:v>10066.006748393362</c:v>
                </c:pt>
                <c:pt idx="72">
                  <c:v>10305.130812382193</c:v>
                </c:pt>
                <c:pt idx="73">
                  <c:v>10305.130812382193</c:v>
                </c:pt>
                <c:pt idx="74">
                  <c:v>10305.130812382193</c:v>
                </c:pt>
                <c:pt idx="75">
                  <c:v>10305.130812382193</c:v>
                </c:pt>
                <c:pt idx="76">
                  <c:v>10305.130812382193</c:v>
                </c:pt>
                <c:pt idx="77">
                  <c:v>10305.130812382193</c:v>
                </c:pt>
                <c:pt idx="78">
                  <c:v>10305.130812382193</c:v>
                </c:pt>
                <c:pt idx="79">
                  <c:v>10305.130812382193</c:v>
                </c:pt>
                <c:pt idx="80">
                  <c:v>10305.130812382193</c:v>
                </c:pt>
                <c:pt idx="81">
                  <c:v>10305.130812382193</c:v>
                </c:pt>
                <c:pt idx="82">
                  <c:v>10305.130812382193</c:v>
                </c:pt>
                <c:pt idx="83">
                  <c:v>10305.130812382193</c:v>
                </c:pt>
                <c:pt idx="84">
                  <c:v>10416.202170932755</c:v>
                </c:pt>
                <c:pt idx="85">
                  <c:v>10416.202170932755</c:v>
                </c:pt>
                <c:pt idx="86">
                  <c:v>10416.202170932755</c:v>
                </c:pt>
                <c:pt idx="87">
                  <c:v>10416.202170932755</c:v>
                </c:pt>
                <c:pt idx="88">
                  <c:v>10416.202170932755</c:v>
                </c:pt>
                <c:pt idx="89">
                  <c:v>10416.202170932755</c:v>
                </c:pt>
                <c:pt idx="90">
                  <c:v>10416.202170932755</c:v>
                </c:pt>
                <c:pt idx="91">
                  <c:v>10416.202170932755</c:v>
                </c:pt>
                <c:pt idx="92">
                  <c:v>10416.202170932755</c:v>
                </c:pt>
                <c:pt idx="93">
                  <c:v>10416.202170932755</c:v>
                </c:pt>
                <c:pt idx="94">
                  <c:v>10416.202170932755</c:v>
                </c:pt>
                <c:pt idx="95">
                  <c:v>10416.202170932755</c:v>
                </c:pt>
                <c:pt idx="96">
                  <c:v>10545.992997957674</c:v>
                </c:pt>
                <c:pt idx="97">
                  <c:v>10545.992997957674</c:v>
                </c:pt>
                <c:pt idx="98">
                  <c:v>10545.992997957674</c:v>
                </c:pt>
                <c:pt idx="99">
                  <c:v>10545.992997957674</c:v>
                </c:pt>
                <c:pt idx="100">
                  <c:v>10545.992997957674</c:v>
                </c:pt>
                <c:pt idx="101">
                  <c:v>10545.992997957674</c:v>
                </c:pt>
                <c:pt idx="102">
                  <c:v>10545.992997957674</c:v>
                </c:pt>
                <c:pt idx="103">
                  <c:v>10545.992997957674</c:v>
                </c:pt>
                <c:pt idx="104">
                  <c:v>10545.992997957674</c:v>
                </c:pt>
                <c:pt idx="105">
                  <c:v>10545.992997957674</c:v>
                </c:pt>
                <c:pt idx="106">
                  <c:v>10545.992997957674</c:v>
                </c:pt>
                <c:pt idx="107">
                  <c:v>10545.992997957674</c:v>
                </c:pt>
                <c:pt idx="108">
                  <c:v>10312.378564254876</c:v>
                </c:pt>
                <c:pt idx="109">
                  <c:v>10312.378564254876</c:v>
                </c:pt>
                <c:pt idx="110">
                  <c:v>10312.378564254876</c:v>
                </c:pt>
                <c:pt idx="111">
                  <c:v>10312.378564254876</c:v>
                </c:pt>
                <c:pt idx="112">
                  <c:v>10312.378564254876</c:v>
                </c:pt>
                <c:pt idx="113">
                  <c:v>10312.378564254876</c:v>
                </c:pt>
                <c:pt idx="114">
                  <c:v>10312.378564254876</c:v>
                </c:pt>
                <c:pt idx="115">
                  <c:v>10312.378564254876</c:v>
                </c:pt>
                <c:pt idx="116">
                  <c:v>10312.378564254876</c:v>
                </c:pt>
                <c:pt idx="117">
                  <c:v>10312.378564254876</c:v>
                </c:pt>
                <c:pt idx="118">
                  <c:v>10312.378564254876</c:v>
                </c:pt>
                <c:pt idx="119">
                  <c:v>10312.378564254876</c:v>
                </c:pt>
                <c:pt idx="120">
                  <c:v>10599.326198505336</c:v>
                </c:pt>
                <c:pt idx="121">
                  <c:v>10599.326198505336</c:v>
                </c:pt>
                <c:pt idx="122">
                  <c:v>10599.326198505336</c:v>
                </c:pt>
                <c:pt idx="123">
                  <c:v>10599.326198505336</c:v>
                </c:pt>
                <c:pt idx="124">
                  <c:v>10599.326198505336</c:v>
                </c:pt>
                <c:pt idx="125">
                  <c:v>10599.326198505336</c:v>
                </c:pt>
                <c:pt idx="126">
                  <c:v>10599.326198505336</c:v>
                </c:pt>
                <c:pt idx="127">
                  <c:v>10599.326198505336</c:v>
                </c:pt>
                <c:pt idx="128">
                  <c:v>10599.326198505336</c:v>
                </c:pt>
                <c:pt idx="129">
                  <c:v>10599.326198505336</c:v>
                </c:pt>
                <c:pt idx="130">
                  <c:v>10599.326198505336</c:v>
                </c:pt>
                <c:pt idx="131">
                  <c:v>10599.326198505336</c:v>
                </c:pt>
                <c:pt idx="132">
                  <c:v>10561.038759476492</c:v>
                </c:pt>
                <c:pt idx="133">
                  <c:v>10561.038759476492</c:v>
                </c:pt>
                <c:pt idx="134">
                  <c:v>10561.038759476492</c:v>
                </c:pt>
                <c:pt idx="135">
                  <c:v>10561.038759476492</c:v>
                </c:pt>
                <c:pt idx="136">
                  <c:v>10561.038759476492</c:v>
                </c:pt>
                <c:pt idx="137">
                  <c:v>10561.038759476492</c:v>
                </c:pt>
                <c:pt idx="138">
                  <c:v>10561.038759476492</c:v>
                </c:pt>
                <c:pt idx="139">
                  <c:v>10561.038759476492</c:v>
                </c:pt>
                <c:pt idx="140">
                  <c:v>10561.038759476492</c:v>
                </c:pt>
                <c:pt idx="141">
                  <c:v>10561.038759476492</c:v>
                </c:pt>
                <c:pt idx="142">
                  <c:v>10561.038759476492</c:v>
                </c:pt>
                <c:pt idx="143">
                  <c:v>10561.038759476492</c:v>
                </c:pt>
                <c:pt idx="144">
                  <c:v>10841.25415349884</c:v>
                </c:pt>
                <c:pt idx="145">
                  <c:v>10841.25415349884</c:v>
                </c:pt>
                <c:pt idx="146">
                  <c:v>10841.25415349884</c:v>
                </c:pt>
                <c:pt idx="147">
                  <c:v>10841.25415349884</c:v>
                </c:pt>
                <c:pt idx="148">
                  <c:v>10841.25415349884</c:v>
                </c:pt>
                <c:pt idx="149">
                  <c:v>10841.25415349884</c:v>
                </c:pt>
                <c:pt idx="150">
                  <c:v>10841.25415349884</c:v>
                </c:pt>
                <c:pt idx="151">
                  <c:v>10841.25415349884</c:v>
                </c:pt>
                <c:pt idx="152">
                  <c:v>10841.25415349884</c:v>
                </c:pt>
                <c:pt idx="153">
                  <c:v>10841.25415349884</c:v>
                </c:pt>
                <c:pt idx="154">
                  <c:v>10841.25415349884</c:v>
                </c:pt>
                <c:pt idx="155">
                  <c:v>10841.25415349884</c:v>
                </c:pt>
                <c:pt idx="156">
                  <c:v>11029.947696851701</c:v>
                </c:pt>
                <c:pt idx="157">
                  <c:v>11029.947696851701</c:v>
                </c:pt>
                <c:pt idx="158">
                  <c:v>11029.947696851701</c:v>
                </c:pt>
                <c:pt idx="159">
                  <c:v>11029.947696851701</c:v>
                </c:pt>
                <c:pt idx="160">
                  <c:v>11029.947696851701</c:v>
                </c:pt>
                <c:pt idx="161">
                  <c:v>11029.947696851701</c:v>
                </c:pt>
                <c:pt idx="162">
                  <c:v>11029.947696851701</c:v>
                </c:pt>
                <c:pt idx="163">
                  <c:v>11029.947696851701</c:v>
                </c:pt>
                <c:pt idx="164">
                  <c:v>11029.947696851701</c:v>
                </c:pt>
                <c:pt idx="165">
                  <c:v>11029.947696851701</c:v>
                </c:pt>
                <c:pt idx="166">
                  <c:v>11029.947696851701</c:v>
                </c:pt>
                <c:pt idx="167">
                  <c:v>11029.947696851701</c:v>
                </c:pt>
                <c:pt idx="168">
                  <c:v>10683.795819620247</c:v>
                </c:pt>
                <c:pt idx="169">
                  <c:v>10683.795819620247</c:v>
                </c:pt>
                <c:pt idx="170">
                  <c:v>10683.795819620247</c:v>
                </c:pt>
                <c:pt idx="171">
                  <c:v>10683.795819620247</c:v>
                </c:pt>
                <c:pt idx="172">
                  <c:v>10683.795819620247</c:v>
                </c:pt>
                <c:pt idx="173">
                  <c:v>10683.795819620247</c:v>
                </c:pt>
                <c:pt idx="174">
                  <c:v>10683.795819620247</c:v>
                </c:pt>
                <c:pt idx="175">
                  <c:v>10683.795819620247</c:v>
                </c:pt>
                <c:pt idx="176">
                  <c:v>10683.795819620247</c:v>
                </c:pt>
                <c:pt idx="177">
                  <c:v>10683.795819620247</c:v>
                </c:pt>
                <c:pt idx="178">
                  <c:v>10683.795819620247</c:v>
                </c:pt>
                <c:pt idx="179">
                  <c:v>10683.795819620247</c:v>
                </c:pt>
                <c:pt idx="180">
                  <c:v>10835.63468056232</c:v>
                </c:pt>
                <c:pt idx="181">
                  <c:v>10835.63468056232</c:v>
                </c:pt>
                <c:pt idx="182">
                  <c:v>10835.63468056232</c:v>
                </c:pt>
                <c:pt idx="183">
                  <c:v>10835.63468056232</c:v>
                </c:pt>
                <c:pt idx="184">
                  <c:v>10835.63468056232</c:v>
                </c:pt>
                <c:pt idx="185">
                  <c:v>10835.63468056232</c:v>
                </c:pt>
                <c:pt idx="186">
                  <c:v>10835.63468056232</c:v>
                </c:pt>
                <c:pt idx="187">
                  <c:v>10835.63468056232</c:v>
                </c:pt>
                <c:pt idx="188">
                  <c:v>10835.63468056232</c:v>
                </c:pt>
                <c:pt idx="189">
                  <c:v>10835.63468056232</c:v>
                </c:pt>
                <c:pt idx="190">
                  <c:v>10835.63468056232</c:v>
                </c:pt>
                <c:pt idx="191">
                  <c:v>10835.63468056232</c:v>
                </c:pt>
                <c:pt idx="192">
                  <c:v>10851.851436108942</c:v>
                </c:pt>
                <c:pt idx="193">
                  <c:v>10851.851436108942</c:v>
                </c:pt>
                <c:pt idx="194">
                  <c:v>10851.851436108942</c:v>
                </c:pt>
                <c:pt idx="195">
                  <c:v>10851.851436108942</c:v>
                </c:pt>
                <c:pt idx="196">
                  <c:v>10851.851436108942</c:v>
                </c:pt>
                <c:pt idx="197">
                  <c:v>10851.851436108942</c:v>
                </c:pt>
                <c:pt idx="198">
                  <c:v>10851.851436108942</c:v>
                </c:pt>
                <c:pt idx="199">
                  <c:v>10851.851436108942</c:v>
                </c:pt>
                <c:pt idx="200">
                  <c:v>10851.851436108942</c:v>
                </c:pt>
                <c:pt idx="201">
                  <c:v>10851.851436108942</c:v>
                </c:pt>
                <c:pt idx="202">
                  <c:v>10851.851436108942</c:v>
                </c:pt>
                <c:pt idx="203">
                  <c:v>10851.851436108942</c:v>
                </c:pt>
                <c:pt idx="204">
                  <c:v>10493.773724842074</c:v>
                </c:pt>
                <c:pt idx="205">
                  <c:v>10493.773724842074</c:v>
                </c:pt>
                <c:pt idx="206">
                  <c:v>10493.773724842074</c:v>
                </c:pt>
                <c:pt idx="207">
                  <c:v>10493.773724842074</c:v>
                </c:pt>
                <c:pt idx="208">
                  <c:v>10493.773724842074</c:v>
                </c:pt>
                <c:pt idx="209">
                  <c:v>10493.773724842074</c:v>
                </c:pt>
                <c:pt idx="210">
                  <c:v>10493.773724842074</c:v>
                </c:pt>
                <c:pt idx="211">
                  <c:v>10493.773724842074</c:v>
                </c:pt>
                <c:pt idx="212">
                  <c:v>10493.773724842074</c:v>
                </c:pt>
                <c:pt idx="213">
                  <c:v>10493.773724842074</c:v>
                </c:pt>
                <c:pt idx="214">
                  <c:v>10493.773724842074</c:v>
                </c:pt>
                <c:pt idx="215">
                  <c:v>10493.773724842074</c:v>
                </c:pt>
                <c:pt idx="216">
                  <c:v>10861.762567341526</c:v>
                </c:pt>
                <c:pt idx="217">
                  <c:v>10861.762567341526</c:v>
                </c:pt>
                <c:pt idx="218">
                  <c:v>10861.762567341526</c:v>
                </c:pt>
                <c:pt idx="219">
                  <c:v>10861.762567341526</c:v>
                </c:pt>
                <c:pt idx="220">
                  <c:v>10861.762567341526</c:v>
                </c:pt>
                <c:pt idx="221">
                  <c:v>10861.762567341526</c:v>
                </c:pt>
                <c:pt idx="222">
                  <c:v>10861.762567341526</c:v>
                </c:pt>
                <c:pt idx="223">
                  <c:v>10861.762567341526</c:v>
                </c:pt>
                <c:pt idx="224">
                  <c:v>10861.762567341526</c:v>
                </c:pt>
                <c:pt idx="225">
                  <c:v>10861.762567341526</c:v>
                </c:pt>
                <c:pt idx="226">
                  <c:v>10861.762567341526</c:v>
                </c:pt>
                <c:pt idx="227">
                  <c:v>10861.762567341526</c:v>
                </c:pt>
                <c:pt idx="228">
                  <c:v>10488.314171003562</c:v>
                </c:pt>
                <c:pt idx="229">
                  <c:v>10488.314171003562</c:v>
                </c:pt>
                <c:pt idx="230">
                  <c:v>10488.314171003562</c:v>
                </c:pt>
                <c:pt idx="231">
                  <c:v>10488.314171003562</c:v>
                </c:pt>
                <c:pt idx="232">
                  <c:v>10488.314171003562</c:v>
                </c:pt>
                <c:pt idx="233">
                  <c:v>10488.314171003562</c:v>
                </c:pt>
                <c:pt idx="234">
                  <c:v>10488.314171003562</c:v>
                </c:pt>
                <c:pt idx="235">
                  <c:v>10488.314171003562</c:v>
                </c:pt>
                <c:pt idx="236">
                  <c:v>10488.314171003562</c:v>
                </c:pt>
                <c:pt idx="237">
                  <c:v>10488.314171003562</c:v>
                </c:pt>
                <c:pt idx="238">
                  <c:v>10488.314171003562</c:v>
                </c:pt>
                <c:pt idx="239">
                  <c:v>10488.314171003562</c:v>
                </c:pt>
                <c:pt idx="240">
                  <c:v>10308.247584886292</c:v>
                </c:pt>
                <c:pt idx="241">
                  <c:v>10308.247584886292</c:v>
                </c:pt>
                <c:pt idx="242">
                  <c:v>10308.247584886292</c:v>
                </c:pt>
                <c:pt idx="243">
                  <c:v>10308.247584886292</c:v>
                </c:pt>
                <c:pt idx="244">
                  <c:v>10308.247584886292</c:v>
                </c:pt>
                <c:pt idx="245">
                  <c:v>10308.247584886292</c:v>
                </c:pt>
                <c:pt idx="246">
                  <c:v>10308.247584886292</c:v>
                </c:pt>
                <c:pt idx="247">
                  <c:v>10308.247584886292</c:v>
                </c:pt>
                <c:pt idx="248">
                  <c:v>10308.247584886292</c:v>
                </c:pt>
                <c:pt idx="249">
                  <c:v>10308.247584886292</c:v>
                </c:pt>
                <c:pt idx="250">
                  <c:v>10308.247584886292</c:v>
                </c:pt>
                <c:pt idx="251">
                  <c:v>10308.247584886292</c:v>
                </c:pt>
                <c:pt idx="252">
                  <c:v>10493.483737694811</c:v>
                </c:pt>
                <c:pt idx="253">
                  <c:v>10493.483737694811</c:v>
                </c:pt>
                <c:pt idx="254">
                  <c:v>10493.483737694811</c:v>
                </c:pt>
                <c:pt idx="255">
                  <c:v>10493.483737694811</c:v>
                </c:pt>
                <c:pt idx="256">
                  <c:v>10493.483737694811</c:v>
                </c:pt>
                <c:pt idx="257">
                  <c:v>10493.483737694811</c:v>
                </c:pt>
                <c:pt idx="258">
                  <c:v>10493.483737694811</c:v>
                </c:pt>
                <c:pt idx="259">
                  <c:v>10493.483737694811</c:v>
                </c:pt>
                <c:pt idx="260">
                  <c:v>10493.483737694811</c:v>
                </c:pt>
                <c:pt idx="261">
                  <c:v>10493.483737694811</c:v>
                </c:pt>
                <c:pt idx="262">
                  <c:v>10493.483737694811</c:v>
                </c:pt>
                <c:pt idx="263">
                  <c:v>10493.483737694811</c:v>
                </c:pt>
                <c:pt idx="264">
                  <c:v>10213.018243019193</c:v>
                </c:pt>
                <c:pt idx="265">
                  <c:v>10213.018243019193</c:v>
                </c:pt>
                <c:pt idx="266">
                  <c:v>10213.018243019193</c:v>
                </c:pt>
                <c:pt idx="267">
                  <c:v>10213.018243019193</c:v>
                </c:pt>
                <c:pt idx="268">
                  <c:v>10213.018243019193</c:v>
                </c:pt>
                <c:pt idx="269">
                  <c:v>10213.018243019193</c:v>
                </c:pt>
                <c:pt idx="270">
                  <c:v>10213.018243019193</c:v>
                </c:pt>
                <c:pt idx="271">
                  <c:v>10213.018243019193</c:v>
                </c:pt>
                <c:pt idx="272">
                  <c:v>10213.018243019193</c:v>
                </c:pt>
                <c:pt idx="273">
                  <c:v>10213.018243019193</c:v>
                </c:pt>
                <c:pt idx="274">
                  <c:v>10213.018243019193</c:v>
                </c:pt>
                <c:pt idx="275">
                  <c:v>10213.018243019193</c:v>
                </c:pt>
                <c:pt idx="276">
                  <c:v>10467.099080208498</c:v>
                </c:pt>
                <c:pt idx="277">
                  <c:v>10467.099080208498</c:v>
                </c:pt>
                <c:pt idx="278">
                  <c:v>10467.099080208498</c:v>
                </c:pt>
                <c:pt idx="279">
                  <c:v>10467.099080208498</c:v>
                </c:pt>
                <c:pt idx="280">
                  <c:v>10467.099080208498</c:v>
                </c:pt>
                <c:pt idx="281">
                  <c:v>10467.099080208498</c:v>
                </c:pt>
                <c:pt idx="282">
                  <c:v>10467.099080208498</c:v>
                </c:pt>
                <c:pt idx="283">
                  <c:v>10467.099080208498</c:v>
                </c:pt>
                <c:pt idx="284">
                  <c:v>10467.099080208498</c:v>
                </c:pt>
                <c:pt idx="285">
                  <c:v>10467.099080208498</c:v>
                </c:pt>
                <c:pt idx="286">
                  <c:v>10467.099080208498</c:v>
                </c:pt>
                <c:pt idx="287">
                  <c:v>10467.099080208498</c:v>
                </c:pt>
                <c:pt idx="288">
                  <c:v>10361.966032659977</c:v>
                </c:pt>
                <c:pt idx="289">
                  <c:v>10361.966032659977</c:v>
                </c:pt>
                <c:pt idx="290">
                  <c:v>10361.966032659977</c:v>
                </c:pt>
                <c:pt idx="291">
                  <c:v>10361.966032659977</c:v>
                </c:pt>
                <c:pt idx="292">
                  <c:v>10361.966032659977</c:v>
                </c:pt>
                <c:pt idx="293">
                  <c:v>10361.966032659977</c:v>
                </c:pt>
                <c:pt idx="294">
                  <c:v>10361.966032659977</c:v>
                </c:pt>
                <c:pt idx="295">
                  <c:v>10361.966032659977</c:v>
                </c:pt>
                <c:pt idx="296">
                  <c:v>10361.966032659977</c:v>
                </c:pt>
                <c:pt idx="297">
                  <c:v>10361.966032659977</c:v>
                </c:pt>
                <c:pt idx="298">
                  <c:v>10361.966032659977</c:v>
                </c:pt>
                <c:pt idx="299">
                  <c:v>10361.966032659977</c:v>
                </c:pt>
                <c:pt idx="300">
                  <c:v>10235.204257222136</c:v>
                </c:pt>
                <c:pt idx="301">
                  <c:v>10235.204257222136</c:v>
                </c:pt>
                <c:pt idx="302">
                  <c:v>10235.204257222136</c:v>
                </c:pt>
                <c:pt idx="303">
                  <c:v>10235.204257222136</c:v>
                </c:pt>
                <c:pt idx="304">
                  <c:v>10235.204257222136</c:v>
                </c:pt>
                <c:pt idx="305">
                  <c:v>10235.204257222136</c:v>
                </c:pt>
                <c:pt idx="306">
                  <c:v>10235.204257222136</c:v>
                </c:pt>
                <c:pt idx="307">
                  <c:v>10235.204257222136</c:v>
                </c:pt>
                <c:pt idx="308">
                  <c:v>10235.204257222136</c:v>
                </c:pt>
                <c:pt idx="309">
                  <c:v>10235.204257222136</c:v>
                </c:pt>
                <c:pt idx="310">
                  <c:v>10235.204257222136</c:v>
                </c:pt>
                <c:pt idx="311">
                  <c:v>10235.204257222136</c:v>
                </c:pt>
                <c:pt idx="312">
                  <c:v>10298.597394475401</c:v>
                </c:pt>
                <c:pt idx="313">
                  <c:v>10298.597394475401</c:v>
                </c:pt>
                <c:pt idx="314">
                  <c:v>10298.597394475401</c:v>
                </c:pt>
                <c:pt idx="315">
                  <c:v>10298.597394475401</c:v>
                </c:pt>
                <c:pt idx="316">
                  <c:v>10298.597394475401</c:v>
                </c:pt>
                <c:pt idx="317">
                  <c:v>10298.597394475401</c:v>
                </c:pt>
                <c:pt idx="318">
                  <c:v>10298.597394475401</c:v>
                </c:pt>
                <c:pt idx="319">
                  <c:v>10298.597394475401</c:v>
                </c:pt>
                <c:pt idx="320">
                  <c:v>10298.597394475401</c:v>
                </c:pt>
                <c:pt idx="321">
                  <c:v>10298.597394475401</c:v>
                </c:pt>
                <c:pt idx="322">
                  <c:v>10298.597394475401</c:v>
                </c:pt>
                <c:pt idx="323">
                  <c:v>10298.597394475401</c:v>
                </c:pt>
                <c:pt idx="324">
                  <c:v>10605.354072949918</c:v>
                </c:pt>
                <c:pt idx="325">
                  <c:v>10605.354072949918</c:v>
                </c:pt>
                <c:pt idx="326">
                  <c:v>10605.354072949918</c:v>
                </c:pt>
                <c:pt idx="327">
                  <c:v>10605.354072949918</c:v>
                </c:pt>
                <c:pt idx="328">
                  <c:v>10605.354072949918</c:v>
                </c:pt>
                <c:pt idx="329">
                  <c:v>10605.354072949918</c:v>
                </c:pt>
                <c:pt idx="330">
                  <c:v>10605.354072949918</c:v>
                </c:pt>
                <c:pt idx="331">
                  <c:v>10605.354072949918</c:v>
                </c:pt>
                <c:pt idx="332">
                  <c:v>10605.354072949918</c:v>
                </c:pt>
                <c:pt idx="333">
                  <c:v>10605.354072949918</c:v>
                </c:pt>
                <c:pt idx="334">
                  <c:v>10605.354072949918</c:v>
                </c:pt>
                <c:pt idx="335">
                  <c:v>10605.354072949918</c:v>
                </c:pt>
                <c:pt idx="336">
                  <c:v>10605.354072949918</c:v>
                </c:pt>
                <c:pt idx="337">
                  <c:v>10605.354072949918</c:v>
                </c:pt>
                <c:pt idx="338">
                  <c:v>10605.354072949918</c:v>
                </c:pt>
                <c:pt idx="339">
                  <c:v>10605.354072949918</c:v>
                </c:pt>
                <c:pt idx="340">
                  <c:v>10605.354072949918</c:v>
                </c:pt>
                <c:pt idx="341">
                  <c:v>10605.354072949918</c:v>
                </c:pt>
                <c:pt idx="342">
                  <c:v>10605.354072949918</c:v>
                </c:pt>
                <c:pt idx="343">
                  <c:v>10605.354072949918</c:v>
                </c:pt>
                <c:pt idx="344">
                  <c:v>10605.354072949918</c:v>
                </c:pt>
                <c:pt idx="345">
                  <c:v>10605.354072949918</c:v>
                </c:pt>
                <c:pt idx="346">
                  <c:v>10605.354072949918</c:v>
                </c:pt>
                <c:pt idx="347">
                  <c:v>10605.354072949918</c:v>
                </c:pt>
                <c:pt idx="348">
                  <c:v>10605.354072949915</c:v>
                </c:pt>
                <c:pt idx="349">
                  <c:v>10605.354072949915</c:v>
                </c:pt>
                <c:pt idx="350">
                  <c:v>10605.354072949915</c:v>
                </c:pt>
                <c:pt idx="351">
                  <c:v>10605.354072949915</c:v>
                </c:pt>
                <c:pt idx="352">
                  <c:v>10605.354072949915</c:v>
                </c:pt>
                <c:pt idx="353">
                  <c:v>10605.354072949915</c:v>
                </c:pt>
                <c:pt idx="354">
                  <c:v>10605.354072949915</c:v>
                </c:pt>
                <c:pt idx="355">
                  <c:v>10605.354072949915</c:v>
                </c:pt>
                <c:pt idx="356">
                  <c:v>10605.354072949915</c:v>
                </c:pt>
                <c:pt idx="357">
                  <c:v>10605.354072949915</c:v>
                </c:pt>
                <c:pt idx="358">
                  <c:v>10605.354072949915</c:v>
                </c:pt>
                <c:pt idx="359">
                  <c:v>10605.354072949915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C-41BD-A72D-5CEEB7ABC6AE}"/>
            </c:ext>
          </c:extLst>
        </c:ser>
        <c:ser>
          <c:idx val="1"/>
          <c:order val="1"/>
          <c:tx>
            <c:v>INT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'Exh.17-5 ARM-Sched'!$A$54:$A$413</c:f>
              <c:numCache>
                <c:formatCode>General</c:formatCod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numCache>
            </c:numRef>
          </c:cat>
          <c:val>
            <c:numRef>
              <c:f>'Exh.17-5 ARM-Sched'!$D$54:$D$413</c:f>
              <c:numCache>
                <c:formatCode>0.00_)</c:formatCode>
                <c:ptCount val="360"/>
                <c:pt idx="0">
                  <c:v>7500</c:v>
                </c:pt>
                <c:pt idx="1">
                  <c:v>7495.903303729141</c:v>
                </c:pt>
                <c:pt idx="2">
                  <c:v>7491.7758822362493</c:v>
                </c:pt>
                <c:pt idx="3">
                  <c:v>7487.617505082163</c:v>
                </c:pt>
                <c:pt idx="4">
                  <c:v>7483.4279400994201</c:v>
                </c:pt>
                <c:pt idx="5">
                  <c:v>7479.2069533793074</c:v>
                </c:pt>
                <c:pt idx="6">
                  <c:v>7474.9543092587928</c:v>
                </c:pt>
                <c:pt idx="7">
                  <c:v>7470.669770307376</c:v>
                </c:pt>
                <c:pt idx="8">
                  <c:v>7466.3530973138222</c:v>
                </c:pt>
                <c:pt idx="9">
                  <c:v>7462.0040492728176</c:v>
                </c:pt>
                <c:pt idx="10">
                  <c:v>7457.6223833715048</c:v>
                </c:pt>
                <c:pt idx="11">
                  <c:v>7453.2078549759317</c:v>
                </c:pt>
                <c:pt idx="12">
                  <c:v>9095.7638657350162</c:v>
                </c:pt>
                <c:pt idx="13">
                  <c:v>9092.1213432331115</c:v>
                </c:pt>
                <c:pt idx="14">
                  <c:v>9088.4454612959598</c:v>
                </c:pt>
                <c:pt idx="15">
                  <c:v>9084.7359144067323</c:v>
                </c:pt>
                <c:pt idx="16">
                  <c:v>9080.9923942505793</c:v>
                </c:pt>
                <c:pt idx="17">
                  <c:v>9077.2145896889961</c:v>
                </c:pt>
                <c:pt idx="18">
                  <c:v>9073.4021867339707</c:v>
                </c:pt>
                <c:pt idx="19">
                  <c:v>9069.5548685218801</c:v>
                </c:pt>
                <c:pt idx="20">
                  <c:v>9065.6723152871637</c:v>
                </c:pt>
                <c:pt idx="21">
                  <c:v>9061.7542043357407</c:v>
                </c:pt>
                <c:pt idx="22">
                  <c:v>9057.8002100181857</c:v>
                </c:pt>
                <c:pt idx="23">
                  <c:v>9053.8100037026743</c:v>
                </c:pt>
                <c:pt idx="24">
                  <c:v>8251.03077366256</c:v>
                </c:pt>
                <c:pt idx="25">
                  <c:v>8246.5411059522175</c:v>
                </c:pt>
                <c:pt idx="26">
                  <c:v>8242.0139495164967</c:v>
                </c:pt>
                <c:pt idx="27">
                  <c:v>8237.4489913245361</c:v>
                </c:pt>
                <c:pt idx="28">
                  <c:v>8232.8459157316738</c:v>
                </c:pt>
                <c:pt idx="29">
                  <c:v>8228.2044044576105</c:v>
                </c:pt>
                <c:pt idx="30">
                  <c:v>8223.5241365644088</c:v>
                </c:pt>
                <c:pt idx="31">
                  <c:v>8218.8047884342996</c:v>
                </c:pt>
                <c:pt idx="32">
                  <c:v>8214.0460337473032</c:v>
                </c:pt>
                <c:pt idx="33">
                  <c:v>8209.2475434586704</c:v>
                </c:pt>
                <c:pt idx="34">
                  <c:v>8204.4089857761264</c:v>
                </c:pt>
                <c:pt idx="35">
                  <c:v>8199.5300261369339</c:v>
                </c:pt>
                <c:pt idx="36">
                  <c:v>9012.4357091393231</c:v>
                </c:pt>
                <c:pt idx="37">
                  <c:v>9007.9212519985831</c:v>
                </c:pt>
                <c:pt idx="38">
                  <c:v>9003.3653370931006</c:v>
                </c:pt>
                <c:pt idx="39">
                  <c:v>8998.7675837024017</c:v>
                </c:pt>
                <c:pt idx="40">
                  <c:v>8994.1276076097329</c:v>
                </c:pt>
                <c:pt idx="41">
                  <c:v>8989.4450210699451</c:v>
                </c:pt>
                <c:pt idx="42">
                  <c:v>8984.7194327771012</c:v>
                </c:pt>
                <c:pt idx="43">
                  <c:v>8979.9504478317704</c:v>
                </c:pt>
                <c:pt idx="44">
                  <c:v>8975.1376677080207</c:v>
                </c:pt>
                <c:pt idx="45">
                  <c:v>8970.2806902201373</c:v>
                </c:pt>
                <c:pt idx="46">
                  <c:v>8965.3791094889893</c:v>
                </c:pt>
                <c:pt idx="47">
                  <c:v>8960.4325159081272</c:v>
                </c:pt>
                <c:pt idx="48">
                  <c:v>9199.2365168747801</c:v>
                </c:pt>
                <c:pt idx="49">
                  <c:v>9194.3382838051402</c:v>
                </c:pt>
                <c:pt idx="50">
                  <c:v>9189.3938440702113</c:v>
                </c:pt>
                <c:pt idx="51">
                  <c:v>9184.4027617871161</c:v>
                </c:pt>
                <c:pt idx="52">
                  <c:v>9179.3645969611498</c:v>
                </c:pt>
                <c:pt idx="53">
                  <c:v>9174.2789054469922</c:v>
                </c:pt>
                <c:pt idx="54">
                  <c:v>9169.1452389095521</c:v>
                </c:pt>
                <c:pt idx="55">
                  <c:v>9163.9631447844404</c:v>
                </c:pt>
                <c:pt idx="56">
                  <c:v>9158.7321662380818</c:v>
                </c:pt>
                <c:pt idx="57">
                  <c:v>9153.451842127437</c:v>
                </c:pt>
                <c:pt idx="58">
                  <c:v>9148.1217069593476</c:v>
                </c:pt>
                <c:pt idx="59">
                  <c:v>9142.741290849508</c:v>
                </c:pt>
                <c:pt idx="60">
                  <c:v>9532.8297271264109</c:v>
                </c:pt>
                <c:pt idx="61">
                  <c:v>9527.5823766087724</c:v>
                </c:pt>
                <c:pt idx="62">
                  <c:v>9522.2833834164612</c:v>
                </c:pt>
                <c:pt idx="63">
                  <c:v>9516.9322392994782</c:v>
                </c:pt>
                <c:pt idx="64">
                  <c:v>9511.5284310058141</c:v>
                </c:pt>
                <c:pt idx="65">
                  <c:v>9506.0714402321919</c:v>
                </c:pt>
                <c:pt idx="66">
                  <c:v>9500.5607435743714</c:v>
                </c:pt>
                <c:pt idx="67">
                  <c:v>9494.9958124769455</c:v>
                </c:pt>
                <c:pt idx="68">
                  <c:v>9489.3761131826341</c:v>
                </c:pt>
                <c:pt idx="69">
                  <c:v>9483.701106681101</c:v>
                </c:pt>
                <c:pt idx="70">
                  <c:v>9477.9702486572496</c:v>
                </c:pt>
                <c:pt idx="71">
                  <c:v>9472.1829894390121</c:v>
                </c:pt>
                <c:pt idx="72">
                  <c:v>9738.8667318736116</c:v>
                </c:pt>
                <c:pt idx="73">
                  <c:v>9733.1333080584609</c:v>
                </c:pt>
                <c:pt idx="74">
                  <c:v>9727.3418333271838</c:v>
                </c:pt>
                <c:pt idx="75">
                  <c:v>9721.4917199142528</c:v>
                </c:pt>
                <c:pt idx="76">
                  <c:v>9715.5823741030126</c:v>
                </c:pt>
                <c:pt idx="77">
                  <c:v>9709.6131961654373</c:v>
                </c:pt>
                <c:pt idx="78">
                  <c:v>9703.5835803012415</c:v>
                </c:pt>
                <c:pt idx="79">
                  <c:v>9697.4929145764218</c:v>
                </c:pt>
                <c:pt idx="80">
                  <c:v>9691.3405808611387</c:v>
                </c:pt>
                <c:pt idx="81">
                  <c:v>9685.1259547669888</c:v>
                </c:pt>
                <c:pt idx="82">
                  <c:v>9678.8484055836343</c:v>
                </c:pt>
                <c:pt idx="83">
                  <c:v>9672.5072962147988</c:v>
                </c:pt>
                <c:pt idx="84">
                  <c:v>9793.3922149899972</c:v>
                </c:pt>
                <c:pt idx="85">
                  <c:v>9787.0032228586188</c:v>
                </c:pt>
                <c:pt idx="86">
                  <c:v>9780.548690316291</c:v>
                </c:pt>
                <c:pt idx="87">
                  <c:v>9774.0279450276339</c:v>
                </c:pt>
                <c:pt idx="88">
                  <c:v>9767.4403077602237</c:v>
                </c:pt>
                <c:pt idx="89">
                  <c:v>9760.7850923138449</c:v>
                </c:pt>
                <c:pt idx="90">
                  <c:v>9754.0616054490129</c:v>
                </c:pt>
                <c:pt idx="91">
                  <c:v>9747.2691468147586</c:v>
                </c:pt>
                <c:pt idx="92">
                  <c:v>9740.4070088756835</c:v>
                </c:pt>
                <c:pt idx="93">
                  <c:v>9733.4744768382461</c:v>
                </c:pt>
                <c:pt idx="94">
                  <c:v>9726.4708285763281</c:v>
                </c:pt>
                <c:pt idx="95">
                  <c:v>9719.3953345559876</c:v>
                </c:pt>
                <c:pt idx="96">
                  <c:v>9862.1519676680437</c:v>
                </c:pt>
                <c:pt idx="97">
                  <c:v>9855.0286236025258</c:v>
                </c:pt>
                <c:pt idx="98">
                  <c:v>9847.8310780363263</c:v>
                </c:pt>
                <c:pt idx="99">
                  <c:v>9840.5585580371462</c:v>
                </c:pt>
                <c:pt idx="100">
                  <c:v>9833.2102826213068</c:v>
                </c:pt>
                <c:pt idx="101">
                  <c:v>9825.7854626698863</c:v>
                </c:pt>
                <c:pt idx="102">
                  <c:v>9818.283300843972</c:v>
                </c:pt>
                <c:pt idx="103">
                  <c:v>9810.7029914990362</c:v>
                </c:pt>
                <c:pt idx="104">
                  <c:v>9803.0437205984254</c:v>
                </c:pt>
                <c:pt idx="105">
                  <c:v>9795.3046656259339</c:v>
                </c:pt>
                <c:pt idx="106">
                  <c:v>9787.4849954974779</c:v>
                </c:pt>
                <c:pt idx="107">
                  <c:v>9779.5838704718499</c:v>
                </c:pt>
                <c:pt idx="108">
                  <c:v>9497.9956296828441</c:v>
                </c:pt>
                <c:pt idx="109">
                  <c:v>9489.7500024703022</c:v>
                </c:pt>
                <c:pt idx="110">
                  <c:v>9481.4208882822331</c:v>
                </c:pt>
                <c:pt idx="111">
                  <c:v>9473.0074418130098</c:v>
                </c:pt>
                <c:pt idx="112">
                  <c:v>9464.5088091982871</c:v>
                </c:pt>
                <c:pt idx="113">
                  <c:v>9455.9241279283397</c:v>
                </c:pt>
                <c:pt idx="114">
                  <c:v>9447.2525267605324</c:v>
                </c:pt>
                <c:pt idx="115">
                  <c:v>9438.4931256309028</c:v>
                </c:pt>
                <c:pt idx="116">
                  <c:v>9429.6450355648358</c:v>
                </c:pt>
                <c:pt idx="117">
                  <c:v>9420.7073585868475</c:v>
                </c:pt>
                <c:pt idx="118">
                  <c:v>9411.6791876294592</c:v>
                </c:pt>
                <c:pt idx="119">
                  <c:v>9402.5596064411275</c:v>
                </c:pt>
                <c:pt idx="120">
                  <c:v>9733.5183054090685</c:v>
                </c:pt>
                <c:pt idx="121">
                  <c:v>9724.4345375973335</c:v>
                </c:pt>
                <c:pt idx="122">
                  <c:v>9715.2554659216403</c:v>
                </c:pt>
                <c:pt idx="123">
                  <c:v>9705.9800904856165</c:v>
                </c:pt>
                <c:pt idx="124">
                  <c:v>9696.6074009023105</c:v>
                </c:pt>
                <c:pt idx="125">
                  <c:v>9687.1363761841258</c:v>
                </c:pt>
                <c:pt idx="126">
                  <c:v>9677.5659846316066</c:v>
                </c:pt>
                <c:pt idx="127">
                  <c:v>9667.8951837210461</c:v>
                </c:pt>
                <c:pt idx="128">
                  <c:v>9658.1229199909358</c:v>
                </c:pt>
                <c:pt idx="129">
                  <c:v>9648.2481289271873</c:v>
                </c:pt>
                <c:pt idx="130">
                  <c:v>9638.2697348471975</c:v>
                </c:pt>
                <c:pt idx="131">
                  <c:v>9628.1866507826508</c:v>
                </c:pt>
                <c:pt idx="132">
                  <c:v>9572.1614108709236</c:v>
                </c:pt>
                <c:pt idx="133">
                  <c:v>9561.8358832225658</c:v>
                </c:pt>
                <c:pt idx="134">
                  <c:v>9551.4025398563481</c:v>
                </c:pt>
                <c:pt idx="135">
                  <c:v>9540.8602549964817</c:v>
                </c:pt>
                <c:pt idx="136">
                  <c:v>9530.2078911122026</c:v>
                </c:pt>
                <c:pt idx="137">
                  <c:v>9519.4442987950333</c:v>
                </c:pt>
                <c:pt idx="138">
                  <c:v>9508.5683166347499</c:v>
                </c:pt>
                <c:pt idx="139">
                  <c:v>9497.5787710940767</c:v>
                </c:pt>
                <c:pt idx="140">
                  <c:v>9486.4744763820509</c:v>
                </c:pt>
                <c:pt idx="141">
                  <c:v>9475.2542343260739</c:v>
                </c:pt>
                <c:pt idx="142">
                  <c:v>9463.9168342426274</c:v>
                </c:pt>
                <c:pt idx="143">
                  <c:v>9452.4610528066441</c:v>
                </c:pt>
                <c:pt idx="144">
                  <c:v>9779.9437979150116</c:v>
                </c:pt>
                <c:pt idx="145">
                  <c:v>9768.4639575687816</c:v>
                </c:pt>
                <c:pt idx="146">
                  <c:v>9756.8599436161385</c:v>
                </c:pt>
                <c:pt idx="147">
                  <c:v>9745.1304129125729</c:v>
                </c:pt>
                <c:pt idx="148">
                  <c:v>9733.2740077852322</c:v>
                </c:pt>
                <c:pt idx="149">
                  <c:v>9721.2893558757623</c:v>
                </c:pt>
                <c:pt idx="150">
                  <c:v>9709.1750699814729</c:v>
                </c:pt>
                <c:pt idx="151">
                  <c:v>9696.929747894761</c:v>
                </c:pt>
                <c:pt idx="152">
                  <c:v>9684.5519722408098</c:v>
                </c:pt>
                <c:pt idx="153">
                  <c:v>9672.0403103135359</c:v>
                </c:pt>
                <c:pt idx="154">
                  <c:v>9659.393313909748</c:v>
                </c:pt>
                <c:pt idx="155">
                  <c:v>9646.6095191615259</c:v>
                </c:pt>
                <c:pt idx="156">
                  <c:v>9863.7678091074322</c:v>
                </c:pt>
                <c:pt idx="157">
                  <c:v>9850.8523668506641</c:v>
                </c:pt>
                <c:pt idx="158">
                  <c:v>9837.7938860709019</c:v>
                </c:pt>
                <c:pt idx="159">
                  <c:v>9824.5907826165039</c:v>
                </c:pt>
                <c:pt idx="160">
                  <c:v>9811.2414547913504</c:v>
                </c:pt>
                <c:pt idx="161">
                  <c:v>9797.7442831605313</c:v>
                </c:pt>
                <c:pt idx="162">
                  <c:v>9784.097630353901</c:v>
                </c:pt>
                <c:pt idx="163">
                  <c:v>9770.2998408674375</c:v>
                </c:pt>
                <c:pt idx="164">
                  <c:v>9756.3492408624134</c:v>
                </c:pt>
                <c:pt idx="165">
                  <c:v>9742.2441379623324</c:v>
                </c:pt>
                <c:pt idx="166">
                  <c:v>9727.9828210476317</c:v>
                </c:pt>
                <c:pt idx="167">
                  <c:v>9713.5635600481019</c:v>
                </c:pt>
                <c:pt idx="168">
                  <c:v>9268.4051537102441</c:v>
                </c:pt>
                <c:pt idx="169">
                  <c:v>9253.4256024960305</c:v>
                </c:pt>
                <c:pt idx="170">
                  <c:v>9238.2875176981324</c:v>
                </c:pt>
                <c:pt idx="171">
                  <c:v>9222.9892215027903</c:v>
                </c:pt>
                <c:pt idx="172">
                  <c:v>9207.529018339379</c:v>
                </c:pt>
                <c:pt idx="173">
                  <c:v>9191.9051946924901</c:v>
                </c:pt>
                <c:pt idx="174">
                  <c:v>9176.1160189120055</c:v>
                </c:pt>
                <c:pt idx="175">
                  <c:v>9160.159741021178</c:v>
                </c:pt>
                <c:pt idx="176">
                  <c:v>9144.0345925226702</c:v>
                </c:pt>
                <c:pt idx="177">
                  <c:v>9127.7387862025553</c:v>
                </c:pt>
                <c:pt idx="178">
                  <c:v>9111.2705159322159</c:v>
                </c:pt>
                <c:pt idx="179">
                  <c:v>9094.6279564681845</c:v>
                </c:pt>
                <c:pt idx="180">
                  <c:v>9270.8020586102557</c:v>
                </c:pt>
                <c:pt idx="181">
                  <c:v>9253.8888260213225</c:v>
                </c:pt>
                <c:pt idx="182">
                  <c:v>9236.7927895768262</c:v>
                </c:pt>
                <c:pt idx="183">
                  <c:v>9219.5119734717591</c:v>
                </c:pt>
                <c:pt idx="184">
                  <c:v>9202.0443805459545</c:v>
                </c:pt>
                <c:pt idx="185">
                  <c:v>9184.3879920532781</c:v>
                </c:pt>
                <c:pt idx="186">
                  <c:v>9166.5407674283106</c:v>
                </c:pt>
                <c:pt idx="187">
                  <c:v>9148.5006440505203</c:v>
                </c:pt>
                <c:pt idx="188">
                  <c:v>9130.2655370058892</c:v>
                </c:pt>
                <c:pt idx="189">
                  <c:v>9111.8333388459487</c:v>
                </c:pt>
                <c:pt idx="190">
                  <c:v>9093.201919344232</c:v>
                </c:pt>
                <c:pt idx="191">
                  <c:v>9074.3691252500666</c:v>
                </c:pt>
                <c:pt idx="192">
                  <c:v>9076.2780370483069</c:v>
                </c:pt>
                <c:pt idx="193">
                  <c:v>9057.0426585584828</c:v>
                </c:pt>
                <c:pt idx="194">
                  <c:v>9037.5988968016864</c:v>
                </c:pt>
                <c:pt idx="195">
                  <c:v>9017.9444942925238</c:v>
                </c:pt>
                <c:pt idx="196">
                  <c:v>8998.0771690895126</c:v>
                </c:pt>
                <c:pt idx="197">
                  <c:v>8977.9946145301346</c:v>
                </c:pt>
                <c:pt idx="198">
                  <c:v>8957.6944989630319</c:v>
                </c:pt>
                <c:pt idx="199">
                  <c:v>8937.1744654772847</c:v>
                </c:pt>
                <c:pt idx="200">
                  <c:v>8916.4321316287751</c:v>
                </c:pt>
                <c:pt idx="201">
                  <c:v>8895.4650891635738</c:v>
                </c:pt>
                <c:pt idx="202">
                  <c:v>8874.2709037383302</c:v>
                </c:pt>
                <c:pt idx="203">
                  <c:v>8852.8471146376487</c:v>
                </c:pt>
                <c:pt idx="204">
                  <c:v>8355.6655526313098</c:v>
                </c:pt>
                <c:pt idx="205">
                  <c:v>8333.7499438661489</c:v>
                </c:pt>
                <c:pt idx="206">
                  <c:v>8311.6097001111466</c:v>
                </c:pt>
                <c:pt idx="207">
                  <c:v>8289.2425188576544</c:v>
                </c:pt>
                <c:pt idx="208">
                  <c:v>8266.6460739963131</c:v>
                </c:pt>
                <c:pt idx="209">
                  <c:v>8243.8180155751452</c:v>
                </c:pt>
                <c:pt idx="210">
                  <c:v>8220.755969555159</c:v>
                </c:pt>
                <c:pt idx="211">
                  <c:v>8197.4575375634686</c:v>
                </c:pt>
                <c:pt idx="212">
                  <c:v>8173.9202966438615</c:v>
                </c:pt>
                <c:pt idx="213">
                  <c:v>8150.1417990048294</c:v>
                </c:pt>
                <c:pt idx="214">
                  <c:v>8126.119571764998</c:v>
                </c:pt>
                <c:pt idx="215">
                  <c:v>8101.8511166959579</c:v>
                </c:pt>
                <c:pt idx="216">
                  <c:v>8576.4212084642058</c:v>
                </c:pt>
                <c:pt idx="217">
                  <c:v>8551.54907667509</c:v>
                </c:pt>
                <c:pt idx="218">
                  <c:v>8526.406253185005</c:v>
                </c:pt>
                <c:pt idx="219">
                  <c:v>8500.9897919659325</c:v>
                </c:pt>
                <c:pt idx="220">
                  <c:v>8475.2967149272608</c:v>
                </c:pt>
                <c:pt idx="221">
                  <c:v>8449.3240115668195</c:v>
                </c:pt>
                <c:pt idx="222">
                  <c:v>8423.0686386181387</c:v>
                </c:pt>
                <c:pt idx="223">
                  <c:v>8396.5275196938655</c:v>
                </c:pt>
                <c:pt idx="224">
                  <c:v>8369.6975449253005</c:v>
                </c:pt>
                <c:pt idx="225">
                  <c:v>8342.5755705980046</c:v>
                </c:pt>
                <c:pt idx="226">
                  <c:v>8315.1584187834469</c:v>
                </c:pt>
                <c:pt idx="227">
                  <c:v>8287.4428769666392</c:v>
                </c:pt>
                <c:pt idx="228">
                  <c:v>7740.8400106797426</c:v>
                </c:pt>
                <c:pt idx="229">
                  <c:v>7712.8157742444391</c:v>
                </c:pt>
                <c:pt idx="230">
                  <c:v>7684.5056905974961</c:v>
                </c:pt>
                <c:pt idx="231">
                  <c:v>7655.9068440973542</c:v>
                </c:pt>
                <c:pt idx="232">
                  <c:v>7627.0162893629104</c:v>
                </c:pt>
                <c:pt idx="233">
                  <c:v>7597.8310509701769</c:v>
                </c:pt>
                <c:pt idx="234">
                  <c:v>7568.3481231458354</c:v>
                </c:pt>
                <c:pt idx="235">
                  <c:v>7538.5644694576868</c:v>
                </c:pt>
                <c:pt idx="236">
                  <c:v>7508.4770225019174</c:v>
                </c:pt>
                <c:pt idx="237">
                  <c:v>7478.0826835872003</c:v>
                </c:pt>
                <c:pt idx="238">
                  <c:v>7447.378322415555</c:v>
                </c:pt>
                <c:pt idx="239">
                  <c:v>7416.3607767599569</c:v>
                </c:pt>
                <c:pt idx="240">
                  <c:v>7125.5855493266108</c:v>
                </c:pt>
                <c:pt idx="241">
                  <c:v>7094.2628504599779</c:v>
                </c:pt>
                <c:pt idx="242">
                  <c:v>7062.6318840319982</c:v>
                </c:pt>
                <c:pt idx="243">
                  <c:v>7030.6896161760897</c:v>
                </c:pt>
                <c:pt idx="244">
                  <c:v>6998.4329831673676</c:v>
                </c:pt>
                <c:pt idx="245">
                  <c:v>6965.8588911287843</c:v>
                </c:pt>
                <c:pt idx="246">
                  <c:v>6932.9642157343878</c:v>
                </c:pt>
                <c:pt idx="247">
                  <c:v>6899.7458019096512</c:v>
                </c:pt>
                <c:pt idx="248">
                  <c:v>6866.2004635288549</c:v>
                </c:pt>
                <c:pt idx="249">
                  <c:v>6832.3249831094972</c:v>
                </c:pt>
                <c:pt idx="250">
                  <c:v>6798.1161115036766</c:v>
                </c:pt>
                <c:pt idx="251">
                  <c:v>6763.5705675864701</c:v>
                </c:pt>
                <c:pt idx="252">
                  <c:v>7002.1624992631232</c:v>
                </c:pt>
                <c:pt idx="253">
                  <c:v>6966.4055509128511</c:v>
                </c:pt>
                <c:pt idx="254">
                  <c:v>6930.2823918165595</c:v>
                </c:pt>
                <c:pt idx="255">
                  <c:v>6893.7892713658557</c:v>
                </c:pt>
                <c:pt idx="256">
                  <c:v>6856.922400539871</c:v>
                </c:pt>
                <c:pt idx="257">
                  <c:v>6819.6779515118424</c:v>
                </c:pt>
                <c:pt idx="258">
                  <c:v>6782.0520572516843</c:v>
                </c:pt>
                <c:pt idx="259">
                  <c:v>6744.0408111244797</c:v>
                </c:pt>
                <c:pt idx="260">
                  <c:v>6705.6402664848547</c:v>
                </c:pt>
                <c:pt idx="261">
                  <c:v>6666.846436267213</c:v>
                </c:pt>
                <c:pt idx="262">
                  <c:v>6627.6552925717588</c:v>
                </c:pt>
                <c:pt idx="263">
                  <c:v>6588.0627662462903</c:v>
                </c:pt>
                <c:pt idx="264">
                  <c:v>6121.8278223651732</c:v>
                </c:pt>
                <c:pt idx="265">
                  <c:v>6082.654674087411</c:v>
                </c:pt>
                <c:pt idx="266">
                  <c:v>6043.1064429148892</c:v>
                </c:pt>
                <c:pt idx="267">
                  <c:v>6003.1795374288895</c:v>
                </c:pt>
                <c:pt idx="268">
                  <c:v>5962.8703318228618</c:v>
                </c:pt>
                <c:pt idx="269">
                  <c:v>5922.1751655731568</c:v>
                </c:pt>
                <c:pt idx="270">
                  <c:v>5881.0903431066117</c:v>
                </c:pt>
                <c:pt idx="271">
                  <c:v>5839.6121334649497</c:v>
                </c:pt>
                <c:pt idx="272">
                  <c:v>5797.7367699659671</c:v>
                </c:pt>
                <c:pt idx="273">
                  <c:v>5755.4604498614826</c:v>
                </c:pt>
                <c:pt idx="274">
                  <c:v>5712.7793339919963</c:v>
                </c:pt>
                <c:pt idx="275">
                  <c:v>5669.6895464380614</c:v>
                </c:pt>
                <c:pt idx="276">
                  <c:v>6022.8113352715445</c:v>
                </c:pt>
                <c:pt idx="277">
                  <c:v>5977.2573858859396</c:v>
                </c:pt>
                <c:pt idx="278">
                  <c:v>5931.2365085191341</c:v>
                </c:pt>
                <c:pt idx="279">
                  <c:v>5884.7439171593178</c:v>
                </c:pt>
                <c:pt idx="280">
                  <c:v>5837.7747767380633</c:v>
                </c:pt>
                <c:pt idx="281">
                  <c:v>5790.324202627492</c:v>
                </c:pt>
                <c:pt idx="282">
                  <c:v>5742.3872601322864</c:v>
                </c:pt>
                <c:pt idx="283">
                  <c:v>5693.9589639765045</c:v>
                </c:pt>
                <c:pt idx="284">
                  <c:v>5645.0342777851265</c:v>
                </c:pt>
                <c:pt idx="285">
                  <c:v>5595.6081135602872</c:v>
                </c:pt>
                <c:pt idx="286">
                  <c:v>5545.6753311521434</c:v>
                </c:pt>
                <c:pt idx="287">
                  <c:v>5495.2307377243151</c:v>
                </c:pt>
                <c:pt idx="288">
                  <c:v>5276.072156064155</c:v>
                </c:pt>
                <c:pt idx="289">
                  <c:v>5225.5522768899709</c:v>
                </c:pt>
                <c:pt idx="290">
                  <c:v>5174.5305669159889</c:v>
                </c:pt>
                <c:pt idx="291">
                  <c:v>5123.0020412895983</c:v>
                </c:pt>
                <c:pt idx="292">
                  <c:v>5070.9616656419857</c:v>
                </c:pt>
                <c:pt idx="293">
                  <c:v>5018.4043555962735</c:v>
                </c:pt>
                <c:pt idx="294">
                  <c:v>4965.3249762707737</c:v>
                </c:pt>
                <c:pt idx="295">
                  <c:v>4911.7183417773076</c:v>
                </c:pt>
                <c:pt idx="296">
                  <c:v>4857.5792147145403</c:v>
                </c:pt>
                <c:pt idx="297">
                  <c:v>4802.9023056562819</c:v>
                </c:pt>
                <c:pt idx="298">
                  <c:v>4747.6822726347118</c:v>
                </c:pt>
                <c:pt idx="299">
                  <c:v>4691.9137206184614</c:v>
                </c:pt>
                <c:pt idx="300">
                  <c:v>4425.5895861757681</c:v>
                </c:pt>
                <c:pt idx="301">
                  <c:v>4370.4950737120116</c:v>
                </c:pt>
                <c:pt idx="302">
                  <c:v>4314.878081621725</c:v>
                </c:pt>
                <c:pt idx="303">
                  <c:v>4258.7336550564478</c:v>
                </c:pt>
                <c:pt idx="304">
                  <c:v>4202.0567921792435</c:v>
                </c:pt>
                <c:pt idx="305">
                  <c:v>4144.8424437190861</c:v>
                </c:pt>
                <c:pt idx="306">
                  <c:v>4087.0855125210328</c:v>
                </c:pt>
                <c:pt idx="307">
                  <c:v>4028.7808530921175</c:v>
                </c:pt>
                <c:pt idx="308">
                  <c:v>3969.9232711429509</c:v>
                </c:pt>
                <c:pt idx="309">
                  <c:v>3910.5075231249666</c:v>
                </c:pt>
                <c:pt idx="310">
                  <c:v>3850.5283157632784</c:v>
                </c:pt>
                <c:pt idx="311">
                  <c:v>3789.9803055851103</c:v>
                </c:pt>
                <c:pt idx="312">
                  <c:v>3836.9884299451969</c:v>
                </c:pt>
                <c:pt idx="313">
                  <c:v>3773.9338957996565</c:v>
                </c:pt>
                <c:pt idx="314">
                  <c:v>3710.2640544917454</c:v>
                </c:pt>
                <c:pt idx="315">
                  <c:v>3645.9729016490714</c:v>
                </c:pt>
                <c:pt idx="316">
                  <c:v>3581.0543743065741</c:v>
                </c:pt>
                <c:pt idx="317">
                  <c:v>3515.5023503347602</c:v>
                </c:pt>
                <c:pt idx="318">
                  <c:v>3449.310647862354</c:v>
                </c:pt>
                <c:pt idx="319">
                  <c:v>3382.4730246933218</c:v>
                </c:pt>
                <c:pt idx="320">
                  <c:v>3314.9831777181985</c:v>
                </c:pt>
                <c:pt idx="321">
                  <c:v>3246.834742319676</c:v>
                </c:pt>
                <c:pt idx="322">
                  <c:v>3178.0212917723898</c:v>
                </c:pt>
                <c:pt idx="323">
                  <c:v>3108.536336636847</c:v>
                </c:pt>
                <c:pt idx="324">
                  <c:v>3570.2832570682117</c:v>
                </c:pt>
                <c:pt idx="325">
                  <c:v>3489.6144450461015</c:v>
                </c:pt>
                <c:pt idx="326">
                  <c:v>3408.0206306461382</c:v>
                </c:pt>
                <c:pt idx="327">
                  <c:v>3325.4912071743879</c:v>
                </c:pt>
                <c:pt idx="328">
                  <c:v>3242.0154463134954</c:v>
                </c:pt>
                <c:pt idx="329">
                  <c:v>3157.5824967280641</c:v>
                </c:pt>
                <c:pt idx="330">
                  <c:v>3072.1813826540533</c:v>
                </c:pt>
                <c:pt idx="331">
                  <c:v>2985.8010024719947</c:v>
                </c:pt>
                <c:pt idx="332">
                  <c:v>2898.4301272638472</c:v>
                </c:pt>
                <c:pt idx="333">
                  <c:v>2810.0573993533139</c:v>
                </c:pt>
                <c:pt idx="334">
                  <c:v>2720.6713308294061</c:v>
                </c:pt>
                <c:pt idx="335">
                  <c:v>2630.2603020530905</c:v>
                </c:pt>
                <c:pt idx="336">
                  <c:v>2538.8125601468068</c:v>
                </c:pt>
                <c:pt idx="337">
                  <c:v>2446.3162174666645</c:v>
                </c:pt>
                <c:pt idx="338">
                  <c:v>2352.7592500571232</c:v>
                </c:pt>
                <c:pt idx="339">
                  <c:v>2258.1294960879522</c:v>
                </c:pt>
                <c:pt idx="340">
                  <c:v>2162.4146542732683</c:v>
                </c:pt>
                <c:pt idx="341">
                  <c:v>2065.6022822724426</c:v>
                </c:pt>
                <c:pt idx="342">
                  <c:v>1967.6797950726741</c:v>
                </c:pt>
                <c:pt idx="343">
                  <c:v>1868.6344633530152</c:v>
                </c:pt>
                <c:pt idx="344">
                  <c:v>1768.4534118296372</c:v>
                </c:pt>
                <c:pt idx="345">
                  <c:v>1667.1236175821248</c:v>
                </c:pt>
                <c:pt idx="346">
                  <c:v>1564.631908360574</c:v>
                </c:pt>
                <c:pt idx="347">
                  <c:v>1460.9649608732827</c:v>
                </c:pt>
                <c:pt idx="348">
                  <c:v>1356.1092990548043</c:v>
                </c:pt>
                <c:pt idx="349">
                  <c:v>1250.0512923141403</c:v>
                </c:pt>
                <c:pt idx="350">
                  <c:v>1142.77715376285</c:v>
                </c:pt>
                <c:pt idx="351">
                  <c:v>1034.2729384228383</c:v>
                </c:pt>
                <c:pt idx="352">
                  <c:v>924.52454141359442</c:v>
                </c:pt>
                <c:pt idx="353">
                  <c:v>813.51769611864472</c:v>
                </c:pt>
                <c:pt idx="354">
                  <c:v>701.23797233097946</c:v>
                </c:pt>
                <c:pt idx="355">
                  <c:v>587.67077437721571</c:v>
                </c:pt>
                <c:pt idx="356">
                  <c:v>472.80133922024862</c:v>
                </c:pt>
                <c:pt idx="357">
                  <c:v>356.6147345401485</c:v>
                </c:pt>
                <c:pt idx="358">
                  <c:v>239.09585679304985</c:v>
                </c:pt>
                <c:pt idx="359">
                  <c:v>120.22942924778447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C-41BD-A72D-5CEEB7ABC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566720"/>
        <c:axId val="397528664"/>
      </c:lineChart>
      <c:catAx>
        <c:axId val="39356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PMT Number</a:t>
                </a:r>
              </a:p>
            </c:rich>
          </c:tx>
          <c:layout>
            <c:manualLayout>
              <c:xMode val="edge"/>
              <c:yMode val="edge"/>
              <c:x val="0.40515726641140515"/>
              <c:y val="0.924677376959985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528664"/>
        <c:crosses val="autoZero"/>
        <c:auto val="0"/>
        <c:lblAlgn val="ctr"/>
        <c:lblOffset val="100"/>
        <c:tickLblSkip val="60"/>
        <c:tickMarkSkip val="12"/>
        <c:noMultiLvlLbl val="0"/>
      </c:catAx>
      <c:valAx>
        <c:axId val="397528664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4.2357350579374176E-2"/>
              <c:y val="0.4883127721024644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566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5226525139786"/>
          <c:y val="0.44935164666875715"/>
          <c:w val="0.16206290656456204"/>
          <c:h val="0.12727300975011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Market interest rates (index) during loan life</a:t>
            </a:r>
          </a:p>
        </c:rich>
      </c:tx>
      <c:layout>
        <c:manualLayout>
          <c:xMode val="edge"/>
          <c:yMode val="edge"/>
          <c:x val="0.27949442994097251"/>
          <c:y val="3.478267330765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74171991956399E-2"/>
          <c:y val="0.13913069323063132"/>
          <c:w val="0.88904509624439998"/>
          <c:h val="0.71739263697044275"/>
        </c:manualLayout>
      </c:layout>
      <c:lineChart>
        <c:grouping val="standard"/>
        <c:varyColors val="0"/>
        <c:ser>
          <c:idx val="3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'Exh.17-5 ARM-Sched'!$A$17:$A$46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'Exh.17-5 ARM-Sched'!$F$17:$F$46</c:f>
              <c:numCache>
                <c:formatCode>0.00%</c:formatCode>
                <c:ptCount val="30"/>
                <c:pt idx="0">
                  <c:v>7.5598705501618041E-2</c:v>
                </c:pt>
                <c:pt idx="1">
                  <c:v>8.9949031600407653E-2</c:v>
                </c:pt>
                <c:pt idx="2">
                  <c:v>8.0158501440922278E-2</c:v>
                </c:pt>
                <c:pt idx="3">
                  <c:v>9.0161912104857342E-2</c:v>
                </c:pt>
                <c:pt idx="4">
                  <c:v>9.3231278444352514E-2</c:v>
                </c:pt>
                <c:pt idx="5">
                  <c:v>9.8055307760927843E-2</c:v>
                </c:pt>
                <c:pt idx="6">
                  <c:v>0.10152436082971537</c:v>
                </c:pt>
                <c:pt idx="7">
                  <c:v>0.10307210031347956</c:v>
                </c:pt>
                <c:pt idx="8">
                  <c:v>0.10503401360544216</c:v>
                </c:pt>
                <c:pt idx="9">
                  <c:v>0.1015450643776825</c:v>
                </c:pt>
                <c:pt idx="10">
                  <c:v>0.10588548601864177</c:v>
                </c:pt>
                <c:pt idx="11">
                  <c:v>0.10526011560693636</c:v>
                </c:pt>
                <c:pt idx="12">
                  <c:v>0.10976377952755899</c:v>
                </c:pt>
                <c:pt idx="13">
                  <c:v>0.11294320137693624</c:v>
                </c:pt>
                <c:pt idx="14">
                  <c:v>0.1069971936389149</c:v>
                </c:pt>
                <c:pt idx="15">
                  <c:v>0.10970438328236497</c:v>
                </c:pt>
                <c:pt idx="16">
                  <c:v>0.11000000000000008</c:v>
                </c:pt>
                <c:pt idx="17">
                  <c:v>0.10303249097472932</c:v>
                </c:pt>
                <c:pt idx="18">
                  <c:v>0.11055118110236227</c:v>
                </c:pt>
                <c:pt idx="19">
                  <c:v>0.10238636363636354</c:v>
                </c:pt>
                <c:pt idx="20">
                  <c:v>9.8101071975497764E-2</c:v>
                </c:pt>
                <c:pt idx="21">
                  <c:v>0.10291873963515762</c:v>
                </c:pt>
                <c:pt idx="22">
                  <c:v>9.4866310160427889E-2</c:v>
                </c:pt>
                <c:pt idx="23">
                  <c:v>0.10301158301158296</c:v>
                </c:pt>
                <c:pt idx="24">
                  <c:v>9.9166666666666611E-2</c:v>
                </c:pt>
                <c:pt idx="25">
                  <c:v>9.3825503355704706E-2</c:v>
                </c:pt>
                <c:pt idx="26">
                  <c:v>9.71084337349397E-2</c:v>
                </c:pt>
                <c:pt idx="27">
                  <c:v>0.1176136742915561</c:v>
                </c:pt>
                <c:pt idx="28">
                  <c:v>0.1176136742915561</c:v>
                </c:pt>
                <c:pt idx="29">
                  <c:v>0.1176136742915561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D-454C-AEF0-CA762DDE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642248"/>
        <c:axId val="394792952"/>
      </c:lineChart>
      <c:catAx>
        <c:axId val="392642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Loan year</a:t>
                </a:r>
              </a:p>
            </c:rich>
          </c:tx>
          <c:layout>
            <c:manualLayout>
              <c:xMode val="edge"/>
              <c:yMode val="edge"/>
              <c:x val="0.47893266638126436"/>
              <c:y val="0.926088676816389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7929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94792952"/>
        <c:scaling>
          <c:orientation val="minMax"/>
          <c:min val="0.02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6422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Adjustable Rate Mortgage</a:t>
            </a:r>
          </a:p>
        </c:rich>
      </c:tx>
      <c:layout>
        <c:manualLayout>
          <c:xMode val="edge"/>
          <c:yMode val="edge"/>
          <c:x val="0.3709909318783387"/>
          <c:y val="3.2504878742732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0735588227633"/>
          <c:y val="0.12428335989868368"/>
          <c:w val="0.71408780872823097"/>
          <c:h val="0.73805195262910617"/>
        </c:manualLayout>
      </c:layout>
      <c:lineChart>
        <c:grouping val="standard"/>
        <c:varyColors val="0"/>
        <c:ser>
          <c:idx val="1"/>
          <c:order val="0"/>
          <c:tx>
            <c:v>PMT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'Exh.17-5 ARM-Sched'!$A$54:$A$413</c:f>
              <c:numCache>
                <c:formatCode>General</c:formatCod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numCache>
            </c:numRef>
          </c:cat>
          <c:val>
            <c:numRef>
              <c:f>'Exh.17-5 ARM-Sched'!$C$54:$C$413</c:f>
              <c:numCache>
                <c:formatCode>0.00_)</c:formatCode>
                <c:ptCount val="360"/>
                <c:pt idx="0">
                  <c:v>8046.2261694478257</c:v>
                </c:pt>
                <c:pt idx="1">
                  <c:v>8046.2261694478257</c:v>
                </c:pt>
                <c:pt idx="2">
                  <c:v>8046.2261694478257</c:v>
                </c:pt>
                <c:pt idx="3">
                  <c:v>8046.2261694478257</c:v>
                </c:pt>
                <c:pt idx="4">
                  <c:v>8046.2261694478257</c:v>
                </c:pt>
                <c:pt idx="5">
                  <c:v>8046.2261694478257</c:v>
                </c:pt>
                <c:pt idx="6">
                  <c:v>8046.2261694478257</c:v>
                </c:pt>
                <c:pt idx="7">
                  <c:v>8046.2261694478257</c:v>
                </c:pt>
                <c:pt idx="8">
                  <c:v>8046.2261694478257</c:v>
                </c:pt>
                <c:pt idx="9">
                  <c:v>8046.2261694478257</c:v>
                </c:pt>
                <c:pt idx="10">
                  <c:v>8046.2261694478257</c:v>
                </c:pt>
                <c:pt idx="11">
                  <c:v>8046.2261694478257</c:v>
                </c:pt>
                <c:pt idx="12">
                  <c:v>9493.4915274534942</c:v>
                </c:pt>
                <c:pt idx="13">
                  <c:v>9493.4915274534942</c:v>
                </c:pt>
                <c:pt idx="14">
                  <c:v>9493.4915274534942</c:v>
                </c:pt>
                <c:pt idx="15">
                  <c:v>9493.4915274534942</c:v>
                </c:pt>
                <c:pt idx="16">
                  <c:v>9493.4915274534942</c:v>
                </c:pt>
                <c:pt idx="17">
                  <c:v>9493.4915274534942</c:v>
                </c:pt>
                <c:pt idx="18">
                  <c:v>9493.4915274534942</c:v>
                </c:pt>
                <c:pt idx="19">
                  <c:v>9493.4915274534942</c:v>
                </c:pt>
                <c:pt idx="20">
                  <c:v>9493.4915274534942</c:v>
                </c:pt>
                <c:pt idx="21">
                  <c:v>9493.4915274534942</c:v>
                </c:pt>
                <c:pt idx="22">
                  <c:v>9493.4915274534942</c:v>
                </c:pt>
                <c:pt idx="23">
                  <c:v>9493.4915274534942</c:v>
                </c:pt>
                <c:pt idx="24">
                  <c:v>8788.7155293919586</c:v>
                </c:pt>
                <c:pt idx="25">
                  <c:v>8788.7155293919586</c:v>
                </c:pt>
                <c:pt idx="26">
                  <c:v>8788.7155293919586</c:v>
                </c:pt>
                <c:pt idx="27">
                  <c:v>8788.7155293919586</c:v>
                </c:pt>
                <c:pt idx="28">
                  <c:v>8788.7155293919586</c:v>
                </c:pt>
                <c:pt idx="29">
                  <c:v>8788.7155293919586</c:v>
                </c:pt>
                <c:pt idx="30">
                  <c:v>8788.7155293919586</c:v>
                </c:pt>
                <c:pt idx="31">
                  <c:v>8788.7155293919586</c:v>
                </c:pt>
                <c:pt idx="32">
                  <c:v>8788.7155293919586</c:v>
                </c:pt>
                <c:pt idx="33">
                  <c:v>8788.7155293919586</c:v>
                </c:pt>
                <c:pt idx="34">
                  <c:v>8788.7155293919586</c:v>
                </c:pt>
                <c:pt idx="35">
                  <c:v>8788.7155293919586</c:v>
                </c:pt>
                <c:pt idx="36">
                  <c:v>9504.0281382580342</c:v>
                </c:pt>
                <c:pt idx="37">
                  <c:v>9504.0281382580342</c:v>
                </c:pt>
                <c:pt idx="38">
                  <c:v>9504.0281382580342</c:v>
                </c:pt>
                <c:pt idx="39">
                  <c:v>9504.0281382580342</c:v>
                </c:pt>
                <c:pt idx="40">
                  <c:v>9504.0281382580342</c:v>
                </c:pt>
                <c:pt idx="41">
                  <c:v>9504.0281382580342</c:v>
                </c:pt>
                <c:pt idx="42">
                  <c:v>9504.0281382580342</c:v>
                </c:pt>
                <c:pt idx="43">
                  <c:v>9504.0281382580342</c:v>
                </c:pt>
                <c:pt idx="44">
                  <c:v>9504.0281382580342</c:v>
                </c:pt>
                <c:pt idx="45">
                  <c:v>9504.0281382580342</c:v>
                </c:pt>
                <c:pt idx="46">
                  <c:v>9504.0281382580342</c:v>
                </c:pt>
                <c:pt idx="47">
                  <c:v>9504.0281382580342</c:v>
                </c:pt>
                <c:pt idx="48">
                  <c:v>9718.4838387446325</c:v>
                </c:pt>
                <c:pt idx="49">
                  <c:v>9718.4838387446325</c:v>
                </c:pt>
                <c:pt idx="50">
                  <c:v>9718.4838387446325</c:v>
                </c:pt>
                <c:pt idx="51">
                  <c:v>9718.4838387446325</c:v>
                </c:pt>
                <c:pt idx="52">
                  <c:v>9718.4838387446325</c:v>
                </c:pt>
                <c:pt idx="53">
                  <c:v>9718.4838387446325</c:v>
                </c:pt>
                <c:pt idx="54">
                  <c:v>9718.4838387446325</c:v>
                </c:pt>
                <c:pt idx="55">
                  <c:v>9718.4838387446325</c:v>
                </c:pt>
                <c:pt idx="56">
                  <c:v>9718.4838387446325</c:v>
                </c:pt>
                <c:pt idx="57">
                  <c:v>9718.4838387446325</c:v>
                </c:pt>
                <c:pt idx="58">
                  <c:v>9718.4838387446325</c:v>
                </c:pt>
                <c:pt idx="59">
                  <c:v>9718.4838387446325</c:v>
                </c:pt>
                <c:pt idx="60">
                  <c:v>10066.006748393362</c:v>
                </c:pt>
                <c:pt idx="61">
                  <c:v>10066.006748393362</c:v>
                </c:pt>
                <c:pt idx="62">
                  <c:v>10066.006748393362</c:v>
                </c:pt>
                <c:pt idx="63">
                  <c:v>10066.006748393362</c:v>
                </c:pt>
                <c:pt idx="64">
                  <c:v>10066.006748393362</c:v>
                </c:pt>
                <c:pt idx="65">
                  <c:v>10066.006748393362</c:v>
                </c:pt>
                <c:pt idx="66">
                  <c:v>10066.006748393362</c:v>
                </c:pt>
                <c:pt idx="67">
                  <c:v>10066.006748393362</c:v>
                </c:pt>
                <c:pt idx="68">
                  <c:v>10066.006748393362</c:v>
                </c:pt>
                <c:pt idx="69">
                  <c:v>10066.006748393362</c:v>
                </c:pt>
                <c:pt idx="70">
                  <c:v>10066.006748393362</c:v>
                </c:pt>
                <c:pt idx="71">
                  <c:v>10066.006748393362</c:v>
                </c:pt>
                <c:pt idx="72">
                  <c:v>10305.130812382193</c:v>
                </c:pt>
                <c:pt idx="73">
                  <c:v>10305.130812382193</c:v>
                </c:pt>
                <c:pt idx="74">
                  <c:v>10305.130812382193</c:v>
                </c:pt>
                <c:pt idx="75">
                  <c:v>10305.130812382193</c:v>
                </c:pt>
                <c:pt idx="76">
                  <c:v>10305.130812382193</c:v>
                </c:pt>
                <c:pt idx="77">
                  <c:v>10305.130812382193</c:v>
                </c:pt>
                <c:pt idx="78">
                  <c:v>10305.130812382193</c:v>
                </c:pt>
                <c:pt idx="79">
                  <c:v>10305.130812382193</c:v>
                </c:pt>
                <c:pt idx="80">
                  <c:v>10305.130812382193</c:v>
                </c:pt>
                <c:pt idx="81">
                  <c:v>10305.130812382193</c:v>
                </c:pt>
                <c:pt idx="82">
                  <c:v>10305.130812382193</c:v>
                </c:pt>
                <c:pt idx="83">
                  <c:v>10305.130812382193</c:v>
                </c:pt>
                <c:pt idx="84">
                  <c:v>10416.202170932755</c:v>
                </c:pt>
                <c:pt idx="85">
                  <c:v>10416.202170932755</c:v>
                </c:pt>
                <c:pt idx="86">
                  <c:v>10416.202170932755</c:v>
                </c:pt>
                <c:pt idx="87">
                  <c:v>10416.202170932755</c:v>
                </c:pt>
                <c:pt idx="88">
                  <c:v>10416.202170932755</c:v>
                </c:pt>
                <c:pt idx="89">
                  <c:v>10416.202170932755</c:v>
                </c:pt>
                <c:pt idx="90">
                  <c:v>10416.202170932755</c:v>
                </c:pt>
                <c:pt idx="91">
                  <c:v>10416.202170932755</c:v>
                </c:pt>
                <c:pt idx="92">
                  <c:v>10416.202170932755</c:v>
                </c:pt>
                <c:pt idx="93">
                  <c:v>10416.202170932755</c:v>
                </c:pt>
                <c:pt idx="94">
                  <c:v>10416.202170932755</c:v>
                </c:pt>
                <c:pt idx="95">
                  <c:v>10416.202170932755</c:v>
                </c:pt>
                <c:pt idx="96">
                  <c:v>10545.992997957674</c:v>
                </c:pt>
                <c:pt idx="97">
                  <c:v>10545.992997957674</c:v>
                </c:pt>
                <c:pt idx="98">
                  <c:v>10545.992997957674</c:v>
                </c:pt>
                <c:pt idx="99">
                  <c:v>10545.992997957674</c:v>
                </c:pt>
                <c:pt idx="100">
                  <c:v>10545.992997957674</c:v>
                </c:pt>
                <c:pt idx="101">
                  <c:v>10545.992997957674</c:v>
                </c:pt>
                <c:pt idx="102">
                  <c:v>10545.992997957674</c:v>
                </c:pt>
                <c:pt idx="103">
                  <c:v>10545.992997957674</c:v>
                </c:pt>
                <c:pt idx="104">
                  <c:v>10545.992997957674</c:v>
                </c:pt>
                <c:pt idx="105">
                  <c:v>10545.992997957674</c:v>
                </c:pt>
                <c:pt idx="106">
                  <c:v>10545.992997957674</c:v>
                </c:pt>
                <c:pt idx="107">
                  <c:v>10545.992997957674</c:v>
                </c:pt>
                <c:pt idx="108">
                  <c:v>10312.378564254876</c:v>
                </c:pt>
                <c:pt idx="109">
                  <c:v>10312.378564254876</c:v>
                </c:pt>
                <c:pt idx="110">
                  <c:v>10312.378564254876</c:v>
                </c:pt>
                <c:pt idx="111">
                  <c:v>10312.378564254876</c:v>
                </c:pt>
                <c:pt idx="112">
                  <c:v>10312.378564254876</c:v>
                </c:pt>
                <c:pt idx="113">
                  <c:v>10312.378564254876</c:v>
                </c:pt>
                <c:pt idx="114">
                  <c:v>10312.378564254876</c:v>
                </c:pt>
                <c:pt idx="115">
                  <c:v>10312.378564254876</c:v>
                </c:pt>
                <c:pt idx="116">
                  <c:v>10312.378564254876</c:v>
                </c:pt>
                <c:pt idx="117">
                  <c:v>10312.378564254876</c:v>
                </c:pt>
                <c:pt idx="118">
                  <c:v>10312.378564254876</c:v>
                </c:pt>
                <c:pt idx="119">
                  <c:v>10312.378564254876</c:v>
                </c:pt>
                <c:pt idx="120">
                  <c:v>10599.326198505336</c:v>
                </c:pt>
                <c:pt idx="121">
                  <c:v>10599.326198505336</c:v>
                </c:pt>
                <c:pt idx="122">
                  <c:v>10599.326198505336</c:v>
                </c:pt>
                <c:pt idx="123">
                  <c:v>10599.326198505336</c:v>
                </c:pt>
                <c:pt idx="124">
                  <c:v>10599.326198505336</c:v>
                </c:pt>
                <c:pt idx="125">
                  <c:v>10599.326198505336</c:v>
                </c:pt>
                <c:pt idx="126">
                  <c:v>10599.326198505336</c:v>
                </c:pt>
                <c:pt idx="127">
                  <c:v>10599.326198505336</c:v>
                </c:pt>
                <c:pt idx="128">
                  <c:v>10599.326198505336</c:v>
                </c:pt>
                <c:pt idx="129">
                  <c:v>10599.326198505336</c:v>
                </c:pt>
                <c:pt idx="130">
                  <c:v>10599.326198505336</c:v>
                </c:pt>
                <c:pt idx="131">
                  <c:v>10599.326198505336</c:v>
                </c:pt>
                <c:pt idx="132">
                  <c:v>10561.038759476492</c:v>
                </c:pt>
                <c:pt idx="133">
                  <c:v>10561.038759476492</c:v>
                </c:pt>
                <c:pt idx="134">
                  <c:v>10561.038759476492</c:v>
                </c:pt>
                <c:pt idx="135">
                  <c:v>10561.038759476492</c:v>
                </c:pt>
                <c:pt idx="136">
                  <c:v>10561.038759476492</c:v>
                </c:pt>
                <c:pt idx="137">
                  <c:v>10561.038759476492</c:v>
                </c:pt>
                <c:pt idx="138">
                  <c:v>10561.038759476492</c:v>
                </c:pt>
                <c:pt idx="139">
                  <c:v>10561.038759476492</c:v>
                </c:pt>
                <c:pt idx="140">
                  <c:v>10561.038759476492</c:v>
                </c:pt>
                <c:pt idx="141">
                  <c:v>10561.038759476492</c:v>
                </c:pt>
                <c:pt idx="142">
                  <c:v>10561.038759476492</c:v>
                </c:pt>
                <c:pt idx="143">
                  <c:v>10561.038759476492</c:v>
                </c:pt>
                <c:pt idx="144">
                  <c:v>10841.25415349884</c:v>
                </c:pt>
                <c:pt idx="145">
                  <c:v>10841.25415349884</c:v>
                </c:pt>
                <c:pt idx="146">
                  <c:v>10841.25415349884</c:v>
                </c:pt>
                <c:pt idx="147">
                  <c:v>10841.25415349884</c:v>
                </c:pt>
                <c:pt idx="148">
                  <c:v>10841.25415349884</c:v>
                </c:pt>
                <c:pt idx="149">
                  <c:v>10841.25415349884</c:v>
                </c:pt>
                <c:pt idx="150">
                  <c:v>10841.25415349884</c:v>
                </c:pt>
                <c:pt idx="151">
                  <c:v>10841.25415349884</c:v>
                </c:pt>
                <c:pt idx="152">
                  <c:v>10841.25415349884</c:v>
                </c:pt>
                <c:pt idx="153">
                  <c:v>10841.25415349884</c:v>
                </c:pt>
                <c:pt idx="154">
                  <c:v>10841.25415349884</c:v>
                </c:pt>
                <c:pt idx="155">
                  <c:v>10841.25415349884</c:v>
                </c:pt>
                <c:pt idx="156">
                  <c:v>11029.947696851701</c:v>
                </c:pt>
                <c:pt idx="157">
                  <c:v>11029.947696851701</c:v>
                </c:pt>
                <c:pt idx="158">
                  <c:v>11029.947696851701</c:v>
                </c:pt>
                <c:pt idx="159">
                  <c:v>11029.947696851701</c:v>
                </c:pt>
                <c:pt idx="160">
                  <c:v>11029.947696851701</c:v>
                </c:pt>
                <c:pt idx="161">
                  <c:v>11029.947696851701</c:v>
                </c:pt>
                <c:pt idx="162">
                  <c:v>11029.947696851701</c:v>
                </c:pt>
                <c:pt idx="163">
                  <c:v>11029.947696851701</c:v>
                </c:pt>
                <c:pt idx="164">
                  <c:v>11029.947696851701</c:v>
                </c:pt>
                <c:pt idx="165">
                  <c:v>11029.947696851701</c:v>
                </c:pt>
                <c:pt idx="166">
                  <c:v>11029.947696851701</c:v>
                </c:pt>
                <c:pt idx="167">
                  <c:v>11029.947696851701</c:v>
                </c:pt>
                <c:pt idx="168">
                  <c:v>10683.795819620247</c:v>
                </c:pt>
                <c:pt idx="169">
                  <c:v>10683.795819620247</c:v>
                </c:pt>
                <c:pt idx="170">
                  <c:v>10683.795819620247</c:v>
                </c:pt>
                <c:pt idx="171">
                  <c:v>10683.795819620247</c:v>
                </c:pt>
                <c:pt idx="172">
                  <c:v>10683.795819620247</c:v>
                </c:pt>
                <c:pt idx="173">
                  <c:v>10683.795819620247</c:v>
                </c:pt>
                <c:pt idx="174">
                  <c:v>10683.795819620247</c:v>
                </c:pt>
                <c:pt idx="175">
                  <c:v>10683.795819620247</c:v>
                </c:pt>
                <c:pt idx="176">
                  <c:v>10683.795819620247</c:v>
                </c:pt>
                <c:pt idx="177">
                  <c:v>10683.795819620247</c:v>
                </c:pt>
                <c:pt idx="178">
                  <c:v>10683.795819620247</c:v>
                </c:pt>
                <c:pt idx="179">
                  <c:v>10683.795819620247</c:v>
                </c:pt>
                <c:pt idx="180">
                  <c:v>10835.63468056232</c:v>
                </c:pt>
                <c:pt idx="181">
                  <c:v>10835.63468056232</c:v>
                </c:pt>
                <c:pt idx="182">
                  <c:v>10835.63468056232</c:v>
                </c:pt>
                <c:pt idx="183">
                  <c:v>10835.63468056232</c:v>
                </c:pt>
                <c:pt idx="184">
                  <c:v>10835.63468056232</c:v>
                </c:pt>
                <c:pt idx="185">
                  <c:v>10835.63468056232</c:v>
                </c:pt>
                <c:pt idx="186">
                  <c:v>10835.63468056232</c:v>
                </c:pt>
                <c:pt idx="187">
                  <c:v>10835.63468056232</c:v>
                </c:pt>
                <c:pt idx="188">
                  <c:v>10835.63468056232</c:v>
                </c:pt>
                <c:pt idx="189">
                  <c:v>10835.63468056232</c:v>
                </c:pt>
                <c:pt idx="190">
                  <c:v>10835.63468056232</c:v>
                </c:pt>
                <c:pt idx="191">
                  <c:v>10835.63468056232</c:v>
                </c:pt>
                <c:pt idx="192">
                  <c:v>10851.851436108942</c:v>
                </c:pt>
                <c:pt idx="193">
                  <c:v>10851.851436108942</c:v>
                </c:pt>
                <c:pt idx="194">
                  <c:v>10851.851436108942</c:v>
                </c:pt>
                <c:pt idx="195">
                  <c:v>10851.851436108942</c:v>
                </c:pt>
                <c:pt idx="196">
                  <c:v>10851.851436108942</c:v>
                </c:pt>
                <c:pt idx="197">
                  <c:v>10851.851436108942</c:v>
                </c:pt>
                <c:pt idx="198">
                  <c:v>10851.851436108942</c:v>
                </c:pt>
                <c:pt idx="199">
                  <c:v>10851.851436108942</c:v>
                </c:pt>
                <c:pt idx="200">
                  <c:v>10851.851436108942</c:v>
                </c:pt>
                <c:pt idx="201">
                  <c:v>10851.851436108942</c:v>
                </c:pt>
                <c:pt idx="202">
                  <c:v>10851.851436108942</c:v>
                </c:pt>
                <c:pt idx="203">
                  <c:v>10851.851436108942</c:v>
                </c:pt>
                <c:pt idx="204">
                  <c:v>10493.773724842074</c:v>
                </c:pt>
                <c:pt idx="205">
                  <c:v>10493.773724842074</c:v>
                </c:pt>
                <c:pt idx="206">
                  <c:v>10493.773724842074</c:v>
                </c:pt>
                <c:pt idx="207">
                  <c:v>10493.773724842074</c:v>
                </c:pt>
                <c:pt idx="208">
                  <c:v>10493.773724842074</c:v>
                </c:pt>
                <c:pt idx="209">
                  <c:v>10493.773724842074</c:v>
                </c:pt>
                <c:pt idx="210">
                  <c:v>10493.773724842074</c:v>
                </c:pt>
                <c:pt idx="211">
                  <c:v>10493.773724842074</c:v>
                </c:pt>
                <c:pt idx="212">
                  <c:v>10493.773724842074</c:v>
                </c:pt>
                <c:pt idx="213">
                  <c:v>10493.773724842074</c:v>
                </c:pt>
                <c:pt idx="214">
                  <c:v>10493.773724842074</c:v>
                </c:pt>
                <c:pt idx="215">
                  <c:v>10493.773724842074</c:v>
                </c:pt>
                <c:pt idx="216">
                  <c:v>10861.762567341526</c:v>
                </c:pt>
                <c:pt idx="217">
                  <c:v>10861.762567341526</c:v>
                </c:pt>
                <c:pt idx="218">
                  <c:v>10861.762567341526</c:v>
                </c:pt>
                <c:pt idx="219">
                  <c:v>10861.762567341526</c:v>
                </c:pt>
                <c:pt idx="220">
                  <c:v>10861.762567341526</c:v>
                </c:pt>
                <c:pt idx="221">
                  <c:v>10861.762567341526</c:v>
                </c:pt>
                <c:pt idx="222">
                  <c:v>10861.762567341526</c:v>
                </c:pt>
                <c:pt idx="223">
                  <c:v>10861.762567341526</c:v>
                </c:pt>
                <c:pt idx="224">
                  <c:v>10861.762567341526</c:v>
                </c:pt>
                <c:pt idx="225">
                  <c:v>10861.762567341526</c:v>
                </c:pt>
                <c:pt idx="226">
                  <c:v>10861.762567341526</c:v>
                </c:pt>
                <c:pt idx="227">
                  <c:v>10861.762567341526</c:v>
                </c:pt>
                <c:pt idx="228">
                  <c:v>10488.314171003562</c:v>
                </c:pt>
                <c:pt idx="229">
                  <c:v>10488.314171003562</c:v>
                </c:pt>
                <c:pt idx="230">
                  <c:v>10488.314171003562</c:v>
                </c:pt>
                <c:pt idx="231">
                  <c:v>10488.314171003562</c:v>
                </c:pt>
                <c:pt idx="232">
                  <c:v>10488.314171003562</c:v>
                </c:pt>
                <c:pt idx="233">
                  <c:v>10488.314171003562</c:v>
                </c:pt>
                <c:pt idx="234">
                  <c:v>10488.314171003562</c:v>
                </c:pt>
                <c:pt idx="235">
                  <c:v>10488.314171003562</c:v>
                </c:pt>
                <c:pt idx="236">
                  <c:v>10488.314171003562</c:v>
                </c:pt>
                <c:pt idx="237">
                  <c:v>10488.314171003562</c:v>
                </c:pt>
                <c:pt idx="238">
                  <c:v>10488.314171003562</c:v>
                </c:pt>
                <c:pt idx="239">
                  <c:v>10488.314171003562</c:v>
                </c:pt>
                <c:pt idx="240">
                  <c:v>10308.247584886292</c:v>
                </c:pt>
                <c:pt idx="241">
                  <c:v>10308.247584886292</c:v>
                </c:pt>
                <c:pt idx="242">
                  <c:v>10308.247584886292</c:v>
                </c:pt>
                <c:pt idx="243">
                  <c:v>10308.247584886292</c:v>
                </c:pt>
                <c:pt idx="244">
                  <c:v>10308.247584886292</c:v>
                </c:pt>
                <c:pt idx="245">
                  <c:v>10308.247584886292</c:v>
                </c:pt>
                <c:pt idx="246">
                  <c:v>10308.247584886292</c:v>
                </c:pt>
                <c:pt idx="247">
                  <c:v>10308.247584886292</c:v>
                </c:pt>
                <c:pt idx="248">
                  <c:v>10308.247584886292</c:v>
                </c:pt>
                <c:pt idx="249">
                  <c:v>10308.247584886292</c:v>
                </c:pt>
                <c:pt idx="250">
                  <c:v>10308.247584886292</c:v>
                </c:pt>
                <c:pt idx="251">
                  <c:v>10308.247584886292</c:v>
                </c:pt>
                <c:pt idx="252">
                  <c:v>10493.483737694811</c:v>
                </c:pt>
                <c:pt idx="253">
                  <c:v>10493.483737694811</c:v>
                </c:pt>
                <c:pt idx="254">
                  <c:v>10493.483737694811</c:v>
                </c:pt>
                <c:pt idx="255">
                  <c:v>10493.483737694811</c:v>
                </c:pt>
                <c:pt idx="256">
                  <c:v>10493.483737694811</c:v>
                </c:pt>
                <c:pt idx="257">
                  <c:v>10493.483737694811</c:v>
                </c:pt>
                <c:pt idx="258">
                  <c:v>10493.483737694811</c:v>
                </c:pt>
                <c:pt idx="259">
                  <c:v>10493.483737694811</c:v>
                </c:pt>
                <c:pt idx="260">
                  <c:v>10493.483737694811</c:v>
                </c:pt>
                <c:pt idx="261">
                  <c:v>10493.483737694811</c:v>
                </c:pt>
                <c:pt idx="262">
                  <c:v>10493.483737694811</c:v>
                </c:pt>
                <c:pt idx="263">
                  <c:v>10493.483737694811</c:v>
                </c:pt>
                <c:pt idx="264">
                  <c:v>10213.018243019193</c:v>
                </c:pt>
                <c:pt idx="265">
                  <c:v>10213.018243019193</c:v>
                </c:pt>
                <c:pt idx="266">
                  <c:v>10213.018243019193</c:v>
                </c:pt>
                <c:pt idx="267">
                  <c:v>10213.018243019193</c:v>
                </c:pt>
                <c:pt idx="268">
                  <c:v>10213.018243019193</c:v>
                </c:pt>
                <c:pt idx="269">
                  <c:v>10213.018243019193</c:v>
                </c:pt>
                <c:pt idx="270">
                  <c:v>10213.018243019193</c:v>
                </c:pt>
                <c:pt idx="271">
                  <c:v>10213.018243019193</c:v>
                </c:pt>
                <c:pt idx="272">
                  <c:v>10213.018243019193</c:v>
                </c:pt>
                <c:pt idx="273">
                  <c:v>10213.018243019193</c:v>
                </c:pt>
                <c:pt idx="274">
                  <c:v>10213.018243019193</c:v>
                </c:pt>
                <c:pt idx="275">
                  <c:v>10213.018243019193</c:v>
                </c:pt>
                <c:pt idx="276">
                  <c:v>10467.099080208498</c:v>
                </c:pt>
                <c:pt idx="277">
                  <c:v>10467.099080208498</c:v>
                </c:pt>
                <c:pt idx="278">
                  <c:v>10467.099080208498</c:v>
                </c:pt>
                <c:pt idx="279">
                  <c:v>10467.099080208498</c:v>
                </c:pt>
                <c:pt idx="280">
                  <c:v>10467.099080208498</c:v>
                </c:pt>
                <c:pt idx="281">
                  <c:v>10467.099080208498</c:v>
                </c:pt>
                <c:pt idx="282">
                  <c:v>10467.099080208498</c:v>
                </c:pt>
                <c:pt idx="283">
                  <c:v>10467.099080208498</c:v>
                </c:pt>
                <c:pt idx="284">
                  <c:v>10467.099080208498</c:v>
                </c:pt>
                <c:pt idx="285">
                  <c:v>10467.099080208498</c:v>
                </c:pt>
                <c:pt idx="286">
                  <c:v>10467.099080208498</c:v>
                </c:pt>
                <c:pt idx="287">
                  <c:v>10467.099080208498</c:v>
                </c:pt>
                <c:pt idx="288">
                  <c:v>10361.966032659977</c:v>
                </c:pt>
                <c:pt idx="289">
                  <c:v>10361.966032659977</c:v>
                </c:pt>
                <c:pt idx="290">
                  <c:v>10361.966032659977</c:v>
                </c:pt>
                <c:pt idx="291">
                  <c:v>10361.966032659977</c:v>
                </c:pt>
                <c:pt idx="292">
                  <c:v>10361.966032659977</c:v>
                </c:pt>
                <c:pt idx="293">
                  <c:v>10361.966032659977</c:v>
                </c:pt>
                <c:pt idx="294">
                  <c:v>10361.966032659977</c:v>
                </c:pt>
                <c:pt idx="295">
                  <c:v>10361.966032659977</c:v>
                </c:pt>
                <c:pt idx="296">
                  <c:v>10361.966032659977</c:v>
                </c:pt>
                <c:pt idx="297">
                  <c:v>10361.966032659977</c:v>
                </c:pt>
                <c:pt idx="298">
                  <c:v>10361.966032659977</c:v>
                </c:pt>
                <c:pt idx="299">
                  <c:v>10361.966032659977</c:v>
                </c:pt>
                <c:pt idx="300">
                  <c:v>10235.204257222136</c:v>
                </c:pt>
                <c:pt idx="301">
                  <c:v>10235.204257222136</c:v>
                </c:pt>
                <c:pt idx="302">
                  <c:v>10235.204257222136</c:v>
                </c:pt>
                <c:pt idx="303">
                  <c:v>10235.204257222136</c:v>
                </c:pt>
                <c:pt idx="304">
                  <c:v>10235.204257222136</c:v>
                </c:pt>
                <c:pt idx="305">
                  <c:v>10235.204257222136</c:v>
                </c:pt>
                <c:pt idx="306">
                  <c:v>10235.204257222136</c:v>
                </c:pt>
                <c:pt idx="307">
                  <c:v>10235.204257222136</c:v>
                </c:pt>
                <c:pt idx="308">
                  <c:v>10235.204257222136</c:v>
                </c:pt>
                <c:pt idx="309">
                  <c:v>10235.204257222136</c:v>
                </c:pt>
                <c:pt idx="310">
                  <c:v>10235.204257222136</c:v>
                </c:pt>
                <c:pt idx="311">
                  <c:v>10235.204257222136</c:v>
                </c:pt>
                <c:pt idx="312">
                  <c:v>10298.597394475401</c:v>
                </c:pt>
                <c:pt idx="313">
                  <c:v>10298.597394475401</c:v>
                </c:pt>
                <c:pt idx="314">
                  <c:v>10298.597394475401</c:v>
                </c:pt>
                <c:pt idx="315">
                  <c:v>10298.597394475401</c:v>
                </c:pt>
                <c:pt idx="316">
                  <c:v>10298.597394475401</c:v>
                </c:pt>
                <c:pt idx="317">
                  <c:v>10298.597394475401</c:v>
                </c:pt>
                <c:pt idx="318">
                  <c:v>10298.597394475401</c:v>
                </c:pt>
                <c:pt idx="319">
                  <c:v>10298.597394475401</c:v>
                </c:pt>
                <c:pt idx="320">
                  <c:v>10298.597394475401</c:v>
                </c:pt>
                <c:pt idx="321">
                  <c:v>10298.597394475401</c:v>
                </c:pt>
                <c:pt idx="322">
                  <c:v>10298.597394475401</c:v>
                </c:pt>
                <c:pt idx="323">
                  <c:v>10298.597394475401</c:v>
                </c:pt>
                <c:pt idx="324">
                  <c:v>10605.354072949918</c:v>
                </c:pt>
                <c:pt idx="325">
                  <c:v>10605.354072949918</c:v>
                </c:pt>
                <c:pt idx="326">
                  <c:v>10605.354072949918</c:v>
                </c:pt>
                <c:pt idx="327">
                  <c:v>10605.354072949918</c:v>
                </c:pt>
                <c:pt idx="328">
                  <c:v>10605.354072949918</c:v>
                </c:pt>
                <c:pt idx="329">
                  <c:v>10605.354072949918</c:v>
                </c:pt>
                <c:pt idx="330">
                  <c:v>10605.354072949918</c:v>
                </c:pt>
                <c:pt idx="331">
                  <c:v>10605.354072949918</c:v>
                </c:pt>
                <c:pt idx="332">
                  <c:v>10605.354072949918</c:v>
                </c:pt>
                <c:pt idx="333">
                  <c:v>10605.354072949918</c:v>
                </c:pt>
                <c:pt idx="334">
                  <c:v>10605.354072949918</c:v>
                </c:pt>
                <c:pt idx="335">
                  <c:v>10605.354072949918</c:v>
                </c:pt>
                <c:pt idx="336">
                  <c:v>10605.354072949918</c:v>
                </c:pt>
                <c:pt idx="337">
                  <c:v>10605.354072949918</c:v>
                </c:pt>
                <c:pt idx="338">
                  <c:v>10605.354072949918</c:v>
                </c:pt>
                <c:pt idx="339">
                  <c:v>10605.354072949918</c:v>
                </c:pt>
                <c:pt idx="340">
                  <c:v>10605.354072949918</c:v>
                </c:pt>
                <c:pt idx="341">
                  <c:v>10605.354072949918</c:v>
                </c:pt>
                <c:pt idx="342">
                  <c:v>10605.354072949918</c:v>
                </c:pt>
                <c:pt idx="343">
                  <c:v>10605.354072949918</c:v>
                </c:pt>
                <c:pt idx="344">
                  <c:v>10605.354072949918</c:v>
                </c:pt>
                <c:pt idx="345">
                  <c:v>10605.354072949918</c:v>
                </c:pt>
                <c:pt idx="346">
                  <c:v>10605.354072949918</c:v>
                </c:pt>
                <c:pt idx="347">
                  <c:v>10605.354072949918</c:v>
                </c:pt>
                <c:pt idx="348">
                  <c:v>10605.354072949915</c:v>
                </c:pt>
                <c:pt idx="349">
                  <c:v>10605.354072949915</c:v>
                </c:pt>
                <c:pt idx="350">
                  <c:v>10605.354072949915</c:v>
                </c:pt>
                <c:pt idx="351">
                  <c:v>10605.354072949915</c:v>
                </c:pt>
                <c:pt idx="352">
                  <c:v>10605.354072949915</c:v>
                </c:pt>
                <c:pt idx="353">
                  <c:v>10605.354072949915</c:v>
                </c:pt>
                <c:pt idx="354">
                  <c:v>10605.354072949915</c:v>
                </c:pt>
                <c:pt idx="355">
                  <c:v>10605.354072949915</c:v>
                </c:pt>
                <c:pt idx="356">
                  <c:v>10605.354072949915</c:v>
                </c:pt>
                <c:pt idx="357">
                  <c:v>10605.354072949915</c:v>
                </c:pt>
                <c:pt idx="358">
                  <c:v>10605.354072949915</c:v>
                </c:pt>
                <c:pt idx="359">
                  <c:v>10605.354072949915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3-4A3B-B039-6B4FAFEC2A56}"/>
            </c:ext>
          </c:extLst>
        </c:ser>
        <c:ser>
          <c:idx val="2"/>
          <c:order val="1"/>
          <c:tx>
            <c:v>INT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'Exh.17-5 ARM-Sched'!$A$54:$A$413</c:f>
              <c:numCache>
                <c:formatCode>General</c:formatCod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numCache>
            </c:numRef>
          </c:cat>
          <c:val>
            <c:numRef>
              <c:f>'Exh.17-5 ARM-Sched'!$D$54:$D$413</c:f>
              <c:numCache>
                <c:formatCode>0.00_)</c:formatCode>
                <c:ptCount val="360"/>
                <c:pt idx="0">
                  <c:v>7500</c:v>
                </c:pt>
                <c:pt idx="1">
                  <c:v>7495.903303729141</c:v>
                </c:pt>
                <c:pt idx="2">
                  <c:v>7491.7758822362493</c:v>
                </c:pt>
                <c:pt idx="3">
                  <c:v>7487.617505082163</c:v>
                </c:pt>
                <c:pt idx="4">
                  <c:v>7483.4279400994201</c:v>
                </c:pt>
                <c:pt idx="5">
                  <c:v>7479.2069533793074</c:v>
                </c:pt>
                <c:pt idx="6">
                  <c:v>7474.9543092587928</c:v>
                </c:pt>
                <c:pt idx="7">
                  <c:v>7470.669770307376</c:v>
                </c:pt>
                <c:pt idx="8">
                  <c:v>7466.3530973138222</c:v>
                </c:pt>
                <c:pt idx="9">
                  <c:v>7462.0040492728176</c:v>
                </c:pt>
                <c:pt idx="10">
                  <c:v>7457.6223833715048</c:v>
                </c:pt>
                <c:pt idx="11">
                  <c:v>7453.2078549759317</c:v>
                </c:pt>
                <c:pt idx="12">
                  <c:v>9095.7638657350162</c:v>
                </c:pt>
                <c:pt idx="13">
                  <c:v>9092.1213432331115</c:v>
                </c:pt>
                <c:pt idx="14">
                  <c:v>9088.4454612959598</c:v>
                </c:pt>
                <c:pt idx="15">
                  <c:v>9084.7359144067323</c:v>
                </c:pt>
                <c:pt idx="16">
                  <c:v>9080.9923942505793</c:v>
                </c:pt>
                <c:pt idx="17">
                  <c:v>9077.2145896889961</c:v>
                </c:pt>
                <c:pt idx="18">
                  <c:v>9073.4021867339707</c:v>
                </c:pt>
                <c:pt idx="19">
                  <c:v>9069.5548685218801</c:v>
                </c:pt>
                <c:pt idx="20">
                  <c:v>9065.6723152871637</c:v>
                </c:pt>
                <c:pt idx="21">
                  <c:v>9061.7542043357407</c:v>
                </c:pt>
                <c:pt idx="22">
                  <c:v>9057.8002100181857</c:v>
                </c:pt>
                <c:pt idx="23">
                  <c:v>9053.8100037026743</c:v>
                </c:pt>
                <c:pt idx="24">
                  <c:v>8251.03077366256</c:v>
                </c:pt>
                <c:pt idx="25">
                  <c:v>8246.5411059522175</c:v>
                </c:pt>
                <c:pt idx="26">
                  <c:v>8242.0139495164967</c:v>
                </c:pt>
                <c:pt idx="27">
                  <c:v>8237.4489913245361</c:v>
                </c:pt>
                <c:pt idx="28">
                  <c:v>8232.8459157316738</c:v>
                </c:pt>
                <c:pt idx="29">
                  <c:v>8228.2044044576105</c:v>
                </c:pt>
                <c:pt idx="30">
                  <c:v>8223.5241365644088</c:v>
                </c:pt>
                <c:pt idx="31">
                  <c:v>8218.8047884342996</c:v>
                </c:pt>
                <c:pt idx="32">
                  <c:v>8214.0460337473032</c:v>
                </c:pt>
                <c:pt idx="33">
                  <c:v>8209.2475434586704</c:v>
                </c:pt>
                <c:pt idx="34">
                  <c:v>8204.4089857761264</c:v>
                </c:pt>
                <c:pt idx="35">
                  <c:v>8199.5300261369339</c:v>
                </c:pt>
                <c:pt idx="36">
                  <c:v>9012.4357091393231</c:v>
                </c:pt>
                <c:pt idx="37">
                  <c:v>9007.9212519985831</c:v>
                </c:pt>
                <c:pt idx="38">
                  <c:v>9003.3653370931006</c:v>
                </c:pt>
                <c:pt idx="39">
                  <c:v>8998.7675837024017</c:v>
                </c:pt>
                <c:pt idx="40">
                  <c:v>8994.1276076097329</c:v>
                </c:pt>
                <c:pt idx="41">
                  <c:v>8989.4450210699451</c:v>
                </c:pt>
                <c:pt idx="42">
                  <c:v>8984.7194327771012</c:v>
                </c:pt>
                <c:pt idx="43">
                  <c:v>8979.9504478317704</c:v>
                </c:pt>
                <c:pt idx="44">
                  <c:v>8975.1376677080207</c:v>
                </c:pt>
                <c:pt idx="45">
                  <c:v>8970.2806902201373</c:v>
                </c:pt>
                <c:pt idx="46">
                  <c:v>8965.3791094889893</c:v>
                </c:pt>
                <c:pt idx="47">
                  <c:v>8960.4325159081272</c:v>
                </c:pt>
                <c:pt idx="48">
                  <c:v>9199.2365168747801</c:v>
                </c:pt>
                <c:pt idx="49">
                  <c:v>9194.3382838051402</c:v>
                </c:pt>
                <c:pt idx="50">
                  <c:v>9189.3938440702113</c:v>
                </c:pt>
                <c:pt idx="51">
                  <c:v>9184.4027617871161</c:v>
                </c:pt>
                <c:pt idx="52">
                  <c:v>9179.3645969611498</c:v>
                </c:pt>
                <c:pt idx="53">
                  <c:v>9174.2789054469922</c:v>
                </c:pt>
                <c:pt idx="54">
                  <c:v>9169.1452389095521</c:v>
                </c:pt>
                <c:pt idx="55">
                  <c:v>9163.9631447844404</c:v>
                </c:pt>
                <c:pt idx="56">
                  <c:v>9158.7321662380818</c:v>
                </c:pt>
                <c:pt idx="57">
                  <c:v>9153.451842127437</c:v>
                </c:pt>
                <c:pt idx="58">
                  <c:v>9148.1217069593476</c:v>
                </c:pt>
                <c:pt idx="59">
                  <c:v>9142.741290849508</c:v>
                </c:pt>
                <c:pt idx="60">
                  <c:v>9532.8297271264109</c:v>
                </c:pt>
                <c:pt idx="61">
                  <c:v>9527.5823766087724</c:v>
                </c:pt>
                <c:pt idx="62">
                  <c:v>9522.2833834164612</c:v>
                </c:pt>
                <c:pt idx="63">
                  <c:v>9516.9322392994782</c:v>
                </c:pt>
                <c:pt idx="64">
                  <c:v>9511.5284310058141</c:v>
                </c:pt>
                <c:pt idx="65">
                  <c:v>9506.0714402321919</c:v>
                </c:pt>
                <c:pt idx="66">
                  <c:v>9500.5607435743714</c:v>
                </c:pt>
                <c:pt idx="67">
                  <c:v>9494.9958124769455</c:v>
                </c:pt>
                <c:pt idx="68">
                  <c:v>9489.3761131826341</c:v>
                </c:pt>
                <c:pt idx="69">
                  <c:v>9483.701106681101</c:v>
                </c:pt>
                <c:pt idx="70">
                  <c:v>9477.9702486572496</c:v>
                </c:pt>
                <c:pt idx="71">
                  <c:v>9472.1829894390121</c:v>
                </c:pt>
                <c:pt idx="72">
                  <c:v>9738.8667318736116</c:v>
                </c:pt>
                <c:pt idx="73">
                  <c:v>9733.1333080584609</c:v>
                </c:pt>
                <c:pt idx="74">
                  <c:v>9727.3418333271838</c:v>
                </c:pt>
                <c:pt idx="75">
                  <c:v>9721.4917199142528</c:v>
                </c:pt>
                <c:pt idx="76">
                  <c:v>9715.5823741030126</c:v>
                </c:pt>
                <c:pt idx="77">
                  <c:v>9709.6131961654373</c:v>
                </c:pt>
                <c:pt idx="78">
                  <c:v>9703.5835803012415</c:v>
                </c:pt>
                <c:pt idx="79">
                  <c:v>9697.4929145764218</c:v>
                </c:pt>
                <c:pt idx="80">
                  <c:v>9691.3405808611387</c:v>
                </c:pt>
                <c:pt idx="81">
                  <c:v>9685.1259547669888</c:v>
                </c:pt>
                <c:pt idx="82">
                  <c:v>9678.8484055836343</c:v>
                </c:pt>
                <c:pt idx="83">
                  <c:v>9672.5072962147988</c:v>
                </c:pt>
                <c:pt idx="84">
                  <c:v>9793.3922149899972</c:v>
                </c:pt>
                <c:pt idx="85">
                  <c:v>9787.0032228586188</c:v>
                </c:pt>
                <c:pt idx="86">
                  <c:v>9780.548690316291</c:v>
                </c:pt>
                <c:pt idx="87">
                  <c:v>9774.0279450276339</c:v>
                </c:pt>
                <c:pt idx="88">
                  <c:v>9767.4403077602237</c:v>
                </c:pt>
                <c:pt idx="89">
                  <c:v>9760.7850923138449</c:v>
                </c:pt>
                <c:pt idx="90">
                  <c:v>9754.0616054490129</c:v>
                </c:pt>
                <c:pt idx="91">
                  <c:v>9747.2691468147586</c:v>
                </c:pt>
                <c:pt idx="92">
                  <c:v>9740.4070088756835</c:v>
                </c:pt>
                <c:pt idx="93">
                  <c:v>9733.4744768382461</c:v>
                </c:pt>
                <c:pt idx="94">
                  <c:v>9726.4708285763281</c:v>
                </c:pt>
                <c:pt idx="95">
                  <c:v>9719.3953345559876</c:v>
                </c:pt>
                <c:pt idx="96">
                  <c:v>9862.1519676680437</c:v>
                </c:pt>
                <c:pt idx="97">
                  <c:v>9855.0286236025258</c:v>
                </c:pt>
                <c:pt idx="98">
                  <c:v>9847.8310780363263</c:v>
                </c:pt>
                <c:pt idx="99">
                  <c:v>9840.5585580371462</c:v>
                </c:pt>
                <c:pt idx="100">
                  <c:v>9833.2102826213068</c:v>
                </c:pt>
                <c:pt idx="101">
                  <c:v>9825.7854626698863</c:v>
                </c:pt>
                <c:pt idx="102">
                  <c:v>9818.283300843972</c:v>
                </c:pt>
                <c:pt idx="103">
                  <c:v>9810.7029914990362</c:v>
                </c:pt>
                <c:pt idx="104">
                  <c:v>9803.0437205984254</c:v>
                </c:pt>
                <c:pt idx="105">
                  <c:v>9795.3046656259339</c:v>
                </c:pt>
                <c:pt idx="106">
                  <c:v>9787.4849954974779</c:v>
                </c:pt>
                <c:pt idx="107">
                  <c:v>9779.5838704718499</c:v>
                </c:pt>
                <c:pt idx="108">
                  <c:v>9497.9956296828441</c:v>
                </c:pt>
                <c:pt idx="109">
                  <c:v>9489.7500024703022</c:v>
                </c:pt>
                <c:pt idx="110">
                  <c:v>9481.4208882822331</c:v>
                </c:pt>
                <c:pt idx="111">
                  <c:v>9473.0074418130098</c:v>
                </c:pt>
                <c:pt idx="112">
                  <c:v>9464.5088091982871</c:v>
                </c:pt>
                <c:pt idx="113">
                  <c:v>9455.9241279283397</c:v>
                </c:pt>
                <c:pt idx="114">
                  <c:v>9447.2525267605324</c:v>
                </c:pt>
                <c:pt idx="115">
                  <c:v>9438.4931256309028</c:v>
                </c:pt>
                <c:pt idx="116">
                  <c:v>9429.6450355648358</c:v>
                </c:pt>
                <c:pt idx="117">
                  <c:v>9420.7073585868475</c:v>
                </c:pt>
                <c:pt idx="118">
                  <c:v>9411.6791876294592</c:v>
                </c:pt>
                <c:pt idx="119">
                  <c:v>9402.5596064411275</c:v>
                </c:pt>
                <c:pt idx="120">
                  <c:v>9733.5183054090685</c:v>
                </c:pt>
                <c:pt idx="121">
                  <c:v>9724.4345375973335</c:v>
                </c:pt>
                <c:pt idx="122">
                  <c:v>9715.2554659216403</c:v>
                </c:pt>
                <c:pt idx="123">
                  <c:v>9705.9800904856165</c:v>
                </c:pt>
                <c:pt idx="124">
                  <c:v>9696.6074009023105</c:v>
                </c:pt>
                <c:pt idx="125">
                  <c:v>9687.1363761841258</c:v>
                </c:pt>
                <c:pt idx="126">
                  <c:v>9677.5659846316066</c:v>
                </c:pt>
                <c:pt idx="127">
                  <c:v>9667.8951837210461</c:v>
                </c:pt>
                <c:pt idx="128">
                  <c:v>9658.1229199909358</c:v>
                </c:pt>
                <c:pt idx="129">
                  <c:v>9648.2481289271873</c:v>
                </c:pt>
                <c:pt idx="130">
                  <c:v>9638.2697348471975</c:v>
                </c:pt>
                <c:pt idx="131">
                  <c:v>9628.1866507826508</c:v>
                </c:pt>
                <c:pt idx="132">
                  <c:v>9572.1614108709236</c:v>
                </c:pt>
                <c:pt idx="133">
                  <c:v>9561.8358832225658</c:v>
                </c:pt>
                <c:pt idx="134">
                  <c:v>9551.4025398563481</c:v>
                </c:pt>
                <c:pt idx="135">
                  <c:v>9540.8602549964817</c:v>
                </c:pt>
                <c:pt idx="136">
                  <c:v>9530.2078911122026</c:v>
                </c:pt>
                <c:pt idx="137">
                  <c:v>9519.4442987950333</c:v>
                </c:pt>
                <c:pt idx="138">
                  <c:v>9508.5683166347499</c:v>
                </c:pt>
                <c:pt idx="139">
                  <c:v>9497.5787710940767</c:v>
                </c:pt>
                <c:pt idx="140">
                  <c:v>9486.4744763820509</c:v>
                </c:pt>
                <c:pt idx="141">
                  <c:v>9475.2542343260739</c:v>
                </c:pt>
                <c:pt idx="142">
                  <c:v>9463.9168342426274</c:v>
                </c:pt>
                <c:pt idx="143">
                  <c:v>9452.4610528066441</c:v>
                </c:pt>
                <c:pt idx="144">
                  <c:v>9779.9437979150116</c:v>
                </c:pt>
                <c:pt idx="145">
                  <c:v>9768.4639575687816</c:v>
                </c:pt>
                <c:pt idx="146">
                  <c:v>9756.8599436161385</c:v>
                </c:pt>
                <c:pt idx="147">
                  <c:v>9745.1304129125729</c:v>
                </c:pt>
                <c:pt idx="148">
                  <c:v>9733.2740077852322</c:v>
                </c:pt>
                <c:pt idx="149">
                  <c:v>9721.2893558757623</c:v>
                </c:pt>
                <c:pt idx="150">
                  <c:v>9709.1750699814729</c:v>
                </c:pt>
                <c:pt idx="151">
                  <c:v>9696.929747894761</c:v>
                </c:pt>
                <c:pt idx="152">
                  <c:v>9684.5519722408098</c:v>
                </c:pt>
                <c:pt idx="153">
                  <c:v>9672.0403103135359</c:v>
                </c:pt>
                <c:pt idx="154">
                  <c:v>9659.393313909748</c:v>
                </c:pt>
                <c:pt idx="155">
                  <c:v>9646.6095191615259</c:v>
                </c:pt>
                <c:pt idx="156">
                  <c:v>9863.7678091074322</c:v>
                </c:pt>
                <c:pt idx="157">
                  <c:v>9850.8523668506641</c:v>
                </c:pt>
                <c:pt idx="158">
                  <c:v>9837.7938860709019</c:v>
                </c:pt>
                <c:pt idx="159">
                  <c:v>9824.5907826165039</c:v>
                </c:pt>
                <c:pt idx="160">
                  <c:v>9811.2414547913504</c:v>
                </c:pt>
                <c:pt idx="161">
                  <c:v>9797.7442831605313</c:v>
                </c:pt>
                <c:pt idx="162">
                  <c:v>9784.097630353901</c:v>
                </c:pt>
                <c:pt idx="163">
                  <c:v>9770.2998408674375</c:v>
                </c:pt>
                <c:pt idx="164">
                  <c:v>9756.3492408624134</c:v>
                </c:pt>
                <c:pt idx="165">
                  <c:v>9742.2441379623324</c:v>
                </c:pt>
                <c:pt idx="166">
                  <c:v>9727.9828210476317</c:v>
                </c:pt>
                <c:pt idx="167">
                  <c:v>9713.5635600481019</c:v>
                </c:pt>
                <c:pt idx="168">
                  <c:v>9268.4051537102441</c:v>
                </c:pt>
                <c:pt idx="169">
                  <c:v>9253.4256024960305</c:v>
                </c:pt>
                <c:pt idx="170">
                  <c:v>9238.2875176981324</c:v>
                </c:pt>
                <c:pt idx="171">
                  <c:v>9222.9892215027903</c:v>
                </c:pt>
                <c:pt idx="172">
                  <c:v>9207.529018339379</c:v>
                </c:pt>
                <c:pt idx="173">
                  <c:v>9191.9051946924901</c:v>
                </c:pt>
                <c:pt idx="174">
                  <c:v>9176.1160189120055</c:v>
                </c:pt>
                <c:pt idx="175">
                  <c:v>9160.159741021178</c:v>
                </c:pt>
                <c:pt idx="176">
                  <c:v>9144.0345925226702</c:v>
                </c:pt>
                <c:pt idx="177">
                  <c:v>9127.7387862025553</c:v>
                </c:pt>
                <c:pt idx="178">
                  <c:v>9111.2705159322159</c:v>
                </c:pt>
                <c:pt idx="179">
                  <c:v>9094.6279564681845</c:v>
                </c:pt>
                <c:pt idx="180">
                  <c:v>9270.8020586102557</c:v>
                </c:pt>
                <c:pt idx="181">
                  <c:v>9253.8888260213225</c:v>
                </c:pt>
                <c:pt idx="182">
                  <c:v>9236.7927895768262</c:v>
                </c:pt>
                <c:pt idx="183">
                  <c:v>9219.5119734717591</c:v>
                </c:pt>
                <c:pt idx="184">
                  <c:v>9202.0443805459545</c:v>
                </c:pt>
                <c:pt idx="185">
                  <c:v>9184.3879920532781</c:v>
                </c:pt>
                <c:pt idx="186">
                  <c:v>9166.5407674283106</c:v>
                </c:pt>
                <c:pt idx="187">
                  <c:v>9148.5006440505203</c:v>
                </c:pt>
                <c:pt idx="188">
                  <c:v>9130.2655370058892</c:v>
                </c:pt>
                <c:pt idx="189">
                  <c:v>9111.8333388459487</c:v>
                </c:pt>
                <c:pt idx="190">
                  <c:v>9093.201919344232</c:v>
                </c:pt>
                <c:pt idx="191">
                  <c:v>9074.3691252500666</c:v>
                </c:pt>
                <c:pt idx="192">
                  <c:v>9076.2780370483069</c:v>
                </c:pt>
                <c:pt idx="193">
                  <c:v>9057.0426585584828</c:v>
                </c:pt>
                <c:pt idx="194">
                  <c:v>9037.5988968016864</c:v>
                </c:pt>
                <c:pt idx="195">
                  <c:v>9017.9444942925238</c:v>
                </c:pt>
                <c:pt idx="196">
                  <c:v>8998.0771690895126</c:v>
                </c:pt>
                <c:pt idx="197">
                  <c:v>8977.9946145301346</c:v>
                </c:pt>
                <c:pt idx="198">
                  <c:v>8957.6944989630319</c:v>
                </c:pt>
                <c:pt idx="199">
                  <c:v>8937.1744654772847</c:v>
                </c:pt>
                <c:pt idx="200">
                  <c:v>8916.4321316287751</c:v>
                </c:pt>
                <c:pt idx="201">
                  <c:v>8895.4650891635738</c:v>
                </c:pt>
                <c:pt idx="202">
                  <c:v>8874.2709037383302</c:v>
                </c:pt>
                <c:pt idx="203">
                  <c:v>8852.8471146376487</c:v>
                </c:pt>
                <c:pt idx="204">
                  <c:v>8355.6655526313098</c:v>
                </c:pt>
                <c:pt idx="205">
                  <c:v>8333.7499438661489</c:v>
                </c:pt>
                <c:pt idx="206">
                  <c:v>8311.6097001111466</c:v>
                </c:pt>
                <c:pt idx="207">
                  <c:v>8289.2425188576544</c:v>
                </c:pt>
                <c:pt idx="208">
                  <c:v>8266.6460739963131</c:v>
                </c:pt>
                <c:pt idx="209">
                  <c:v>8243.8180155751452</c:v>
                </c:pt>
                <c:pt idx="210">
                  <c:v>8220.755969555159</c:v>
                </c:pt>
                <c:pt idx="211">
                  <c:v>8197.4575375634686</c:v>
                </c:pt>
                <c:pt idx="212">
                  <c:v>8173.9202966438615</c:v>
                </c:pt>
                <c:pt idx="213">
                  <c:v>8150.1417990048294</c:v>
                </c:pt>
                <c:pt idx="214">
                  <c:v>8126.119571764998</c:v>
                </c:pt>
                <c:pt idx="215">
                  <c:v>8101.8511166959579</c:v>
                </c:pt>
                <c:pt idx="216">
                  <c:v>8576.4212084642058</c:v>
                </c:pt>
                <c:pt idx="217">
                  <c:v>8551.54907667509</c:v>
                </c:pt>
                <c:pt idx="218">
                  <c:v>8526.406253185005</c:v>
                </c:pt>
                <c:pt idx="219">
                  <c:v>8500.9897919659325</c:v>
                </c:pt>
                <c:pt idx="220">
                  <c:v>8475.2967149272608</c:v>
                </c:pt>
                <c:pt idx="221">
                  <c:v>8449.3240115668195</c:v>
                </c:pt>
                <c:pt idx="222">
                  <c:v>8423.0686386181387</c:v>
                </c:pt>
                <c:pt idx="223">
                  <c:v>8396.5275196938655</c:v>
                </c:pt>
                <c:pt idx="224">
                  <c:v>8369.6975449253005</c:v>
                </c:pt>
                <c:pt idx="225">
                  <c:v>8342.5755705980046</c:v>
                </c:pt>
                <c:pt idx="226">
                  <c:v>8315.1584187834469</c:v>
                </c:pt>
                <c:pt idx="227">
                  <c:v>8287.4428769666392</c:v>
                </c:pt>
                <c:pt idx="228">
                  <c:v>7740.8400106797426</c:v>
                </c:pt>
                <c:pt idx="229">
                  <c:v>7712.8157742444391</c:v>
                </c:pt>
                <c:pt idx="230">
                  <c:v>7684.5056905974961</c:v>
                </c:pt>
                <c:pt idx="231">
                  <c:v>7655.9068440973542</c:v>
                </c:pt>
                <c:pt idx="232">
                  <c:v>7627.0162893629104</c:v>
                </c:pt>
                <c:pt idx="233">
                  <c:v>7597.8310509701769</c:v>
                </c:pt>
                <c:pt idx="234">
                  <c:v>7568.3481231458354</c:v>
                </c:pt>
                <c:pt idx="235">
                  <c:v>7538.5644694576868</c:v>
                </c:pt>
                <c:pt idx="236">
                  <c:v>7508.4770225019174</c:v>
                </c:pt>
                <c:pt idx="237">
                  <c:v>7478.0826835872003</c:v>
                </c:pt>
                <c:pt idx="238">
                  <c:v>7447.378322415555</c:v>
                </c:pt>
                <c:pt idx="239">
                  <c:v>7416.3607767599569</c:v>
                </c:pt>
                <c:pt idx="240">
                  <c:v>7125.5855493266108</c:v>
                </c:pt>
                <c:pt idx="241">
                  <c:v>7094.2628504599779</c:v>
                </c:pt>
                <c:pt idx="242">
                  <c:v>7062.6318840319982</c:v>
                </c:pt>
                <c:pt idx="243">
                  <c:v>7030.6896161760897</c:v>
                </c:pt>
                <c:pt idx="244">
                  <c:v>6998.4329831673676</c:v>
                </c:pt>
                <c:pt idx="245">
                  <c:v>6965.8588911287843</c:v>
                </c:pt>
                <c:pt idx="246">
                  <c:v>6932.9642157343878</c:v>
                </c:pt>
                <c:pt idx="247">
                  <c:v>6899.7458019096512</c:v>
                </c:pt>
                <c:pt idx="248">
                  <c:v>6866.2004635288549</c:v>
                </c:pt>
                <c:pt idx="249">
                  <c:v>6832.3249831094972</c:v>
                </c:pt>
                <c:pt idx="250">
                  <c:v>6798.1161115036766</c:v>
                </c:pt>
                <c:pt idx="251">
                  <c:v>6763.5705675864701</c:v>
                </c:pt>
                <c:pt idx="252">
                  <c:v>7002.1624992631232</c:v>
                </c:pt>
                <c:pt idx="253">
                  <c:v>6966.4055509128511</c:v>
                </c:pt>
                <c:pt idx="254">
                  <c:v>6930.2823918165595</c:v>
                </c:pt>
                <c:pt idx="255">
                  <c:v>6893.7892713658557</c:v>
                </c:pt>
                <c:pt idx="256">
                  <c:v>6856.922400539871</c:v>
                </c:pt>
                <c:pt idx="257">
                  <c:v>6819.6779515118424</c:v>
                </c:pt>
                <c:pt idx="258">
                  <c:v>6782.0520572516843</c:v>
                </c:pt>
                <c:pt idx="259">
                  <c:v>6744.0408111244797</c:v>
                </c:pt>
                <c:pt idx="260">
                  <c:v>6705.6402664848547</c:v>
                </c:pt>
                <c:pt idx="261">
                  <c:v>6666.846436267213</c:v>
                </c:pt>
                <c:pt idx="262">
                  <c:v>6627.6552925717588</c:v>
                </c:pt>
                <c:pt idx="263">
                  <c:v>6588.0627662462903</c:v>
                </c:pt>
                <c:pt idx="264">
                  <c:v>6121.8278223651732</c:v>
                </c:pt>
                <c:pt idx="265">
                  <c:v>6082.654674087411</c:v>
                </c:pt>
                <c:pt idx="266">
                  <c:v>6043.1064429148892</c:v>
                </c:pt>
                <c:pt idx="267">
                  <c:v>6003.1795374288895</c:v>
                </c:pt>
                <c:pt idx="268">
                  <c:v>5962.8703318228618</c:v>
                </c:pt>
                <c:pt idx="269">
                  <c:v>5922.1751655731568</c:v>
                </c:pt>
                <c:pt idx="270">
                  <c:v>5881.0903431066117</c:v>
                </c:pt>
                <c:pt idx="271">
                  <c:v>5839.6121334649497</c:v>
                </c:pt>
                <c:pt idx="272">
                  <c:v>5797.7367699659671</c:v>
                </c:pt>
                <c:pt idx="273">
                  <c:v>5755.4604498614826</c:v>
                </c:pt>
                <c:pt idx="274">
                  <c:v>5712.7793339919963</c:v>
                </c:pt>
                <c:pt idx="275">
                  <c:v>5669.6895464380614</c:v>
                </c:pt>
                <c:pt idx="276">
                  <c:v>6022.8113352715445</c:v>
                </c:pt>
                <c:pt idx="277">
                  <c:v>5977.2573858859396</c:v>
                </c:pt>
                <c:pt idx="278">
                  <c:v>5931.2365085191341</c:v>
                </c:pt>
                <c:pt idx="279">
                  <c:v>5884.7439171593178</c:v>
                </c:pt>
                <c:pt idx="280">
                  <c:v>5837.7747767380633</c:v>
                </c:pt>
                <c:pt idx="281">
                  <c:v>5790.324202627492</c:v>
                </c:pt>
                <c:pt idx="282">
                  <c:v>5742.3872601322864</c:v>
                </c:pt>
                <c:pt idx="283">
                  <c:v>5693.9589639765045</c:v>
                </c:pt>
                <c:pt idx="284">
                  <c:v>5645.0342777851265</c:v>
                </c:pt>
                <c:pt idx="285">
                  <c:v>5595.6081135602872</c:v>
                </c:pt>
                <c:pt idx="286">
                  <c:v>5545.6753311521434</c:v>
                </c:pt>
                <c:pt idx="287">
                  <c:v>5495.2307377243151</c:v>
                </c:pt>
                <c:pt idx="288">
                  <c:v>5276.072156064155</c:v>
                </c:pt>
                <c:pt idx="289">
                  <c:v>5225.5522768899709</c:v>
                </c:pt>
                <c:pt idx="290">
                  <c:v>5174.5305669159889</c:v>
                </c:pt>
                <c:pt idx="291">
                  <c:v>5123.0020412895983</c:v>
                </c:pt>
                <c:pt idx="292">
                  <c:v>5070.9616656419857</c:v>
                </c:pt>
                <c:pt idx="293">
                  <c:v>5018.4043555962735</c:v>
                </c:pt>
                <c:pt idx="294">
                  <c:v>4965.3249762707737</c:v>
                </c:pt>
                <c:pt idx="295">
                  <c:v>4911.7183417773076</c:v>
                </c:pt>
                <c:pt idx="296">
                  <c:v>4857.5792147145403</c:v>
                </c:pt>
                <c:pt idx="297">
                  <c:v>4802.9023056562819</c:v>
                </c:pt>
                <c:pt idx="298">
                  <c:v>4747.6822726347118</c:v>
                </c:pt>
                <c:pt idx="299">
                  <c:v>4691.9137206184614</c:v>
                </c:pt>
                <c:pt idx="300">
                  <c:v>4425.5895861757681</c:v>
                </c:pt>
                <c:pt idx="301">
                  <c:v>4370.4950737120116</c:v>
                </c:pt>
                <c:pt idx="302">
                  <c:v>4314.878081621725</c:v>
                </c:pt>
                <c:pt idx="303">
                  <c:v>4258.7336550564478</c:v>
                </c:pt>
                <c:pt idx="304">
                  <c:v>4202.0567921792435</c:v>
                </c:pt>
                <c:pt idx="305">
                  <c:v>4144.8424437190861</c:v>
                </c:pt>
                <c:pt idx="306">
                  <c:v>4087.0855125210328</c:v>
                </c:pt>
                <c:pt idx="307">
                  <c:v>4028.7808530921175</c:v>
                </c:pt>
                <c:pt idx="308">
                  <c:v>3969.9232711429509</c:v>
                </c:pt>
                <c:pt idx="309">
                  <c:v>3910.5075231249666</c:v>
                </c:pt>
                <c:pt idx="310">
                  <c:v>3850.5283157632784</c:v>
                </c:pt>
                <c:pt idx="311">
                  <c:v>3789.9803055851103</c:v>
                </c:pt>
                <c:pt idx="312">
                  <c:v>3836.9884299451969</c:v>
                </c:pt>
                <c:pt idx="313">
                  <c:v>3773.9338957996565</c:v>
                </c:pt>
                <c:pt idx="314">
                  <c:v>3710.2640544917454</c:v>
                </c:pt>
                <c:pt idx="315">
                  <c:v>3645.9729016490714</c:v>
                </c:pt>
                <c:pt idx="316">
                  <c:v>3581.0543743065741</c:v>
                </c:pt>
                <c:pt idx="317">
                  <c:v>3515.5023503347602</c:v>
                </c:pt>
                <c:pt idx="318">
                  <c:v>3449.310647862354</c:v>
                </c:pt>
                <c:pt idx="319">
                  <c:v>3382.4730246933218</c:v>
                </c:pt>
                <c:pt idx="320">
                  <c:v>3314.9831777181985</c:v>
                </c:pt>
                <c:pt idx="321">
                  <c:v>3246.834742319676</c:v>
                </c:pt>
                <c:pt idx="322">
                  <c:v>3178.0212917723898</c:v>
                </c:pt>
                <c:pt idx="323">
                  <c:v>3108.536336636847</c:v>
                </c:pt>
                <c:pt idx="324">
                  <c:v>3570.2832570682117</c:v>
                </c:pt>
                <c:pt idx="325">
                  <c:v>3489.6144450461015</c:v>
                </c:pt>
                <c:pt idx="326">
                  <c:v>3408.0206306461382</c:v>
                </c:pt>
                <c:pt idx="327">
                  <c:v>3325.4912071743879</c:v>
                </c:pt>
                <c:pt idx="328">
                  <c:v>3242.0154463134954</c:v>
                </c:pt>
                <c:pt idx="329">
                  <c:v>3157.5824967280641</c:v>
                </c:pt>
                <c:pt idx="330">
                  <c:v>3072.1813826540533</c:v>
                </c:pt>
                <c:pt idx="331">
                  <c:v>2985.8010024719947</c:v>
                </c:pt>
                <c:pt idx="332">
                  <c:v>2898.4301272638472</c:v>
                </c:pt>
                <c:pt idx="333">
                  <c:v>2810.0573993533139</c:v>
                </c:pt>
                <c:pt idx="334">
                  <c:v>2720.6713308294061</c:v>
                </c:pt>
                <c:pt idx="335">
                  <c:v>2630.2603020530905</c:v>
                </c:pt>
                <c:pt idx="336">
                  <c:v>2538.8125601468068</c:v>
                </c:pt>
                <c:pt idx="337">
                  <c:v>2446.3162174666645</c:v>
                </c:pt>
                <c:pt idx="338">
                  <c:v>2352.7592500571232</c:v>
                </c:pt>
                <c:pt idx="339">
                  <c:v>2258.1294960879522</c:v>
                </c:pt>
                <c:pt idx="340">
                  <c:v>2162.4146542732683</c:v>
                </c:pt>
                <c:pt idx="341">
                  <c:v>2065.6022822724426</c:v>
                </c:pt>
                <c:pt idx="342">
                  <c:v>1967.6797950726741</c:v>
                </c:pt>
                <c:pt idx="343">
                  <c:v>1868.6344633530152</c:v>
                </c:pt>
                <c:pt idx="344">
                  <c:v>1768.4534118296372</c:v>
                </c:pt>
                <c:pt idx="345">
                  <c:v>1667.1236175821248</c:v>
                </c:pt>
                <c:pt idx="346">
                  <c:v>1564.631908360574</c:v>
                </c:pt>
                <c:pt idx="347">
                  <c:v>1460.9649608732827</c:v>
                </c:pt>
                <c:pt idx="348">
                  <c:v>1356.1092990548043</c:v>
                </c:pt>
                <c:pt idx="349">
                  <c:v>1250.0512923141403</c:v>
                </c:pt>
                <c:pt idx="350">
                  <c:v>1142.77715376285</c:v>
                </c:pt>
                <c:pt idx="351">
                  <c:v>1034.2729384228383</c:v>
                </c:pt>
                <c:pt idx="352">
                  <c:v>924.52454141359442</c:v>
                </c:pt>
                <c:pt idx="353">
                  <c:v>813.51769611864472</c:v>
                </c:pt>
                <c:pt idx="354">
                  <c:v>701.23797233097946</c:v>
                </c:pt>
                <c:pt idx="355">
                  <c:v>587.67077437721571</c:v>
                </c:pt>
                <c:pt idx="356">
                  <c:v>472.80133922024862</c:v>
                </c:pt>
                <c:pt idx="357">
                  <c:v>356.6147345401485</c:v>
                </c:pt>
                <c:pt idx="358">
                  <c:v>239.09585679304985</c:v>
                </c:pt>
                <c:pt idx="359">
                  <c:v>120.22942924778447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53-4A3B-B039-6B4FAFEC2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51432"/>
        <c:axId val="396750000"/>
      </c:lineChart>
      <c:catAx>
        <c:axId val="31275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PMT Number</a:t>
                </a:r>
              </a:p>
            </c:rich>
          </c:tx>
          <c:layout>
            <c:manualLayout>
              <c:xMode val="edge"/>
              <c:yMode val="edge"/>
              <c:x val="0.42259493368096485"/>
              <c:y val="0.9235209666317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750000"/>
        <c:crosses val="autoZero"/>
        <c:auto val="1"/>
        <c:lblAlgn val="ctr"/>
        <c:lblOffset val="100"/>
        <c:tickLblSkip val="60"/>
        <c:tickMarkSkip val="12"/>
        <c:noMultiLvlLbl val="0"/>
      </c:catAx>
      <c:valAx>
        <c:axId val="396750000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2.0920541271334893E-2"/>
              <c:y val="0.481837026068742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7514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63474893733084"/>
          <c:y val="0.3957946999850388"/>
          <c:w val="0.12831265313085402"/>
          <c:h val="8.6042326083704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Effect of Prepayment on Loan Yield (8%, 30-yr)</a:t>
            </a:r>
          </a:p>
        </c:rich>
      </c:tx>
      <c:layout>
        <c:manualLayout>
          <c:xMode val="edge"/>
          <c:yMode val="edge"/>
          <c:x val="0.26074083504804513"/>
          <c:y val="3.4325000321238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4448945474881"/>
          <c:y val="0.17849000167043869"/>
          <c:w val="0.58962984289273834"/>
          <c:h val="0.68878833977951326"/>
        </c:manualLayout>
      </c:layout>
      <c:lineChart>
        <c:grouping val="standard"/>
        <c:varyColors val="0"/>
        <c:ser>
          <c:idx val="1"/>
          <c:order val="0"/>
          <c:tx>
            <c:strRef>
              <c:f>'CPM(FRM)-Sched'!$L$2</c:f>
              <c:strCache>
                <c:ptCount val="1"/>
                <c:pt idx="0">
                  <c:v>0 fee, 0 pen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'CPM(FRM)-Sched'!$K$3:$K$32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'CPM(FRM)-Sched'!$L$3:$L$32</c:f>
              <c:numCache>
                <c:formatCode>0.00%</c:formatCode>
                <c:ptCount val="30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4">
                  <c:v>0.08</c:v>
                </c:pt>
                <c:pt idx="6">
                  <c:v>0.08</c:v>
                </c:pt>
                <c:pt idx="9">
                  <c:v>0.08</c:v>
                </c:pt>
                <c:pt idx="14">
                  <c:v>0.08</c:v>
                </c:pt>
                <c:pt idx="19">
                  <c:v>0.08</c:v>
                </c:pt>
                <c:pt idx="24">
                  <c:v>0.08</c:v>
                </c:pt>
                <c:pt idx="29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93-4F25-AE28-EE604321DDFB}"/>
            </c:ext>
          </c:extLst>
        </c:ser>
        <c:ser>
          <c:idx val="2"/>
          <c:order val="1"/>
          <c:tx>
            <c:strRef>
              <c:f>'CPM(FRM)-Sched'!$M$2</c:f>
              <c:strCache>
                <c:ptCount val="1"/>
                <c:pt idx="0">
                  <c:v>1% fee, 0 pen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'CPM(FRM)-Sched'!$K$3:$K$32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'CPM(FRM)-Sched'!$M$3:$M$32</c:f>
              <c:numCache>
                <c:formatCode>0.00%</c:formatCode>
                <c:ptCount val="30"/>
                <c:pt idx="0">
                  <c:v>9.0499999999999997E-2</c:v>
                </c:pt>
                <c:pt idx="1">
                  <c:v>8.5500000000000007E-2</c:v>
                </c:pt>
                <c:pt idx="2">
                  <c:v>8.3799999999999999E-2</c:v>
                </c:pt>
                <c:pt idx="4">
                  <c:v>8.2500000000000004E-2</c:v>
                </c:pt>
                <c:pt idx="6">
                  <c:v>8.1900000000000001E-2</c:v>
                </c:pt>
                <c:pt idx="9">
                  <c:v>8.1500000000000003E-2</c:v>
                </c:pt>
                <c:pt idx="14">
                  <c:v>8.1199999999999994E-2</c:v>
                </c:pt>
                <c:pt idx="19">
                  <c:v>8.1100000000000005E-2</c:v>
                </c:pt>
                <c:pt idx="24">
                  <c:v>8.1100000000000005E-2</c:v>
                </c:pt>
                <c:pt idx="29">
                  <c:v>8.1100000000000005E-2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3-4F25-AE28-EE604321DDFB}"/>
            </c:ext>
          </c:extLst>
        </c:ser>
        <c:ser>
          <c:idx val="3"/>
          <c:order val="2"/>
          <c:tx>
            <c:strRef>
              <c:f>'CPM(FRM)-Sched'!$N$2</c:f>
              <c:strCache>
                <c:ptCount val="1"/>
                <c:pt idx="0">
                  <c:v>2% fee, 0 pen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'CPM(FRM)-Sched'!$K$3:$K$32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'CPM(FRM)-Sched'!$N$3:$N$32</c:f>
              <c:numCache>
                <c:formatCode>0.00%</c:formatCode>
                <c:ptCount val="30"/>
                <c:pt idx="0">
                  <c:v>0.1012</c:v>
                </c:pt>
                <c:pt idx="1">
                  <c:v>9.11E-2</c:v>
                </c:pt>
                <c:pt idx="2">
                  <c:v>8.77E-2</c:v>
                </c:pt>
                <c:pt idx="4">
                  <c:v>8.5000000000000006E-2</c:v>
                </c:pt>
                <c:pt idx="6">
                  <c:v>8.3900000000000002E-2</c:v>
                </c:pt>
                <c:pt idx="9">
                  <c:v>8.3099999999999993E-2</c:v>
                </c:pt>
                <c:pt idx="14">
                  <c:v>8.2500000000000004E-2</c:v>
                </c:pt>
                <c:pt idx="19">
                  <c:v>8.2299999999999998E-2</c:v>
                </c:pt>
                <c:pt idx="24">
                  <c:v>8.2199999999999995E-2</c:v>
                </c:pt>
                <c:pt idx="29">
                  <c:v>8.2100000000000006E-2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93-4F25-AE28-EE604321DDFB}"/>
            </c:ext>
          </c:extLst>
        </c:ser>
        <c:ser>
          <c:idx val="4"/>
          <c:order val="3"/>
          <c:tx>
            <c:strRef>
              <c:f>'CPM(FRM)-Sched'!$O$2</c:f>
              <c:strCache>
                <c:ptCount val="1"/>
                <c:pt idx="0">
                  <c:v>1% fee, 1% pen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'CPM(FRM)-Sched'!$K$3:$K$32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'CPM(FRM)-Sched'!$O$3:$O$32</c:f>
              <c:numCache>
                <c:formatCode>0.00%</c:formatCode>
                <c:ptCount val="30"/>
                <c:pt idx="0">
                  <c:v>0.10009999999999999</c:v>
                </c:pt>
                <c:pt idx="1">
                  <c:v>9.01E-2</c:v>
                </c:pt>
                <c:pt idx="2">
                  <c:v>8.6699999999999999E-2</c:v>
                </c:pt>
                <c:pt idx="4">
                  <c:v>8.4099999999999994E-2</c:v>
                </c:pt>
                <c:pt idx="6">
                  <c:v>8.3000000000000004E-2</c:v>
                </c:pt>
                <c:pt idx="9">
                  <c:v>8.2100000000000006E-2</c:v>
                </c:pt>
                <c:pt idx="14">
                  <c:v>8.1500000000000003E-2</c:v>
                </c:pt>
                <c:pt idx="19">
                  <c:v>8.1299999999999997E-2</c:v>
                </c:pt>
                <c:pt idx="24">
                  <c:v>8.1100000000000005E-2</c:v>
                </c:pt>
                <c:pt idx="29">
                  <c:v>8.1100000000000005E-2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93-4F25-AE28-EE604321D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529448"/>
        <c:axId val="397529840"/>
      </c:lineChart>
      <c:catAx>
        <c:axId val="397529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Prepayment Horizon (Yrs)</a:t>
                </a:r>
              </a:p>
            </c:rich>
          </c:tx>
          <c:layout>
            <c:manualLayout>
              <c:xMode val="edge"/>
              <c:yMode val="edge"/>
              <c:x val="0.28444454732514013"/>
              <c:y val="0.93135167538292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52984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97529840"/>
        <c:scaling>
          <c:orientation val="minMax"/>
          <c:min val="7.0000000000000007E-2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Loan Yield (IRR)</a:t>
                </a:r>
              </a:p>
            </c:rich>
          </c:tx>
          <c:layout>
            <c:manualLayout>
              <c:xMode val="edge"/>
              <c:yMode val="edge"/>
              <c:x val="2.2222230259776571E-2"/>
              <c:y val="0.3890166703073663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529448"/>
        <c:crosses val="autoZero"/>
        <c:crossBetween val="between"/>
        <c:majorUnit val="0.01"/>
        <c:minorUnit val="5.000000000000000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925952664190053"/>
          <c:y val="0.41876500391910609"/>
          <c:w val="0.24444453285754228"/>
          <c:h val="0.203661668572680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Graduated Payment Mortgage (GPM)</a:t>
            </a:r>
          </a:p>
        </c:rich>
      </c:tx>
      <c:layout>
        <c:manualLayout>
          <c:xMode val="edge"/>
          <c:yMode val="edge"/>
          <c:x val="0.28228820434327662"/>
          <c:y val="4.1420163220463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65707339859077"/>
          <c:y val="0.16863923596903169"/>
          <c:w val="0.60516686944179565"/>
          <c:h val="0.66272261152742273"/>
        </c:manualLayout>
      </c:layout>
      <c:lineChart>
        <c:grouping val="standard"/>
        <c:varyColors val="0"/>
        <c:ser>
          <c:idx val="0"/>
          <c:order val="0"/>
          <c:tx>
            <c:v>PMT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'StQu.17-23'!$E$4:$E$363</c:f>
              <c:numCache>
                <c:formatCode>"$"#,##0.00_);[Red]\("$"#,##0.00\)</c:formatCode>
                <c:ptCount val="360"/>
                <c:pt idx="0">
                  <c:v>12397.619687570666</c:v>
                </c:pt>
                <c:pt idx="1">
                  <c:v>12397.619687570666</c:v>
                </c:pt>
                <c:pt idx="2">
                  <c:v>12397.619687570666</c:v>
                </c:pt>
                <c:pt idx="3">
                  <c:v>12397.619687570666</c:v>
                </c:pt>
                <c:pt idx="4">
                  <c:v>12397.619687570666</c:v>
                </c:pt>
                <c:pt idx="5">
                  <c:v>12397.619687570666</c:v>
                </c:pt>
                <c:pt idx="6">
                  <c:v>12397.619687570666</c:v>
                </c:pt>
                <c:pt idx="7">
                  <c:v>12397.619687570666</c:v>
                </c:pt>
                <c:pt idx="8">
                  <c:v>12397.619687570666</c:v>
                </c:pt>
                <c:pt idx="9">
                  <c:v>12397.619687570666</c:v>
                </c:pt>
                <c:pt idx="10">
                  <c:v>12397.619687570666</c:v>
                </c:pt>
                <c:pt idx="11">
                  <c:v>12397.619687570666</c:v>
                </c:pt>
                <c:pt idx="12">
                  <c:v>13637.381656327734</c:v>
                </c:pt>
                <c:pt idx="13">
                  <c:v>13637.381656327734</c:v>
                </c:pt>
                <c:pt idx="14">
                  <c:v>13637.381656327734</c:v>
                </c:pt>
                <c:pt idx="15">
                  <c:v>13637.381656327734</c:v>
                </c:pt>
                <c:pt idx="16">
                  <c:v>13637.381656327734</c:v>
                </c:pt>
                <c:pt idx="17">
                  <c:v>13637.381656327734</c:v>
                </c:pt>
                <c:pt idx="18">
                  <c:v>13637.381656327734</c:v>
                </c:pt>
                <c:pt idx="19">
                  <c:v>13637.381656327734</c:v>
                </c:pt>
                <c:pt idx="20">
                  <c:v>13637.381656327734</c:v>
                </c:pt>
                <c:pt idx="21">
                  <c:v>13637.381656327734</c:v>
                </c:pt>
                <c:pt idx="22">
                  <c:v>13637.381656327734</c:v>
                </c:pt>
                <c:pt idx="23">
                  <c:v>13637.381656327734</c:v>
                </c:pt>
                <c:pt idx="24">
                  <c:v>15001.119821960508</c:v>
                </c:pt>
                <c:pt idx="25">
                  <c:v>15001.119821960508</c:v>
                </c:pt>
                <c:pt idx="26">
                  <c:v>15001.119821960508</c:v>
                </c:pt>
                <c:pt idx="27">
                  <c:v>15001.119821960508</c:v>
                </c:pt>
                <c:pt idx="28">
                  <c:v>15001.119821960508</c:v>
                </c:pt>
                <c:pt idx="29">
                  <c:v>15001.119821960508</c:v>
                </c:pt>
                <c:pt idx="30">
                  <c:v>15001.119821960508</c:v>
                </c:pt>
                <c:pt idx="31">
                  <c:v>15001.119821960508</c:v>
                </c:pt>
                <c:pt idx="32">
                  <c:v>15001.119821960508</c:v>
                </c:pt>
                <c:pt idx="33">
                  <c:v>15001.119821960508</c:v>
                </c:pt>
                <c:pt idx="34">
                  <c:v>15001.119821960508</c:v>
                </c:pt>
                <c:pt idx="35">
                  <c:v>15001.119821960508</c:v>
                </c:pt>
                <c:pt idx="36">
                  <c:v>15001.119821960508</c:v>
                </c:pt>
                <c:pt idx="37">
                  <c:v>15001.119821960508</c:v>
                </c:pt>
                <c:pt idx="38">
                  <c:v>15001.119821960508</c:v>
                </c:pt>
                <c:pt idx="39">
                  <c:v>15001.119821960508</c:v>
                </c:pt>
                <c:pt idx="40">
                  <c:v>15001.119821960508</c:v>
                </c:pt>
                <c:pt idx="41">
                  <c:v>15001.119821960508</c:v>
                </c:pt>
                <c:pt idx="42">
                  <c:v>15001.119821960508</c:v>
                </c:pt>
                <c:pt idx="43">
                  <c:v>15001.119821960508</c:v>
                </c:pt>
                <c:pt idx="44">
                  <c:v>15001.119821960508</c:v>
                </c:pt>
                <c:pt idx="45">
                  <c:v>15001.119821960508</c:v>
                </c:pt>
                <c:pt idx="46">
                  <c:v>15001.119821960508</c:v>
                </c:pt>
                <c:pt idx="47">
                  <c:v>15001.119821960508</c:v>
                </c:pt>
                <c:pt idx="48">
                  <c:v>15001.119821960508</c:v>
                </c:pt>
                <c:pt idx="49">
                  <c:v>15001.119821960508</c:v>
                </c:pt>
                <c:pt idx="50">
                  <c:v>15001.119821960508</c:v>
                </c:pt>
                <c:pt idx="51">
                  <c:v>15001.119821960508</c:v>
                </c:pt>
                <c:pt idx="52">
                  <c:v>15001.119821960508</c:v>
                </c:pt>
                <c:pt idx="53">
                  <c:v>15001.119821960508</c:v>
                </c:pt>
                <c:pt idx="54">
                  <c:v>15001.119821960508</c:v>
                </c:pt>
                <c:pt idx="55">
                  <c:v>15001.119821960508</c:v>
                </c:pt>
                <c:pt idx="56">
                  <c:v>15001.119821960508</c:v>
                </c:pt>
                <c:pt idx="57">
                  <c:v>15001.119821960508</c:v>
                </c:pt>
                <c:pt idx="58">
                  <c:v>15001.119821960508</c:v>
                </c:pt>
                <c:pt idx="59">
                  <c:v>15001.119821960508</c:v>
                </c:pt>
                <c:pt idx="60">
                  <c:v>15001.119821960508</c:v>
                </c:pt>
                <c:pt idx="61">
                  <c:v>15001.119821960508</c:v>
                </c:pt>
                <c:pt idx="62">
                  <c:v>15001.119821960508</c:v>
                </c:pt>
                <c:pt idx="63">
                  <c:v>15001.119821960508</c:v>
                </c:pt>
                <c:pt idx="64">
                  <c:v>15001.119821960508</c:v>
                </c:pt>
                <c:pt idx="65">
                  <c:v>15001.119821960508</c:v>
                </c:pt>
                <c:pt idx="66">
                  <c:v>15001.119821960508</c:v>
                </c:pt>
                <c:pt idx="67">
                  <c:v>15001.119821960508</c:v>
                </c:pt>
                <c:pt idx="68">
                  <c:v>15001.119821960508</c:v>
                </c:pt>
                <c:pt idx="69">
                  <c:v>15001.119821960508</c:v>
                </c:pt>
                <c:pt idx="70">
                  <c:v>15001.119821960508</c:v>
                </c:pt>
                <c:pt idx="71">
                  <c:v>15001.119821960508</c:v>
                </c:pt>
                <c:pt idx="72">
                  <c:v>15001.119821960508</c:v>
                </c:pt>
                <c:pt idx="73">
                  <c:v>15001.119821960508</c:v>
                </c:pt>
                <c:pt idx="74">
                  <c:v>15001.119821960508</c:v>
                </c:pt>
                <c:pt idx="75">
                  <c:v>15001.119821960508</c:v>
                </c:pt>
                <c:pt idx="76">
                  <c:v>15001.119821960508</c:v>
                </c:pt>
                <c:pt idx="77">
                  <c:v>15001.119821960508</c:v>
                </c:pt>
                <c:pt idx="78">
                  <c:v>15001.119821960508</c:v>
                </c:pt>
                <c:pt idx="79">
                  <c:v>15001.119821960508</c:v>
                </c:pt>
                <c:pt idx="80">
                  <c:v>15001.119821960508</c:v>
                </c:pt>
                <c:pt idx="81">
                  <c:v>15001.119821960508</c:v>
                </c:pt>
                <c:pt idx="82">
                  <c:v>15001.119821960508</c:v>
                </c:pt>
                <c:pt idx="83">
                  <c:v>15001.119821960508</c:v>
                </c:pt>
                <c:pt idx="84">
                  <c:v>15001.119821960508</c:v>
                </c:pt>
                <c:pt idx="85">
                  <c:v>15001.119821960508</c:v>
                </c:pt>
                <c:pt idx="86">
                  <c:v>15001.119821960508</c:v>
                </c:pt>
                <c:pt idx="87">
                  <c:v>15001.119821960508</c:v>
                </c:pt>
                <c:pt idx="88">
                  <c:v>15001.119821960508</c:v>
                </c:pt>
                <c:pt idx="89">
                  <c:v>15001.119821960508</c:v>
                </c:pt>
                <c:pt idx="90">
                  <c:v>15001.119821960508</c:v>
                </c:pt>
                <c:pt idx="91">
                  <c:v>15001.119821960508</c:v>
                </c:pt>
                <c:pt idx="92">
                  <c:v>15001.119821960508</c:v>
                </c:pt>
                <c:pt idx="93">
                  <c:v>15001.119821960508</c:v>
                </c:pt>
                <c:pt idx="94">
                  <c:v>15001.119821960508</c:v>
                </c:pt>
                <c:pt idx="95">
                  <c:v>15001.119821960508</c:v>
                </c:pt>
                <c:pt idx="96">
                  <c:v>15001.119821960508</c:v>
                </c:pt>
                <c:pt idx="97">
                  <c:v>15001.119821960508</c:v>
                </c:pt>
                <c:pt idx="98">
                  <c:v>15001.119821960508</c:v>
                </c:pt>
                <c:pt idx="99">
                  <c:v>15001.119821960508</c:v>
                </c:pt>
                <c:pt idx="100">
                  <c:v>15001.119821960508</c:v>
                </c:pt>
                <c:pt idx="101">
                  <c:v>15001.119821960508</c:v>
                </c:pt>
                <c:pt idx="102">
                  <c:v>15001.119821960508</c:v>
                </c:pt>
                <c:pt idx="103">
                  <c:v>15001.119821960508</c:v>
                </c:pt>
                <c:pt idx="104">
                  <c:v>15001.119821960508</c:v>
                </c:pt>
                <c:pt idx="105">
                  <c:v>15001.119821960508</c:v>
                </c:pt>
                <c:pt idx="106">
                  <c:v>15001.119821960508</c:v>
                </c:pt>
                <c:pt idx="107">
                  <c:v>15001.119821960508</c:v>
                </c:pt>
                <c:pt idx="108">
                  <c:v>15001.119821960508</c:v>
                </c:pt>
                <c:pt idx="109">
                  <c:v>15001.119821960508</c:v>
                </c:pt>
                <c:pt idx="110">
                  <c:v>15001.119821960508</c:v>
                </c:pt>
                <c:pt idx="111">
                  <c:v>15001.119821960508</c:v>
                </c:pt>
                <c:pt idx="112">
                  <c:v>15001.119821960508</c:v>
                </c:pt>
                <c:pt idx="113">
                  <c:v>15001.119821960508</c:v>
                </c:pt>
                <c:pt idx="114">
                  <c:v>15001.119821960508</c:v>
                </c:pt>
                <c:pt idx="115">
                  <c:v>15001.119821960508</c:v>
                </c:pt>
                <c:pt idx="116">
                  <c:v>15001.119821960508</c:v>
                </c:pt>
                <c:pt idx="117">
                  <c:v>15001.119821960508</c:v>
                </c:pt>
                <c:pt idx="118">
                  <c:v>15001.119821960508</c:v>
                </c:pt>
                <c:pt idx="119">
                  <c:v>15001.119821960508</c:v>
                </c:pt>
                <c:pt idx="120">
                  <c:v>15001.119821960508</c:v>
                </c:pt>
                <c:pt idx="121">
                  <c:v>15001.119821960508</c:v>
                </c:pt>
                <c:pt idx="122">
                  <c:v>15001.119821960508</c:v>
                </c:pt>
                <c:pt idx="123">
                  <c:v>15001.119821960508</c:v>
                </c:pt>
                <c:pt idx="124">
                  <c:v>15001.119821960508</c:v>
                </c:pt>
                <c:pt idx="125">
                  <c:v>15001.119821960508</c:v>
                </c:pt>
                <c:pt idx="126">
                  <c:v>15001.119821960508</c:v>
                </c:pt>
                <c:pt idx="127">
                  <c:v>15001.119821960508</c:v>
                </c:pt>
                <c:pt idx="128">
                  <c:v>15001.119821960508</c:v>
                </c:pt>
                <c:pt idx="129">
                  <c:v>15001.119821960508</c:v>
                </c:pt>
                <c:pt idx="130">
                  <c:v>15001.119821960508</c:v>
                </c:pt>
                <c:pt idx="131">
                  <c:v>15001.119821960508</c:v>
                </c:pt>
                <c:pt idx="132">
                  <c:v>15001.119821960508</c:v>
                </c:pt>
                <c:pt idx="133">
                  <c:v>15001.119821960508</c:v>
                </c:pt>
                <c:pt idx="134">
                  <c:v>15001.119821960508</c:v>
                </c:pt>
                <c:pt idx="135">
                  <c:v>15001.119821960508</c:v>
                </c:pt>
                <c:pt idx="136">
                  <c:v>15001.119821960508</c:v>
                </c:pt>
                <c:pt idx="137">
                  <c:v>15001.119821960508</c:v>
                </c:pt>
                <c:pt idx="138">
                  <c:v>15001.119821960508</c:v>
                </c:pt>
                <c:pt idx="139">
                  <c:v>15001.119821960508</c:v>
                </c:pt>
                <c:pt idx="140">
                  <c:v>15001.119821960508</c:v>
                </c:pt>
                <c:pt idx="141">
                  <c:v>15001.119821960508</c:v>
                </c:pt>
                <c:pt idx="142">
                  <c:v>15001.119821960508</c:v>
                </c:pt>
                <c:pt idx="143">
                  <c:v>15001.119821960508</c:v>
                </c:pt>
                <c:pt idx="144">
                  <c:v>15001.119821960508</c:v>
                </c:pt>
                <c:pt idx="145">
                  <c:v>15001.119821960508</c:v>
                </c:pt>
                <c:pt idx="146">
                  <c:v>15001.119821960508</c:v>
                </c:pt>
                <c:pt idx="147">
                  <c:v>15001.119821960508</c:v>
                </c:pt>
                <c:pt idx="148">
                  <c:v>15001.119821960508</c:v>
                </c:pt>
                <c:pt idx="149">
                  <c:v>15001.119821960508</c:v>
                </c:pt>
                <c:pt idx="150">
                  <c:v>15001.119821960508</c:v>
                </c:pt>
                <c:pt idx="151">
                  <c:v>15001.119821960508</c:v>
                </c:pt>
                <c:pt idx="152">
                  <c:v>15001.119821960508</c:v>
                </c:pt>
                <c:pt idx="153">
                  <c:v>15001.119821960508</c:v>
                </c:pt>
                <c:pt idx="154">
                  <c:v>15001.119821960508</c:v>
                </c:pt>
                <c:pt idx="155">
                  <c:v>15001.119821960508</c:v>
                </c:pt>
                <c:pt idx="156">
                  <c:v>15001.119821960508</c:v>
                </c:pt>
                <c:pt idx="157">
                  <c:v>15001.119821960508</c:v>
                </c:pt>
                <c:pt idx="158">
                  <c:v>15001.119821960508</c:v>
                </c:pt>
                <c:pt idx="159">
                  <c:v>15001.119821960508</c:v>
                </c:pt>
                <c:pt idx="160">
                  <c:v>15001.119821960508</c:v>
                </c:pt>
                <c:pt idx="161">
                  <c:v>15001.119821960508</c:v>
                </c:pt>
                <c:pt idx="162">
                  <c:v>15001.119821960508</c:v>
                </c:pt>
                <c:pt idx="163">
                  <c:v>15001.119821960508</c:v>
                </c:pt>
                <c:pt idx="164">
                  <c:v>15001.119821960508</c:v>
                </c:pt>
                <c:pt idx="165">
                  <c:v>15001.119821960508</c:v>
                </c:pt>
                <c:pt idx="166">
                  <c:v>15001.119821960508</c:v>
                </c:pt>
                <c:pt idx="167">
                  <c:v>15001.119821960508</c:v>
                </c:pt>
                <c:pt idx="168">
                  <c:v>15001.119821960508</c:v>
                </c:pt>
                <c:pt idx="169">
                  <c:v>15001.119821960508</c:v>
                </c:pt>
                <c:pt idx="170">
                  <c:v>15001.119821960508</c:v>
                </c:pt>
                <c:pt idx="171">
                  <c:v>15001.119821960508</c:v>
                </c:pt>
                <c:pt idx="172">
                  <c:v>15001.119821960508</c:v>
                </c:pt>
                <c:pt idx="173">
                  <c:v>15001.119821960508</c:v>
                </c:pt>
                <c:pt idx="174">
                  <c:v>15001.119821960508</c:v>
                </c:pt>
                <c:pt idx="175">
                  <c:v>15001.119821960508</c:v>
                </c:pt>
                <c:pt idx="176">
                  <c:v>15001.119821960508</c:v>
                </c:pt>
                <c:pt idx="177">
                  <c:v>15001.119821960508</c:v>
                </c:pt>
                <c:pt idx="178">
                  <c:v>15001.119821960508</c:v>
                </c:pt>
                <c:pt idx="179">
                  <c:v>15001.119821960508</c:v>
                </c:pt>
                <c:pt idx="180">
                  <c:v>15001.119821960508</c:v>
                </c:pt>
                <c:pt idx="181">
                  <c:v>15001.119821960508</c:v>
                </c:pt>
                <c:pt idx="182">
                  <c:v>15001.119821960508</c:v>
                </c:pt>
                <c:pt idx="183">
                  <c:v>15001.119821960508</c:v>
                </c:pt>
                <c:pt idx="184">
                  <c:v>15001.119821960508</c:v>
                </c:pt>
                <c:pt idx="185">
                  <c:v>15001.119821960508</c:v>
                </c:pt>
                <c:pt idx="186">
                  <c:v>15001.119821960508</c:v>
                </c:pt>
                <c:pt idx="187">
                  <c:v>15001.119821960508</c:v>
                </c:pt>
                <c:pt idx="188">
                  <c:v>15001.119821960508</c:v>
                </c:pt>
                <c:pt idx="189">
                  <c:v>15001.119821960508</c:v>
                </c:pt>
                <c:pt idx="190">
                  <c:v>15001.119821960508</c:v>
                </c:pt>
                <c:pt idx="191">
                  <c:v>15001.119821960508</c:v>
                </c:pt>
                <c:pt idx="192">
                  <c:v>15001.119821960508</c:v>
                </c:pt>
                <c:pt idx="193">
                  <c:v>15001.119821960508</c:v>
                </c:pt>
                <c:pt idx="194">
                  <c:v>15001.119821960508</c:v>
                </c:pt>
                <c:pt idx="195">
                  <c:v>15001.119821960508</c:v>
                </c:pt>
                <c:pt idx="196">
                  <c:v>15001.119821960508</c:v>
                </c:pt>
                <c:pt idx="197">
                  <c:v>15001.119821960508</c:v>
                </c:pt>
                <c:pt idx="198">
                  <c:v>15001.119821960508</c:v>
                </c:pt>
                <c:pt idx="199">
                  <c:v>15001.119821960508</c:v>
                </c:pt>
                <c:pt idx="200">
                  <c:v>15001.119821960508</c:v>
                </c:pt>
                <c:pt idx="201">
                  <c:v>15001.119821960508</c:v>
                </c:pt>
                <c:pt idx="202">
                  <c:v>15001.119821960508</c:v>
                </c:pt>
                <c:pt idx="203">
                  <c:v>15001.119821960508</c:v>
                </c:pt>
                <c:pt idx="204">
                  <c:v>15001.119821960508</c:v>
                </c:pt>
                <c:pt idx="205">
                  <c:v>15001.119821960508</c:v>
                </c:pt>
                <c:pt idx="206">
                  <c:v>15001.119821960508</c:v>
                </c:pt>
                <c:pt idx="207">
                  <c:v>15001.119821960508</c:v>
                </c:pt>
                <c:pt idx="208">
                  <c:v>15001.119821960508</c:v>
                </c:pt>
                <c:pt idx="209">
                  <c:v>15001.119821960508</c:v>
                </c:pt>
                <c:pt idx="210">
                  <c:v>15001.119821960508</c:v>
                </c:pt>
                <c:pt idx="211">
                  <c:v>15001.119821960508</c:v>
                </c:pt>
                <c:pt idx="212">
                  <c:v>15001.119821960508</c:v>
                </c:pt>
                <c:pt idx="213">
                  <c:v>15001.119821960508</c:v>
                </c:pt>
                <c:pt idx="214">
                  <c:v>15001.119821960508</c:v>
                </c:pt>
                <c:pt idx="215">
                  <c:v>15001.119821960508</c:v>
                </c:pt>
                <c:pt idx="216">
                  <c:v>15001.119821960508</c:v>
                </c:pt>
                <c:pt idx="217">
                  <c:v>15001.119821960508</c:v>
                </c:pt>
                <c:pt idx="218">
                  <c:v>15001.119821960508</c:v>
                </c:pt>
                <c:pt idx="219">
                  <c:v>15001.119821960508</c:v>
                </c:pt>
                <c:pt idx="220">
                  <c:v>15001.119821960508</c:v>
                </c:pt>
                <c:pt idx="221">
                  <c:v>15001.119821960508</c:v>
                </c:pt>
                <c:pt idx="222">
                  <c:v>15001.119821960508</c:v>
                </c:pt>
                <c:pt idx="223">
                  <c:v>15001.119821960508</c:v>
                </c:pt>
                <c:pt idx="224">
                  <c:v>15001.119821960508</c:v>
                </c:pt>
                <c:pt idx="225">
                  <c:v>15001.119821960508</c:v>
                </c:pt>
                <c:pt idx="226">
                  <c:v>15001.119821960508</c:v>
                </c:pt>
                <c:pt idx="227">
                  <c:v>15001.119821960508</c:v>
                </c:pt>
                <c:pt idx="228">
                  <c:v>15001.119821960508</c:v>
                </c:pt>
                <c:pt idx="229">
                  <c:v>15001.119821960508</c:v>
                </c:pt>
                <c:pt idx="230">
                  <c:v>15001.119821960508</c:v>
                </c:pt>
                <c:pt idx="231">
                  <c:v>15001.119821960508</c:v>
                </c:pt>
                <c:pt idx="232">
                  <c:v>15001.119821960508</c:v>
                </c:pt>
                <c:pt idx="233">
                  <c:v>15001.119821960508</c:v>
                </c:pt>
                <c:pt idx="234">
                  <c:v>15001.119821960508</c:v>
                </c:pt>
                <c:pt idx="235">
                  <c:v>15001.119821960508</c:v>
                </c:pt>
                <c:pt idx="236">
                  <c:v>15001.119821960508</c:v>
                </c:pt>
                <c:pt idx="237">
                  <c:v>15001.119821960508</c:v>
                </c:pt>
                <c:pt idx="238">
                  <c:v>15001.119821960508</c:v>
                </c:pt>
                <c:pt idx="239">
                  <c:v>15001.119821960508</c:v>
                </c:pt>
                <c:pt idx="240">
                  <c:v>15001.119821960508</c:v>
                </c:pt>
                <c:pt idx="241">
                  <c:v>15001.119821960508</c:v>
                </c:pt>
                <c:pt idx="242">
                  <c:v>15001.119821960508</c:v>
                </c:pt>
                <c:pt idx="243">
                  <c:v>15001.119821960508</c:v>
                </c:pt>
                <c:pt idx="244">
                  <c:v>15001.119821960508</c:v>
                </c:pt>
                <c:pt idx="245">
                  <c:v>15001.119821960508</c:v>
                </c:pt>
                <c:pt idx="246">
                  <c:v>15001.119821960508</c:v>
                </c:pt>
                <c:pt idx="247">
                  <c:v>15001.119821960508</c:v>
                </c:pt>
                <c:pt idx="248">
                  <c:v>15001.119821960508</c:v>
                </c:pt>
                <c:pt idx="249">
                  <c:v>15001.119821960508</c:v>
                </c:pt>
                <c:pt idx="250">
                  <c:v>15001.119821960508</c:v>
                </c:pt>
                <c:pt idx="251">
                  <c:v>15001.119821960508</c:v>
                </c:pt>
                <c:pt idx="252">
                  <c:v>15001.119821960508</c:v>
                </c:pt>
                <c:pt idx="253">
                  <c:v>15001.119821960508</c:v>
                </c:pt>
                <c:pt idx="254">
                  <c:v>15001.119821960508</c:v>
                </c:pt>
                <c:pt idx="255">
                  <c:v>15001.119821960508</c:v>
                </c:pt>
                <c:pt idx="256">
                  <c:v>15001.119821960508</c:v>
                </c:pt>
                <c:pt idx="257">
                  <c:v>15001.119821960508</c:v>
                </c:pt>
                <c:pt idx="258">
                  <c:v>15001.119821960508</c:v>
                </c:pt>
                <c:pt idx="259">
                  <c:v>15001.119821960508</c:v>
                </c:pt>
                <c:pt idx="260">
                  <c:v>15001.119821960508</c:v>
                </c:pt>
                <c:pt idx="261">
                  <c:v>15001.119821960508</c:v>
                </c:pt>
                <c:pt idx="262">
                  <c:v>15001.119821960508</c:v>
                </c:pt>
                <c:pt idx="263">
                  <c:v>15001.119821960508</c:v>
                </c:pt>
                <c:pt idx="264">
                  <c:v>15001.119821960508</c:v>
                </c:pt>
                <c:pt idx="265">
                  <c:v>15001.119821960508</c:v>
                </c:pt>
                <c:pt idx="266">
                  <c:v>15001.119821960508</c:v>
                </c:pt>
                <c:pt idx="267">
                  <c:v>15001.119821960508</c:v>
                </c:pt>
                <c:pt idx="268">
                  <c:v>15001.119821960508</c:v>
                </c:pt>
                <c:pt idx="269">
                  <c:v>15001.119821960508</c:v>
                </c:pt>
                <c:pt idx="270">
                  <c:v>15001.119821960508</c:v>
                </c:pt>
                <c:pt idx="271">
                  <c:v>15001.119821960508</c:v>
                </c:pt>
                <c:pt idx="272">
                  <c:v>15001.119821960508</c:v>
                </c:pt>
                <c:pt idx="273">
                  <c:v>15001.119821960508</c:v>
                </c:pt>
                <c:pt idx="274">
                  <c:v>15001.119821960508</c:v>
                </c:pt>
                <c:pt idx="275">
                  <c:v>15001.119821960508</c:v>
                </c:pt>
                <c:pt idx="276">
                  <c:v>15001.119821960508</c:v>
                </c:pt>
                <c:pt idx="277">
                  <c:v>15001.119821960508</c:v>
                </c:pt>
                <c:pt idx="278">
                  <c:v>15001.119821960508</c:v>
                </c:pt>
                <c:pt idx="279">
                  <c:v>15001.119821960508</c:v>
                </c:pt>
                <c:pt idx="280">
                  <c:v>15001.119821960508</c:v>
                </c:pt>
                <c:pt idx="281">
                  <c:v>15001.119821960508</c:v>
                </c:pt>
                <c:pt idx="282">
                  <c:v>15001.119821960508</c:v>
                </c:pt>
                <c:pt idx="283">
                  <c:v>15001.119821960508</c:v>
                </c:pt>
                <c:pt idx="284">
                  <c:v>15001.119821960508</c:v>
                </c:pt>
                <c:pt idx="285">
                  <c:v>15001.119821960508</c:v>
                </c:pt>
                <c:pt idx="286">
                  <c:v>15001.119821960508</c:v>
                </c:pt>
                <c:pt idx="287">
                  <c:v>15001.119821960508</c:v>
                </c:pt>
                <c:pt idx="288">
                  <c:v>15001.119821960508</c:v>
                </c:pt>
                <c:pt idx="289">
                  <c:v>15001.119821960508</c:v>
                </c:pt>
                <c:pt idx="290">
                  <c:v>15001.119821960508</c:v>
                </c:pt>
                <c:pt idx="291">
                  <c:v>15001.119821960508</c:v>
                </c:pt>
                <c:pt idx="292">
                  <c:v>15001.119821960508</c:v>
                </c:pt>
                <c:pt idx="293">
                  <c:v>15001.119821960508</c:v>
                </c:pt>
                <c:pt idx="294">
                  <c:v>15001.119821960508</c:v>
                </c:pt>
                <c:pt idx="295">
                  <c:v>15001.119821960508</c:v>
                </c:pt>
                <c:pt idx="296">
                  <c:v>15001.119821960508</c:v>
                </c:pt>
                <c:pt idx="297">
                  <c:v>15001.119821960508</c:v>
                </c:pt>
                <c:pt idx="298">
                  <c:v>15001.119821960508</c:v>
                </c:pt>
                <c:pt idx="299">
                  <c:v>15001.119821960508</c:v>
                </c:pt>
                <c:pt idx="300">
                  <c:v>15001.119821960508</c:v>
                </c:pt>
                <c:pt idx="301">
                  <c:v>15001.119821960508</c:v>
                </c:pt>
                <c:pt idx="302">
                  <c:v>15001.119821960508</c:v>
                </c:pt>
                <c:pt idx="303">
                  <c:v>15001.119821960508</c:v>
                </c:pt>
                <c:pt idx="304">
                  <c:v>15001.119821960508</c:v>
                </c:pt>
                <c:pt idx="305">
                  <c:v>15001.119821960508</c:v>
                </c:pt>
                <c:pt idx="306">
                  <c:v>15001.119821960508</c:v>
                </c:pt>
                <c:pt idx="307">
                  <c:v>15001.119821960508</c:v>
                </c:pt>
                <c:pt idx="308">
                  <c:v>15001.119821960508</c:v>
                </c:pt>
                <c:pt idx="309">
                  <c:v>15001.119821960508</c:v>
                </c:pt>
                <c:pt idx="310">
                  <c:v>15001.119821960508</c:v>
                </c:pt>
                <c:pt idx="311">
                  <c:v>15001.119821960508</c:v>
                </c:pt>
                <c:pt idx="312">
                  <c:v>15001.119821960508</c:v>
                </c:pt>
                <c:pt idx="313">
                  <c:v>15001.119821960508</c:v>
                </c:pt>
                <c:pt idx="314">
                  <c:v>15001.119821960508</c:v>
                </c:pt>
                <c:pt idx="315">
                  <c:v>15001.119821960508</c:v>
                </c:pt>
                <c:pt idx="316">
                  <c:v>15001.119821960508</c:v>
                </c:pt>
                <c:pt idx="317">
                  <c:v>15001.119821960508</c:v>
                </c:pt>
                <c:pt idx="318">
                  <c:v>15001.119821960508</c:v>
                </c:pt>
                <c:pt idx="319">
                  <c:v>15001.119821960508</c:v>
                </c:pt>
                <c:pt idx="320">
                  <c:v>15001.119821960508</c:v>
                </c:pt>
                <c:pt idx="321">
                  <c:v>15001.119821960508</c:v>
                </c:pt>
                <c:pt idx="322">
                  <c:v>15001.119821960508</c:v>
                </c:pt>
                <c:pt idx="323">
                  <c:v>15001.119821960508</c:v>
                </c:pt>
                <c:pt idx="324">
                  <c:v>15001.119821960508</c:v>
                </c:pt>
                <c:pt idx="325">
                  <c:v>15001.119821960508</c:v>
                </c:pt>
                <c:pt idx="326">
                  <c:v>15001.119821960508</c:v>
                </c:pt>
                <c:pt idx="327">
                  <c:v>15001.119821960508</c:v>
                </c:pt>
                <c:pt idx="328">
                  <c:v>15001.119821960508</c:v>
                </c:pt>
                <c:pt idx="329">
                  <c:v>15001.119821960508</c:v>
                </c:pt>
                <c:pt idx="330">
                  <c:v>15001.119821960508</c:v>
                </c:pt>
                <c:pt idx="331">
                  <c:v>15001.119821960508</c:v>
                </c:pt>
                <c:pt idx="332">
                  <c:v>15001.119821960508</c:v>
                </c:pt>
                <c:pt idx="333">
                  <c:v>15001.119821960508</c:v>
                </c:pt>
                <c:pt idx="334">
                  <c:v>15001.119821960508</c:v>
                </c:pt>
                <c:pt idx="335">
                  <c:v>15001.119821960508</c:v>
                </c:pt>
                <c:pt idx="336">
                  <c:v>15001.119821960508</c:v>
                </c:pt>
                <c:pt idx="337">
                  <c:v>15001.119821960508</c:v>
                </c:pt>
                <c:pt idx="338">
                  <c:v>15001.119821960508</c:v>
                </c:pt>
                <c:pt idx="339">
                  <c:v>15001.119821960508</c:v>
                </c:pt>
                <c:pt idx="340">
                  <c:v>15001.119821960508</c:v>
                </c:pt>
                <c:pt idx="341">
                  <c:v>15001.119821960508</c:v>
                </c:pt>
                <c:pt idx="342">
                  <c:v>15001.119821960508</c:v>
                </c:pt>
                <c:pt idx="343">
                  <c:v>15001.119821960508</c:v>
                </c:pt>
                <c:pt idx="344">
                  <c:v>15001.119821960508</c:v>
                </c:pt>
                <c:pt idx="345">
                  <c:v>15001.119821960508</c:v>
                </c:pt>
                <c:pt idx="346">
                  <c:v>15001.119821960508</c:v>
                </c:pt>
                <c:pt idx="347">
                  <c:v>15001.119821960508</c:v>
                </c:pt>
                <c:pt idx="348">
                  <c:v>15001.119821960508</c:v>
                </c:pt>
                <c:pt idx="349">
                  <c:v>15001.119821960508</c:v>
                </c:pt>
                <c:pt idx="350">
                  <c:v>15001.119821960508</c:v>
                </c:pt>
                <c:pt idx="351">
                  <c:v>15001.119821960508</c:v>
                </c:pt>
                <c:pt idx="352">
                  <c:v>15001.119821960508</c:v>
                </c:pt>
                <c:pt idx="353">
                  <c:v>15001.119821960508</c:v>
                </c:pt>
                <c:pt idx="354">
                  <c:v>15001.119821960508</c:v>
                </c:pt>
                <c:pt idx="355">
                  <c:v>15001.119821960508</c:v>
                </c:pt>
                <c:pt idx="356">
                  <c:v>15001.119821960508</c:v>
                </c:pt>
                <c:pt idx="357">
                  <c:v>15001.119821960508</c:v>
                </c:pt>
                <c:pt idx="358">
                  <c:v>15001.119821960508</c:v>
                </c:pt>
                <c:pt idx="359">
                  <c:v>15001.119821960508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FA-4EF6-AD36-92E666E0FC03}"/>
            </c:ext>
          </c:extLst>
        </c:ser>
        <c:ser>
          <c:idx val="1"/>
          <c:order val="1"/>
          <c:tx>
            <c:v>INT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'StQu.17-23'!$F$4:$F$363</c:f>
              <c:numCache>
                <c:formatCode>"$"#,##0.00_);[Red]\("$"#,##0.00\)</c:formatCode>
                <c:ptCount val="360"/>
                <c:pt idx="0">
                  <c:v>13333.333333333334</c:v>
                </c:pt>
                <c:pt idx="1">
                  <c:v>13339.571424305086</c:v>
                </c:pt>
                <c:pt idx="2">
                  <c:v>13345.851102549983</c:v>
                </c:pt>
                <c:pt idx="3">
                  <c:v>13352.172645316512</c:v>
                </c:pt>
                <c:pt idx="4">
                  <c:v>13358.536331701484</c:v>
                </c:pt>
                <c:pt idx="5">
                  <c:v>13364.942442662355</c:v>
                </c:pt>
                <c:pt idx="6">
                  <c:v>13371.391261029632</c:v>
                </c:pt>
                <c:pt idx="7">
                  <c:v>13377.88307151936</c:v>
                </c:pt>
                <c:pt idx="8">
                  <c:v>13384.418160745685</c:v>
                </c:pt>
                <c:pt idx="9">
                  <c:v>13390.996817233518</c:v>
                </c:pt>
                <c:pt idx="10">
                  <c:v>13397.61933143127</c:v>
                </c:pt>
                <c:pt idx="11">
                  <c:v>13404.285995723672</c:v>
                </c:pt>
                <c:pt idx="12">
                  <c:v>13410.997104444692</c:v>
                </c:pt>
                <c:pt idx="13">
                  <c:v>13409.487874098806</c:v>
                </c:pt>
                <c:pt idx="14">
                  <c:v>13407.96858221728</c:v>
                </c:pt>
                <c:pt idx="15">
                  <c:v>13406.43916172321</c:v>
                </c:pt>
                <c:pt idx="16">
                  <c:v>13404.899545092514</c:v>
                </c:pt>
                <c:pt idx="17">
                  <c:v>13403.349664350946</c:v>
                </c:pt>
                <c:pt idx="18">
                  <c:v>13401.789451071101</c:v>
                </c:pt>
                <c:pt idx="19">
                  <c:v>13400.218836369389</c:v>
                </c:pt>
                <c:pt idx="20">
                  <c:v>13398.637750903001</c:v>
                </c:pt>
                <c:pt idx="21">
                  <c:v>13397.046124866836</c:v>
                </c:pt>
                <c:pt idx="22">
                  <c:v>13395.44388799043</c:v>
                </c:pt>
                <c:pt idx="23">
                  <c:v>13393.830969534847</c:v>
                </c:pt>
                <c:pt idx="24">
                  <c:v>13392.207298289562</c:v>
                </c:pt>
                <c:pt idx="25">
                  <c:v>13381.481214798421</c:v>
                </c:pt>
                <c:pt idx="26">
                  <c:v>13370.683624084008</c:v>
                </c:pt>
                <c:pt idx="27">
                  <c:v>13359.814049431498</c:v>
                </c:pt>
                <c:pt idx="28">
                  <c:v>13348.872010947971</c:v>
                </c:pt>
                <c:pt idx="29">
                  <c:v>13337.857025541221</c:v>
                </c:pt>
                <c:pt idx="30">
                  <c:v>13326.768606898428</c:v>
                </c:pt>
                <c:pt idx="31">
                  <c:v>13315.606265464681</c:v>
                </c:pt>
                <c:pt idx="32">
                  <c:v>13304.369508421376</c:v>
                </c:pt>
                <c:pt idx="33">
                  <c:v>13293.057839664449</c:v>
                </c:pt>
                <c:pt idx="34">
                  <c:v>13281.670759782473</c:v>
                </c:pt>
                <c:pt idx="35">
                  <c:v>13270.20776603462</c:v>
                </c:pt>
                <c:pt idx="36">
                  <c:v>13258.668352328446</c:v>
                </c:pt>
                <c:pt idx="37">
                  <c:v>13247.052009197567</c:v>
                </c:pt>
                <c:pt idx="38">
                  <c:v>13235.358223779147</c:v>
                </c:pt>
                <c:pt idx="39">
                  <c:v>13223.586479791271</c:v>
                </c:pt>
                <c:pt idx="40">
                  <c:v>13211.736257510143</c:v>
                </c:pt>
                <c:pt idx="41">
                  <c:v>13199.80703374714</c:v>
                </c:pt>
                <c:pt idx="42">
                  <c:v>13187.798281825719</c:v>
                </c:pt>
                <c:pt idx="43">
                  <c:v>13175.709471558153</c:v>
                </c:pt>
                <c:pt idx="44">
                  <c:v>13163.540069222137</c:v>
                </c:pt>
                <c:pt idx="45">
                  <c:v>13151.289537537215</c:v>
                </c:pt>
                <c:pt idx="46">
                  <c:v>13138.95733564106</c:v>
                </c:pt>
                <c:pt idx="47">
                  <c:v>13126.542919065598</c:v>
                </c:pt>
                <c:pt idx="48">
                  <c:v>13114.045739712965</c:v>
                </c:pt>
                <c:pt idx="49">
                  <c:v>13101.465245831314</c:v>
                </c:pt>
                <c:pt idx="50">
                  <c:v>13088.800881990453</c:v>
                </c:pt>
                <c:pt idx="51">
                  <c:v>13076.052089057319</c:v>
                </c:pt>
                <c:pt idx="52">
                  <c:v>13063.218304171298</c:v>
                </c:pt>
                <c:pt idx="53">
                  <c:v>13050.29896071937</c:v>
                </c:pt>
                <c:pt idx="54">
                  <c:v>13037.293488311096</c:v>
                </c:pt>
                <c:pt idx="55">
                  <c:v>13024.201312753434</c:v>
                </c:pt>
                <c:pt idx="56">
                  <c:v>13011.021856025387</c:v>
                </c:pt>
                <c:pt idx="57">
                  <c:v>12997.754536252487</c:v>
                </c:pt>
                <c:pt idx="58">
                  <c:v>12984.398767681099</c:v>
                </c:pt>
                <c:pt idx="59">
                  <c:v>12970.953960652569</c:v>
                </c:pt>
                <c:pt idx="60">
                  <c:v>12957.419521577183</c:v>
                </c:pt>
                <c:pt idx="61">
                  <c:v>12943.79485290796</c:v>
                </c:pt>
                <c:pt idx="62">
                  <c:v>12930.079353114277</c:v>
                </c:pt>
                <c:pt idx="63">
                  <c:v>12916.272416655303</c:v>
                </c:pt>
                <c:pt idx="64">
                  <c:v>12902.373433953268</c:v>
                </c:pt>
                <c:pt idx="65">
                  <c:v>12888.381791366553</c:v>
                </c:pt>
                <c:pt idx="66">
                  <c:v>12874.296871162594</c:v>
                </c:pt>
                <c:pt idx="67">
                  <c:v>12860.11805149061</c:v>
                </c:pt>
                <c:pt idx="68">
                  <c:v>12845.844706354144</c:v>
                </c:pt>
                <c:pt idx="69">
                  <c:v>12831.476205583434</c:v>
                </c:pt>
                <c:pt idx="70">
                  <c:v>12817.011914807586</c:v>
                </c:pt>
                <c:pt idx="71">
                  <c:v>12802.451195426567</c:v>
                </c:pt>
                <c:pt idx="72">
                  <c:v>12787.793404583006</c:v>
                </c:pt>
                <c:pt idx="73">
                  <c:v>12773.037895133824</c:v>
                </c:pt>
                <c:pt idx="74">
                  <c:v>12758.184015621646</c:v>
                </c:pt>
                <c:pt idx="75">
                  <c:v>12743.231110246054</c:v>
                </c:pt>
                <c:pt idx="76">
                  <c:v>12728.178518834624</c:v>
                </c:pt>
                <c:pt idx="77">
                  <c:v>12713.025576813785</c:v>
                </c:pt>
                <c:pt idx="78">
                  <c:v>12697.771615179474</c:v>
                </c:pt>
                <c:pt idx="79">
                  <c:v>12682.415960467601</c:v>
                </c:pt>
                <c:pt idx="80">
                  <c:v>12666.957934724314</c:v>
                </c:pt>
                <c:pt idx="81">
                  <c:v>12651.396855476072</c:v>
                </c:pt>
                <c:pt idx="82">
                  <c:v>12635.73203569951</c:v>
                </c:pt>
                <c:pt idx="83">
                  <c:v>12619.962783791103</c:v>
                </c:pt>
                <c:pt idx="84">
                  <c:v>12604.08840353664</c:v>
                </c:pt>
                <c:pt idx="85">
                  <c:v>12588.10819408048</c:v>
                </c:pt>
                <c:pt idx="86">
                  <c:v>12572.021449894613</c:v>
                </c:pt>
                <c:pt idx="87">
                  <c:v>12555.827460747509</c:v>
                </c:pt>
                <c:pt idx="88">
                  <c:v>12539.525511672755</c:v>
                </c:pt>
                <c:pt idx="89">
                  <c:v>12523.114882937503</c:v>
                </c:pt>
                <c:pt idx="90">
                  <c:v>12506.594850010682</c:v>
                </c:pt>
                <c:pt idx="91">
                  <c:v>12489.964683531018</c:v>
                </c:pt>
                <c:pt idx="92">
                  <c:v>12473.223649274822</c:v>
                </c:pt>
                <c:pt idx="93">
                  <c:v>12456.371008123582</c:v>
                </c:pt>
                <c:pt idx="94">
                  <c:v>12439.406016031337</c:v>
                </c:pt>
                <c:pt idx="95">
                  <c:v>12422.32792399181</c:v>
                </c:pt>
                <c:pt idx="96">
                  <c:v>12405.135978005352</c:v>
                </c:pt>
                <c:pt idx="97">
                  <c:v>12387.829419045651</c:v>
                </c:pt>
                <c:pt idx="98">
                  <c:v>12370.407483026218</c:v>
                </c:pt>
                <c:pt idx="99">
                  <c:v>12352.869400766656</c:v>
                </c:pt>
                <c:pt idx="100">
                  <c:v>12335.214397958698</c:v>
                </c:pt>
                <c:pt idx="101">
                  <c:v>12317.441695132018</c:v>
                </c:pt>
                <c:pt idx="102">
                  <c:v>12299.55050761983</c:v>
                </c:pt>
                <c:pt idx="103">
                  <c:v>12281.540045524225</c:v>
                </c:pt>
                <c:pt idx="104">
                  <c:v>12263.409513681316</c:v>
                </c:pt>
                <c:pt idx="105">
                  <c:v>12245.158111626122</c:v>
                </c:pt>
                <c:pt idx="106">
                  <c:v>12226.785033557226</c:v>
                </c:pt>
                <c:pt idx="107">
                  <c:v>12208.289468301205</c:v>
                </c:pt>
                <c:pt idx="108">
                  <c:v>12189.670599276809</c:v>
                </c:pt>
                <c:pt idx="109">
                  <c:v>12170.927604458919</c:v>
                </c:pt>
                <c:pt idx="110">
                  <c:v>12152.05965634224</c:v>
                </c:pt>
                <c:pt idx="111">
                  <c:v>12133.065921904785</c:v>
                </c:pt>
                <c:pt idx="112">
                  <c:v>12113.94556257108</c:v>
                </c:pt>
                <c:pt idx="113">
                  <c:v>12094.69773417515</c:v>
                </c:pt>
                <c:pt idx="114">
                  <c:v>12075.321586923248</c:v>
                </c:pt>
                <c:pt idx="115">
                  <c:v>12055.816265356332</c:v>
                </c:pt>
                <c:pt idx="116">
                  <c:v>12036.180908312304</c:v>
                </c:pt>
                <c:pt idx="117">
                  <c:v>12016.414648887983</c:v>
                </c:pt>
                <c:pt idx="118">
                  <c:v>11996.516614400833</c:v>
                </c:pt>
                <c:pt idx="119">
                  <c:v>11976.485926350433</c:v>
                </c:pt>
                <c:pt idx="120">
                  <c:v>11956.3217003797</c:v>
                </c:pt>
                <c:pt idx="121">
                  <c:v>11936.023046235829</c:v>
                </c:pt>
                <c:pt idx="122">
                  <c:v>11915.589067730996</c:v>
                </c:pt>
                <c:pt idx="123">
                  <c:v>11895.018862702798</c:v>
                </c:pt>
                <c:pt idx="124">
                  <c:v>11874.311522974414</c:v>
                </c:pt>
                <c:pt idx="125">
                  <c:v>11853.466134314507</c:v>
                </c:pt>
                <c:pt idx="126">
                  <c:v>11832.481776396868</c:v>
                </c:pt>
                <c:pt idx="127">
                  <c:v>11811.357522759778</c:v>
                </c:pt>
                <c:pt idx="128">
                  <c:v>11790.092440765105</c:v>
                </c:pt>
                <c:pt idx="129">
                  <c:v>11768.685591557136</c:v>
                </c:pt>
                <c:pt idx="130">
                  <c:v>11747.136030021113</c:v>
                </c:pt>
                <c:pt idx="131">
                  <c:v>11725.442804741517</c:v>
                </c:pt>
                <c:pt idx="132">
                  <c:v>11703.604957960059</c:v>
                </c:pt>
                <c:pt idx="133">
                  <c:v>11681.621525533388</c:v>
                </c:pt>
                <c:pt idx="134">
                  <c:v>11659.49153689054</c:v>
                </c:pt>
                <c:pt idx="135">
                  <c:v>11637.214014990075</c:v>
                </c:pt>
                <c:pt idx="136">
                  <c:v>11614.787976276937</c:v>
                </c:pt>
                <c:pt idx="137">
                  <c:v>11592.212430639047</c:v>
                </c:pt>
                <c:pt idx="138">
                  <c:v>11569.486381363571</c:v>
                </c:pt>
                <c:pt idx="139">
                  <c:v>11546.608825092924</c:v>
                </c:pt>
                <c:pt idx="140">
                  <c:v>11523.578751780473</c:v>
                </c:pt>
                <c:pt idx="141">
                  <c:v>11500.39514464594</c:v>
                </c:pt>
                <c:pt idx="142">
                  <c:v>11477.05698013051</c:v>
                </c:pt>
                <c:pt idx="143">
                  <c:v>11453.563227851642</c:v>
                </c:pt>
                <c:pt idx="144">
                  <c:v>11429.912850557583</c:v>
                </c:pt>
                <c:pt idx="145">
                  <c:v>11406.104804081564</c:v>
                </c:pt>
                <c:pt idx="146">
                  <c:v>11382.138037295705</c:v>
                </c:pt>
                <c:pt idx="147">
                  <c:v>11358.011492064605</c:v>
                </c:pt>
                <c:pt idx="148">
                  <c:v>11333.724103198632</c:v>
                </c:pt>
                <c:pt idx="149">
                  <c:v>11309.274798406886</c:v>
                </c:pt>
                <c:pt idx="150">
                  <c:v>11284.662498249863</c:v>
                </c:pt>
                <c:pt idx="151">
                  <c:v>11259.886116091791</c:v>
                </c:pt>
                <c:pt idx="152">
                  <c:v>11234.944558052666</c:v>
                </c:pt>
                <c:pt idx="153">
                  <c:v>11209.836722959948</c:v>
                </c:pt>
                <c:pt idx="154">
                  <c:v>11184.561502299945</c:v>
                </c:pt>
                <c:pt idx="155">
                  <c:v>11159.117780168874</c:v>
                </c:pt>
                <c:pt idx="156">
                  <c:v>11133.504433223596</c:v>
                </c:pt>
                <c:pt idx="157">
                  <c:v>11107.720330632017</c:v>
                </c:pt>
                <c:pt idx="158">
                  <c:v>11081.764334023161</c:v>
                </c:pt>
                <c:pt idx="159">
                  <c:v>11055.635297436913</c:v>
                </c:pt>
                <c:pt idx="160">
                  <c:v>11029.332067273421</c:v>
                </c:pt>
                <c:pt idx="161">
                  <c:v>11002.853482242175</c:v>
                </c:pt>
                <c:pt idx="162">
                  <c:v>10976.198373310719</c:v>
                </c:pt>
                <c:pt idx="163">
                  <c:v>10949.365563653053</c:v>
                </c:pt>
                <c:pt idx="164">
                  <c:v>10922.353868597671</c:v>
                </c:pt>
                <c:pt idx="165">
                  <c:v>10895.162095575251</c:v>
                </c:pt>
                <c:pt idx="166">
                  <c:v>10867.789044066016</c:v>
                </c:pt>
                <c:pt idx="167">
                  <c:v>10840.233505546719</c:v>
                </c:pt>
                <c:pt idx="168">
                  <c:v>10812.494263437295</c:v>
                </c:pt>
                <c:pt idx="169">
                  <c:v>10784.570093047139</c:v>
                </c:pt>
                <c:pt idx="170">
                  <c:v>10756.45976152105</c:v>
                </c:pt>
                <c:pt idx="171">
                  <c:v>10728.162027784787</c:v>
                </c:pt>
                <c:pt idx="172">
                  <c:v>10699.675642490281</c:v>
                </c:pt>
                <c:pt idx="173">
                  <c:v>10670.99934796048</c:v>
                </c:pt>
                <c:pt idx="174">
                  <c:v>10642.131878133814</c:v>
                </c:pt>
                <c:pt idx="175">
                  <c:v>10613.071958508302</c:v>
                </c:pt>
                <c:pt idx="176">
                  <c:v>10583.818306085288</c:v>
                </c:pt>
                <c:pt idx="177">
                  <c:v>10554.369629312787</c:v>
                </c:pt>
                <c:pt idx="178">
                  <c:v>10524.724628028469</c:v>
                </c:pt>
                <c:pt idx="179">
                  <c:v>10494.881993402254</c:v>
                </c:pt>
                <c:pt idx="180">
                  <c:v>10464.840407878532</c:v>
                </c:pt>
                <c:pt idx="181">
                  <c:v>10434.598545117986</c:v>
                </c:pt>
                <c:pt idx="182">
                  <c:v>10404.155069939035</c:v>
                </c:pt>
                <c:pt idx="183">
                  <c:v>10373.508638258892</c:v>
                </c:pt>
                <c:pt idx="184">
                  <c:v>10342.657897034214</c:v>
                </c:pt>
                <c:pt idx="185">
                  <c:v>10311.601484201372</c:v>
                </c:pt>
                <c:pt idx="186">
                  <c:v>10280.338028616312</c:v>
                </c:pt>
                <c:pt idx="187">
                  <c:v>10248.866149994015</c:v>
                </c:pt>
                <c:pt idx="188">
                  <c:v>10217.184458847572</c:v>
                </c:pt>
                <c:pt idx="189">
                  <c:v>10185.291556426821</c:v>
                </c:pt>
                <c:pt idx="190">
                  <c:v>10153.186034656595</c:v>
                </c:pt>
                <c:pt idx="191">
                  <c:v>10120.866476074569</c:v>
                </c:pt>
                <c:pt idx="192">
                  <c:v>10088.331453768662</c:v>
                </c:pt>
                <c:pt idx="193">
                  <c:v>10055.57953131405</c:v>
                </c:pt>
                <c:pt idx="194">
                  <c:v>10022.609262709739</c:v>
                </c:pt>
                <c:pt idx="195">
                  <c:v>9989.4191923147337</c:v>
                </c:pt>
                <c:pt idx="196">
                  <c:v>9956.007854783762</c:v>
                </c:pt>
                <c:pt idx="197">
                  <c:v>9922.3737750025848</c:v>
                </c:pt>
                <c:pt idx="198">
                  <c:v>9888.5154680228643</c:v>
                </c:pt>
                <c:pt idx="199">
                  <c:v>9854.4314389966148</c:v>
                </c:pt>
                <c:pt idx="200">
                  <c:v>9820.120183110188</c:v>
                </c:pt>
                <c:pt idx="201">
                  <c:v>9785.5801855178524</c:v>
                </c:pt>
                <c:pt idx="202">
                  <c:v>9750.8099212749021</c:v>
                </c:pt>
                <c:pt idx="203">
                  <c:v>9715.80785527033</c:v>
                </c:pt>
                <c:pt idx="204">
                  <c:v>9680.5724421590621</c:v>
                </c:pt>
                <c:pt idx="205">
                  <c:v>9645.1021262937193</c:v>
                </c:pt>
                <c:pt idx="206">
                  <c:v>9609.3953416559398</c:v>
                </c:pt>
                <c:pt idx="207">
                  <c:v>9573.4505117872432</c:v>
                </c:pt>
                <c:pt idx="208">
                  <c:v>9537.2660497194211</c:v>
                </c:pt>
                <c:pt idx="209">
                  <c:v>9500.8403579044807</c:v>
                </c:pt>
                <c:pt idx="210">
                  <c:v>9464.1718281441063</c:v>
                </c:pt>
                <c:pt idx="211">
                  <c:v>9427.2588415186638</c:v>
                </c:pt>
                <c:pt idx="212">
                  <c:v>9390.0997683157184</c:v>
                </c:pt>
                <c:pt idx="213">
                  <c:v>9352.6929679580862</c:v>
                </c:pt>
                <c:pt idx="214">
                  <c:v>9315.036788931402</c:v>
                </c:pt>
                <c:pt idx="215">
                  <c:v>9277.1295687112088</c:v>
                </c:pt>
                <c:pt idx="216">
                  <c:v>9238.9696336895486</c:v>
                </c:pt>
                <c:pt idx="217">
                  <c:v>9200.5552991010754</c:v>
                </c:pt>
                <c:pt idx="218">
                  <c:v>9161.8848689486786</c:v>
                </c:pt>
                <c:pt idx="219">
                  <c:v>9122.9566359286</c:v>
                </c:pt>
                <c:pt idx="220">
                  <c:v>9083.768881355054</c:v>
                </c:pt>
                <c:pt idx="221">
                  <c:v>9044.3198750843512</c:v>
                </c:pt>
                <c:pt idx="222">
                  <c:v>9004.6078754385107</c:v>
                </c:pt>
                <c:pt idx="223">
                  <c:v>8964.6311291283637</c:v>
                </c:pt>
                <c:pt idx="224">
                  <c:v>8924.3878711761499</c:v>
                </c:pt>
                <c:pt idx="225">
                  <c:v>8883.8763248375872</c:v>
                </c:pt>
                <c:pt idx="226">
                  <c:v>8843.0947015234342</c:v>
                </c:pt>
                <c:pt idx="227">
                  <c:v>8802.0412007205196</c:v>
                </c:pt>
                <c:pt idx="228">
                  <c:v>8760.7140099122516</c:v>
                </c:pt>
                <c:pt idx="229">
                  <c:v>8719.1113044985959</c:v>
                </c:pt>
                <c:pt idx="230">
                  <c:v>8677.2312477155174</c:v>
                </c:pt>
                <c:pt idx="231">
                  <c:v>8635.0719905538845</c:v>
                </c:pt>
                <c:pt idx="232">
                  <c:v>8592.6316716778401</c:v>
                </c:pt>
                <c:pt idx="233">
                  <c:v>8549.9084173426218</c:v>
                </c:pt>
                <c:pt idx="234">
                  <c:v>8506.9003413118371</c:v>
                </c:pt>
                <c:pt idx="235">
                  <c:v>8463.6055447741783</c:v>
                </c:pt>
                <c:pt idx="236">
                  <c:v>8420.0221162596044</c:v>
                </c:pt>
                <c:pt idx="237">
                  <c:v>8376.1481315549318</c:v>
                </c:pt>
                <c:pt idx="238">
                  <c:v>8331.9816536188937</c:v>
                </c:pt>
                <c:pt idx="239">
                  <c:v>8287.5207324966159</c:v>
                </c:pt>
                <c:pt idx="240">
                  <c:v>8242.7634052335234</c:v>
                </c:pt>
                <c:pt idx="241">
                  <c:v>8197.7076957886766</c:v>
                </c:pt>
                <c:pt idx="242">
                  <c:v>8152.3516149475308</c:v>
                </c:pt>
                <c:pt idx="243">
                  <c:v>8106.693160234111</c:v>
                </c:pt>
                <c:pt idx="244">
                  <c:v>8060.7303158226023</c:v>
                </c:pt>
                <c:pt idx="245">
                  <c:v>8014.4610524483496</c:v>
                </c:pt>
                <c:pt idx="246">
                  <c:v>7967.883327318269</c:v>
                </c:pt>
                <c:pt idx="247">
                  <c:v>7920.9950840206538</c:v>
                </c:pt>
                <c:pt idx="248">
                  <c:v>7873.7942524343889</c:v>
                </c:pt>
                <c:pt idx="249">
                  <c:v>7826.2787486375482</c:v>
                </c:pt>
                <c:pt idx="250">
                  <c:v>7778.446474815395</c:v>
                </c:pt>
                <c:pt idx="251">
                  <c:v>7730.2953191677607</c:v>
                </c:pt>
                <c:pt idx="252">
                  <c:v>7681.8231558158095</c:v>
                </c:pt>
                <c:pt idx="253">
                  <c:v>7633.0278447081791</c:v>
                </c:pt>
                <c:pt idx="254">
                  <c:v>7583.9072315264966</c:v>
                </c:pt>
                <c:pt idx="255">
                  <c:v>7534.4591475902689</c:v>
                </c:pt>
                <c:pt idx="256">
                  <c:v>7484.681409761135</c:v>
                </c:pt>
                <c:pt idx="257">
                  <c:v>7434.571820346473</c:v>
                </c:pt>
                <c:pt idx="258">
                  <c:v>7384.12816700238</c:v>
                </c:pt>
                <c:pt idx="259">
                  <c:v>7333.3482226359929</c:v>
                </c:pt>
                <c:pt idx="260">
                  <c:v>7282.2297453071633</c:v>
                </c:pt>
                <c:pt idx="261">
                  <c:v>7230.7704781294742</c:v>
                </c:pt>
                <c:pt idx="262">
                  <c:v>7178.9681491706015</c:v>
                </c:pt>
                <c:pt idx="263">
                  <c:v>7126.8204713520026</c:v>
                </c:pt>
                <c:pt idx="264">
                  <c:v>7074.3251423479451</c:v>
                </c:pt>
                <c:pt idx="265">
                  <c:v>7021.4798444838607</c:v>
                </c:pt>
                <c:pt idx="266">
                  <c:v>6968.282244634016</c:v>
                </c:pt>
                <c:pt idx="267">
                  <c:v>6914.7299941185065</c:v>
                </c:pt>
                <c:pt idx="268">
                  <c:v>6860.8207285995595</c:v>
                </c:pt>
                <c:pt idx="269">
                  <c:v>6806.5520679771544</c:v>
                </c:pt>
                <c:pt idx="270">
                  <c:v>6751.9216162839321</c:v>
                </c:pt>
                <c:pt idx="271">
                  <c:v>6696.926961579421</c:v>
                </c:pt>
                <c:pt idx="272">
                  <c:v>6641.5656758435471</c:v>
                </c:pt>
                <c:pt idx="273">
                  <c:v>6585.8353148694341</c:v>
                </c:pt>
                <c:pt idx="274">
                  <c:v>6529.7334181554934</c:v>
                </c:pt>
                <c:pt idx="275">
                  <c:v>6473.2575087967934</c:v>
                </c:pt>
                <c:pt idx="276">
                  <c:v>6416.4050933757026</c:v>
                </c:pt>
                <c:pt idx="277">
                  <c:v>6359.1736618518034</c:v>
                </c:pt>
                <c:pt idx="278">
                  <c:v>6301.5606874510786</c:v>
                </c:pt>
                <c:pt idx="279">
                  <c:v>6243.5636265543499</c:v>
                </c:pt>
                <c:pt idx="280">
                  <c:v>6185.179918584975</c:v>
                </c:pt>
                <c:pt idx="281">
                  <c:v>6126.4069858958046</c:v>
                </c:pt>
                <c:pt idx="282">
                  <c:v>6067.2422336553727</c:v>
                </c:pt>
                <c:pt idx="283">
                  <c:v>6007.6830497333385</c:v>
                </c:pt>
                <c:pt idx="284">
                  <c:v>5947.7268045851579</c:v>
                </c:pt>
                <c:pt idx="285">
                  <c:v>5887.3708511359882</c:v>
                </c:pt>
                <c:pt idx="286">
                  <c:v>5826.6125246638248</c:v>
                </c:pt>
                <c:pt idx="287">
                  <c:v>5765.4491426818477</c:v>
                </c:pt>
                <c:pt idx="288">
                  <c:v>5703.8780048199897</c:v>
                </c:pt>
                <c:pt idx="289">
                  <c:v>5641.8963927057193</c:v>
                </c:pt>
                <c:pt idx="290">
                  <c:v>5579.5015698440202</c:v>
                </c:pt>
                <c:pt idx="291">
                  <c:v>5516.6907814965771</c:v>
                </c:pt>
                <c:pt idx="292">
                  <c:v>5453.4612545601512</c:v>
                </c:pt>
                <c:pt idx="293">
                  <c:v>5389.8101974441488</c:v>
                </c:pt>
                <c:pt idx="294">
                  <c:v>5325.7347999473723</c:v>
                </c:pt>
                <c:pt idx="295">
                  <c:v>5261.2322331339519</c:v>
                </c:pt>
                <c:pt idx="296">
                  <c:v>5196.2996492084412</c:v>
                </c:pt>
                <c:pt idx="297">
                  <c:v>5130.9341813900946</c:v>
                </c:pt>
                <c:pt idx="298">
                  <c:v>5065.1329437862923</c:v>
                </c:pt>
                <c:pt idx="299">
                  <c:v>4998.893031265131</c:v>
                </c:pt>
                <c:pt idx="300">
                  <c:v>4932.211519327162</c:v>
                </c:pt>
                <c:pt idx="301">
                  <c:v>4865.0854639762729</c:v>
                </c:pt>
                <c:pt idx="302">
                  <c:v>4797.5119015897117</c:v>
                </c:pt>
                <c:pt idx="303">
                  <c:v>4729.4878487872402</c:v>
                </c:pt>
                <c:pt idx="304">
                  <c:v>4661.0103022994181</c:v>
                </c:pt>
                <c:pt idx="305">
                  <c:v>4592.0762388350113</c:v>
                </c:pt>
                <c:pt idx="306">
                  <c:v>4522.6826149475082</c:v>
                </c:pt>
                <c:pt idx="307">
                  <c:v>4452.8263669007547</c:v>
                </c:pt>
                <c:pt idx="308">
                  <c:v>4382.5044105336892</c:v>
                </c:pt>
                <c:pt idx="309">
                  <c:v>4311.7136411241772</c:v>
                </c:pt>
                <c:pt idx="310">
                  <c:v>4240.4509332519347</c:v>
                </c:pt>
                <c:pt idx="311">
                  <c:v>4168.713140660544</c:v>
                </c:pt>
                <c:pt idx="312">
                  <c:v>4096.4970961185445</c:v>
                </c:pt>
                <c:pt idx="313">
                  <c:v>4023.7996112795986</c:v>
                </c:pt>
                <c:pt idx="314">
                  <c:v>3950.6174765417254</c:v>
                </c:pt>
                <c:pt idx="315">
                  <c:v>3876.9474609056001</c:v>
                </c:pt>
                <c:pt idx="316">
                  <c:v>3802.7863118319005</c:v>
                </c:pt>
                <c:pt idx="317">
                  <c:v>3728.1307550977094</c:v>
                </c:pt>
                <c:pt idx="318">
                  <c:v>3652.9774946519574</c:v>
                </c:pt>
                <c:pt idx="319">
                  <c:v>3577.3232124699002</c:v>
                </c:pt>
                <c:pt idx="320">
                  <c:v>3501.1645684066293</c:v>
                </c:pt>
                <c:pt idx="321">
                  <c:v>3424.4982000496034</c:v>
                </c:pt>
                <c:pt idx="322">
                  <c:v>3347.3207225701976</c:v>
                </c:pt>
                <c:pt idx="323">
                  <c:v>3269.6287285742619</c:v>
                </c:pt>
                <c:pt idx="324">
                  <c:v>3191.4187879516871</c:v>
                </c:pt>
                <c:pt idx="325">
                  <c:v>3112.6874477249617</c:v>
                </c:pt>
                <c:pt idx="326">
                  <c:v>3033.4312318967245</c:v>
                </c:pt>
                <c:pt idx="327">
                  <c:v>2953.6466412962995</c:v>
                </c:pt>
                <c:pt idx="328">
                  <c:v>2873.330153425205</c:v>
                </c:pt>
                <c:pt idx="329">
                  <c:v>2792.4782223016364</c:v>
                </c:pt>
                <c:pt idx="330">
                  <c:v>2711.0872783039104</c:v>
                </c:pt>
                <c:pt idx="331">
                  <c:v>2629.1537280128664</c:v>
                </c:pt>
                <c:pt idx="332">
                  <c:v>2546.6739540532153</c:v>
                </c:pt>
                <c:pt idx="333">
                  <c:v>2463.6443149338334</c:v>
                </c:pt>
                <c:pt idx="334">
                  <c:v>2380.061144886989</c:v>
                </c:pt>
                <c:pt idx="335">
                  <c:v>2295.920753706499</c:v>
                </c:pt>
                <c:pt idx="336">
                  <c:v>2211.2194265848052</c:v>
                </c:pt>
                <c:pt idx="337">
                  <c:v>2125.9534239489676</c:v>
                </c:pt>
                <c:pt idx="338">
                  <c:v>2040.1189812955572</c:v>
                </c:pt>
                <c:pt idx="339">
                  <c:v>1953.7123090244575</c:v>
                </c:pt>
                <c:pt idx="340">
                  <c:v>1866.7295922715505</c:v>
                </c:pt>
                <c:pt idx="341">
                  <c:v>1779.1669907402909</c:v>
                </c:pt>
                <c:pt idx="342">
                  <c:v>1691.020638532156</c:v>
                </c:pt>
                <c:pt idx="343">
                  <c:v>1602.2866439759669</c:v>
                </c:pt>
                <c:pt idx="344">
                  <c:v>1512.9610894560699</c:v>
                </c:pt>
                <c:pt idx="345">
                  <c:v>1423.0400312393735</c:v>
                </c:pt>
                <c:pt idx="346">
                  <c:v>1332.5194993012328</c:v>
                </c:pt>
                <c:pt idx="347">
                  <c:v>1241.395497150171</c:v>
                </c:pt>
                <c:pt idx="348">
                  <c:v>1149.6640016514352</c:v>
                </c:pt>
                <c:pt idx="349">
                  <c:v>1057.3209628493746</c:v>
                </c:pt>
                <c:pt idx="350">
                  <c:v>964.36230378863388</c:v>
                </c:pt>
                <c:pt idx="351">
                  <c:v>870.78392033415469</c:v>
                </c:pt>
                <c:pt idx="352">
                  <c:v>776.58168098997908</c:v>
                </c:pt>
                <c:pt idx="353">
                  <c:v>681.75142671684216</c:v>
                </c:pt>
                <c:pt idx="354">
                  <c:v>586.28897074855104</c:v>
                </c:pt>
                <c:pt idx="355">
                  <c:v>490.19009840713795</c:v>
                </c:pt>
                <c:pt idx="356">
                  <c:v>393.45056691678212</c:v>
                </c:pt>
                <c:pt idx="357">
                  <c:v>296.0661052164906</c:v>
                </c:pt>
                <c:pt idx="358">
                  <c:v>198.03241377153046</c:v>
                </c:pt>
                <c:pt idx="359">
                  <c:v>99.345164383603944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FA-4EF6-AD36-92E666E0F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530624"/>
        <c:axId val="397531016"/>
      </c:lineChart>
      <c:catAx>
        <c:axId val="39753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PMT Number</a:t>
                </a:r>
              </a:p>
            </c:rich>
          </c:tx>
          <c:layout>
            <c:manualLayout>
              <c:xMode val="edge"/>
              <c:yMode val="edge"/>
              <c:x val="0.40590460755242391"/>
              <c:y val="0.91420217393738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531016"/>
        <c:crosses val="autoZero"/>
        <c:auto val="0"/>
        <c:lblAlgn val="ctr"/>
        <c:lblOffset val="100"/>
        <c:tickLblSkip val="60"/>
        <c:tickMarkSkip val="12"/>
        <c:noMultiLvlLbl val="0"/>
      </c:catAx>
      <c:valAx>
        <c:axId val="397531016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4.24354816986625E-2"/>
              <c:y val="0.4852076262968630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530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1892988785282"/>
          <c:y val="0.43787029690204721"/>
          <c:w val="0.16236184302096954"/>
          <c:h val="0.144970571271623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2</xdr:row>
      <xdr:rowOff>106680</xdr:rowOff>
    </xdr:from>
    <xdr:to>
      <xdr:col>15</xdr:col>
      <xdr:colOff>251460</xdr:colOff>
      <xdr:row>22</xdr:row>
      <xdr:rowOff>106680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0.69825</cdr:x>
      <cdr:y>0.07759</cdr:y>
    </cdr:from>
    <cdr:to>
      <cdr:x>0.8383</cdr:x>
      <cdr:y>0.13632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6594" y="199059"/>
          <a:ext cx="579454" cy="152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$1000000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2</xdr:row>
      <xdr:rowOff>106680</xdr:rowOff>
    </xdr:from>
    <xdr:to>
      <xdr:col>15</xdr:col>
      <xdr:colOff>205740</xdr:colOff>
      <xdr:row>22</xdr:row>
      <xdr:rowOff>106680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2</xdr:row>
      <xdr:rowOff>106680</xdr:rowOff>
    </xdr:from>
    <xdr:to>
      <xdr:col>15</xdr:col>
      <xdr:colOff>266700</xdr:colOff>
      <xdr:row>22</xdr:row>
      <xdr:rowOff>83820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2</xdr:row>
      <xdr:rowOff>106680</xdr:rowOff>
    </xdr:from>
    <xdr:to>
      <xdr:col>15</xdr:col>
      <xdr:colOff>251460</xdr:colOff>
      <xdr:row>22</xdr:row>
      <xdr:rowOff>91440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12</xdr:row>
      <xdr:rowOff>60960</xdr:rowOff>
    </xdr:from>
    <xdr:to>
      <xdr:col>12</xdr:col>
      <xdr:colOff>586740</xdr:colOff>
      <xdr:row>33</xdr:row>
      <xdr:rowOff>114300</xdr:rowOff>
    </xdr:to>
    <xdr:graphicFrame macro="">
      <xdr:nvGraphicFramePr>
        <xdr:cNvPr id="11265" name="Chart 1">
          <a:extLst>
            <a:ext uri="{FF2B5EF4-FFF2-40B4-BE49-F238E27FC236}">
              <a16:creationId xmlns:a16="http://schemas.microsoft.com/office/drawing/2014/main" id="{00000000-0008-0000-0700-000001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175260</xdr:colOff>
      <xdr:row>0</xdr:row>
      <xdr:rowOff>53340</xdr:rowOff>
    </xdr:from>
    <xdr:to>
      <xdr:col>14</xdr:col>
      <xdr:colOff>106680</xdr:colOff>
      <xdr:row>17</xdr:row>
      <xdr:rowOff>190500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00000000-0008-0000-08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106680</xdr:rowOff>
    </xdr:from>
    <xdr:to>
      <xdr:col>6</xdr:col>
      <xdr:colOff>754380</xdr:colOff>
      <xdr:row>20</xdr:row>
      <xdr:rowOff>129540</xdr:rowOff>
    </xdr:to>
    <xdr:graphicFrame macro="">
      <xdr:nvGraphicFramePr>
        <xdr:cNvPr id="7170" name="Chart 2">
          <a:extLst>
            <a:ext uri="{FF2B5EF4-FFF2-40B4-BE49-F238E27FC236}">
              <a16:creationId xmlns:a16="http://schemas.microsoft.com/office/drawing/2014/main" id="{00000000-0008-0000-08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22860</xdr:rowOff>
    </xdr:from>
    <xdr:to>
      <xdr:col>7</xdr:col>
      <xdr:colOff>594360</xdr:colOff>
      <xdr:row>21</xdr:row>
      <xdr:rowOff>0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A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2</xdr:row>
      <xdr:rowOff>106680</xdr:rowOff>
    </xdr:from>
    <xdr:to>
      <xdr:col>15</xdr:col>
      <xdr:colOff>251460</xdr:colOff>
      <xdr:row>22</xdr:row>
      <xdr:rowOff>91440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B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HBook/phgel17schedpm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(FRM)-Sched"/>
      <sheetName val="CPM(FRM)-Chart"/>
      <sheetName val="CAM-Sched"/>
      <sheetName val="CAM-Chart"/>
      <sheetName val="GPM-Sched"/>
      <sheetName val="GPM-Chart"/>
      <sheetName val="ARM-Sched"/>
      <sheetName val="ARM-Charts"/>
      <sheetName val="Feb.10,93YldCrv"/>
    </sheetNames>
    <sheetDataSet>
      <sheetData sheetId="0"/>
      <sheetData sheetId="1" refreshError="1"/>
      <sheetData sheetId="2">
        <row r="7">
          <cell r="C7">
            <v>10000</v>
          </cell>
          <cell r="D7">
            <v>12777.777777777777</v>
          </cell>
          <cell r="E7">
            <v>2777.7777777777778</v>
          </cell>
        </row>
        <row r="8">
          <cell r="C8">
            <v>9972.2222222222226</v>
          </cell>
          <cell r="D8">
            <v>12750</v>
          </cell>
          <cell r="E8">
            <v>2777.7777777777778</v>
          </cell>
        </row>
        <row r="9">
          <cell r="C9">
            <v>9944.4444444444434</v>
          </cell>
          <cell r="D9">
            <v>12722.222222222221</v>
          </cell>
          <cell r="E9">
            <v>2777.7777777777778</v>
          </cell>
        </row>
        <row r="10">
          <cell r="C10">
            <v>9916.6666666666661</v>
          </cell>
          <cell r="D10">
            <v>12694.444444444443</v>
          </cell>
          <cell r="E10">
            <v>2777.7777777777778</v>
          </cell>
        </row>
        <row r="11">
          <cell r="C11">
            <v>9888.8888888888887</v>
          </cell>
          <cell r="D11">
            <v>12666.666666666666</v>
          </cell>
          <cell r="E11">
            <v>2777.7777777777778</v>
          </cell>
        </row>
        <row r="12">
          <cell r="C12">
            <v>9861.1111111111113</v>
          </cell>
          <cell r="D12">
            <v>12638.888888888889</v>
          </cell>
          <cell r="E12">
            <v>2777.7777777777778</v>
          </cell>
        </row>
        <row r="13">
          <cell r="C13">
            <v>9833.3333333333339</v>
          </cell>
          <cell r="D13">
            <v>12611.111111111111</v>
          </cell>
          <cell r="E13">
            <v>2777.7777777777778</v>
          </cell>
        </row>
        <row r="14">
          <cell r="C14">
            <v>9805.5555555555566</v>
          </cell>
          <cell r="D14">
            <v>12583.333333333334</v>
          </cell>
          <cell r="E14">
            <v>2777.7777777777778</v>
          </cell>
        </row>
        <row r="15">
          <cell r="C15">
            <v>9777.7777777777792</v>
          </cell>
          <cell r="D15">
            <v>12555.555555555557</v>
          </cell>
          <cell r="E15">
            <v>2777.7777777777778</v>
          </cell>
        </row>
        <row r="16">
          <cell r="C16">
            <v>9750.0000000000018</v>
          </cell>
          <cell r="D16">
            <v>12527.777777777779</v>
          </cell>
          <cell r="E16">
            <v>2777.7777777777778</v>
          </cell>
        </row>
        <row r="17">
          <cell r="C17">
            <v>9722.2222222222244</v>
          </cell>
          <cell r="D17">
            <v>12500.000000000002</v>
          </cell>
          <cell r="E17">
            <v>2777.7777777777778</v>
          </cell>
        </row>
        <row r="18">
          <cell r="C18">
            <v>9694.4444444444471</v>
          </cell>
          <cell r="D18">
            <v>12472.222222222224</v>
          </cell>
          <cell r="E18">
            <v>2777.7777777777778</v>
          </cell>
        </row>
        <row r="19">
          <cell r="C19">
            <v>9666.6666666666697</v>
          </cell>
          <cell r="D19">
            <v>12444.444444444447</v>
          </cell>
          <cell r="E19">
            <v>2777.7777777777778</v>
          </cell>
        </row>
        <row r="20">
          <cell r="C20">
            <v>9638.8888888888923</v>
          </cell>
          <cell r="D20">
            <v>12416.66666666667</v>
          </cell>
          <cell r="E20">
            <v>2777.7777777777778</v>
          </cell>
        </row>
        <row r="21">
          <cell r="C21">
            <v>9611.111111111115</v>
          </cell>
          <cell r="D21">
            <v>12388.888888888892</v>
          </cell>
          <cell r="E21">
            <v>2777.7777777777778</v>
          </cell>
        </row>
        <row r="22">
          <cell r="C22">
            <v>9583.3333333333376</v>
          </cell>
          <cell r="D22">
            <v>12361.111111111115</v>
          </cell>
          <cell r="E22">
            <v>2777.7777777777778</v>
          </cell>
        </row>
        <row r="23">
          <cell r="C23">
            <v>9555.5555555555602</v>
          </cell>
          <cell r="D23">
            <v>12333.333333333338</v>
          </cell>
          <cell r="E23">
            <v>2777.7777777777778</v>
          </cell>
        </row>
        <row r="24">
          <cell r="C24">
            <v>9527.7777777777828</v>
          </cell>
          <cell r="D24">
            <v>12305.55555555556</v>
          </cell>
          <cell r="E24">
            <v>2777.7777777777778</v>
          </cell>
        </row>
        <row r="25">
          <cell r="C25">
            <v>9500.0000000000055</v>
          </cell>
          <cell r="D25">
            <v>12277.777777777783</v>
          </cell>
          <cell r="E25">
            <v>2777.7777777777778</v>
          </cell>
        </row>
        <row r="26">
          <cell r="C26">
            <v>9472.2222222222263</v>
          </cell>
          <cell r="D26">
            <v>12250.000000000004</v>
          </cell>
          <cell r="E26">
            <v>2777.7777777777778</v>
          </cell>
        </row>
        <row r="27">
          <cell r="C27">
            <v>9444.4444444444489</v>
          </cell>
          <cell r="D27">
            <v>12222.222222222226</v>
          </cell>
          <cell r="E27">
            <v>2777.7777777777778</v>
          </cell>
        </row>
        <row r="28">
          <cell r="C28">
            <v>9416.6666666666715</v>
          </cell>
          <cell r="D28">
            <v>12194.444444444449</v>
          </cell>
          <cell r="E28">
            <v>2777.7777777777778</v>
          </cell>
        </row>
        <row r="29">
          <cell r="C29">
            <v>9388.8888888888941</v>
          </cell>
          <cell r="D29">
            <v>12166.666666666672</v>
          </cell>
          <cell r="E29">
            <v>2777.7777777777778</v>
          </cell>
        </row>
        <row r="30">
          <cell r="C30">
            <v>9361.1111111111168</v>
          </cell>
          <cell r="D30">
            <v>12138.888888888894</v>
          </cell>
          <cell r="E30">
            <v>2777.7777777777778</v>
          </cell>
        </row>
        <row r="31">
          <cell r="C31">
            <v>9333.3333333333394</v>
          </cell>
          <cell r="D31">
            <v>12111.111111111117</v>
          </cell>
          <cell r="E31">
            <v>2777.7777777777778</v>
          </cell>
        </row>
        <row r="32">
          <cell r="C32">
            <v>9305.555555555562</v>
          </cell>
          <cell r="D32">
            <v>12083.333333333339</v>
          </cell>
          <cell r="E32">
            <v>2777.7777777777778</v>
          </cell>
        </row>
        <row r="33">
          <cell r="C33">
            <v>9277.7777777777846</v>
          </cell>
          <cell r="D33">
            <v>12055.555555555562</v>
          </cell>
          <cell r="E33">
            <v>2777.7777777777778</v>
          </cell>
        </row>
        <row r="34">
          <cell r="C34">
            <v>9250.0000000000055</v>
          </cell>
          <cell r="D34">
            <v>12027.777777777783</v>
          </cell>
          <cell r="E34">
            <v>2777.7777777777778</v>
          </cell>
        </row>
        <row r="35">
          <cell r="C35">
            <v>9222.2222222222281</v>
          </cell>
          <cell r="D35">
            <v>12000.000000000005</v>
          </cell>
          <cell r="E35">
            <v>2777.7777777777778</v>
          </cell>
        </row>
        <row r="36">
          <cell r="C36">
            <v>9194.4444444444507</v>
          </cell>
          <cell r="D36">
            <v>11972.222222222228</v>
          </cell>
          <cell r="E36">
            <v>2777.7777777777778</v>
          </cell>
        </row>
        <row r="37">
          <cell r="C37">
            <v>9166.6666666666733</v>
          </cell>
          <cell r="D37">
            <v>11944.444444444451</v>
          </cell>
          <cell r="E37">
            <v>2777.7777777777778</v>
          </cell>
        </row>
        <row r="38">
          <cell r="C38">
            <v>9138.888888888896</v>
          </cell>
          <cell r="D38">
            <v>11916.666666666673</v>
          </cell>
          <cell r="E38">
            <v>2777.7777777777778</v>
          </cell>
        </row>
        <row r="39">
          <cell r="C39">
            <v>9111.1111111111186</v>
          </cell>
          <cell r="D39">
            <v>11888.888888888896</v>
          </cell>
          <cell r="E39">
            <v>2777.7777777777778</v>
          </cell>
        </row>
        <row r="40">
          <cell r="C40">
            <v>9083.3333333333412</v>
          </cell>
          <cell r="D40">
            <v>11861.111111111119</v>
          </cell>
          <cell r="E40">
            <v>2777.7777777777778</v>
          </cell>
        </row>
        <row r="41">
          <cell r="C41">
            <v>9055.5555555555638</v>
          </cell>
          <cell r="D41">
            <v>11833.333333333341</v>
          </cell>
          <cell r="E41">
            <v>2777.7777777777778</v>
          </cell>
        </row>
        <row r="42">
          <cell r="C42">
            <v>9027.7777777777865</v>
          </cell>
          <cell r="D42">
            <v>11805.555555555564</v>
          </cell>
          <cell r="E42">
            <v>2777.7777777777778</v>
          </cell>
        </row>
        <row r="43">
          <cell r="C43">
            <v>9000.0000000000091</v>
          </cell>
          <cell r="D43">
            <v>11777.777777777786</v>
          </cell>
          <cell r="E43">
            <v>2777.7777777777778</v>
          </cell>
        </row>
        <row r="44">
          <cell r="C44">
            <v>8972.2222222222317</v>
          </cell>
          <cell r="D44">
            <v>11750.000000000009</v>
          </cell>
          <cell r="E44">
            <v>2777.7777777777778</v>
          </cell>
        </row>
        <row r="45">
          <cell r="C45">
            <v>8944.4444444444543</v>
          </cell>
          <cell r="D45">
            <v>11722.222222222232</v>
          </cell>
          <cell r="E45">
            <v>2777.7777777777778</v>
          </cell>
        </row>
        <row r="46">
          <cell r="C46">
            <v>8916.666666666677</v>
          </cell>
          <cell r="D46">
            <v>11694.444444444454</v>
          </cell>
          <cell r="E46">
            <v>2777.7777777777778</v>
          </cell>
        </row>
        <row r="47">
          <cell r="C47">
            <v>8888.8888888888996</v>
          </cell>
          <cell r="D47">
            <v>11666.666666666677</v>
          </cell>
          <cell r="E47">
            <v>2777.7777777777778</v>
          </cell>
        </row>
        <row r="48">
          <cell r="C48">
            <v>8861.1111111111222</v>
          </cell>
          <cell r="D48">
            <v>11638.8888888889</v>
          </cell>
          <cell r="E48">
            <v>2777.7777777777778</v>
          </cell>
        </row>
        <row r="49">
          <cell r="C49">
            <v>8833.3333333333449</v>
          </cell>
          <cell r="D49">
            <v>11611.111111111122</v>
          </cell>
          <cell r="E49">
            <v>2777.7777777777778</v>
          </cell>
        </row>
        <row r="50">
          <cell r="C50">
            <v>8805.5555555555675</v>
          </cell>
          <cell r="D50">
            <v>11583.333333333345</v>
          </cell>
          <cell r="E50">
            <v>2777.7777777777778</v>
          </cell>
        </row>
        <row r="51">
          <cell r="C51">
            <v>8777.7777777777883</v>
          </cell>
          <cell r="D51">
            <v>11555.555555555566</v>
          </cell>
          <cell r="E51">
            <v>2777.7777777777778</v>
          </cell>
        </row>
        <row r="52">
          <cell r="C52">
            <v>8750.0000000000109</v>
          </cell>
          <cell r="D52">
            <v>11527.777777777788</v>
          </cell>
          <cell r="E52">
            <v>2777.7777777777778</v>
          </cell>
        </row>
        <row r="53">
          <cell r="C53">
            <v>8722.2222222222335</v>
          </cell>
          <cell r="D53">
            <v>11500.000000000011</v>
          </cell>
          <cell r="E53">
            <v>2777.7777777777778</v>
          </cell>
        </row>
        <row r="54">
          <cell r="C54">
            <v>8694.4444444444562</v>
          </cell>
          <cell r="D54">
            <v>11472.222222222234</v>
          </cell>
          <cell r="E54">
            <v>2777.7777777777778</v>
          </cell>
        </row>
        <row r="55">
          <cell r="C55">
            <v>8666.6666666666788</v>
          </cell>
          <cell r="D55">
            <v>11444.444444444456</v>
          </cell>
          <cell r="E55">
            <v>2777.7777777777778</v>
          </cell>
        </row>
        <row r="56">
          <cell r="C56">
            <v>8638.8888888889014</v>
          </cell>
          <cell r="D56">
            <v>11416.666666666679</v>
          </cell>
          <cell r="E56">
            <v>2777.7777777777778</v>
          </cell>
        </row>
        <row r="57">
          <cell r="C57">
            <v>8611.111111111124</v>
          </cell>
          <cell r="D57">
            <v>11388.888888888901</v>
          </cell>
          <cell r="E57">
            <v>2777.7777777777778</v>
          </cell>
        </row>
        <row r="58">
          <cell r="C58">
            <v>8583.3333333333467</v>
          </cell>
          <cell r="D58">
            <v>11361.111111111124</v>
          </cell>
          <cell r="E58">
            <v>2777.7777777777778</v>
          </cell>
        </row>
        <row r="59">
          <cell r="C59">
            <v>8555.5555555555675</v>
          </cell>
          <cell r="D59">
            <v>11333.333333333345</v>
          </cell>
          <cell r="E59">
            <v>2777.7777777777778</v>
          </cell>
        </row>
        <row r="60">
          <cell r="C60">
            <v>8527.7777777777901</v>
          </cell>
          <cell r="D60">
            <v>11305.555555555567</v>
          </cell>
          <cell r="E60">
            <v>2777.7777777777778</v>
          </cell>
        </row>
        <row r="61">
          <cell r="C61">
            <v>8500.0000000000127</v>
          </cell>
          <cell r="D61">
            <v>11277.77777777779</v>
          </cell>
          <cell r="E61">
            <v>2777.7777777777778</v>
          </cell>
        </row>
        <row r="62">
          <cell r="C62">
            <v>8472.2222222222354</v>
          </cell>
          <cell r="D62">
            <v>11250.000000000013</v>
          </cell>
          <cell r="E62">
            <v>2777.7777777777778</v>
          </cell>
        </row>
        <row r="63">
          <cell r="C63">
            <v>8444.444444444458</v>
          </cell>
          <cell r="D63">
            <v>11222.222222222235</v>
          </cell>
          <cell r="E63">
            <v>2777.7777777777778</v>
          </cell>
        </row>
        <row r="64">
          <cell r="C64">
            <v>8416.6666666666806</v>
          </cell>
          <cell r="D64">
            <v>11194.444444444458</v>
          </cell>
          <cell r="E64">
            <v>2777.7777777777778</v>
          </cell>
        </row>
        <row r="65">
          <cell r="C65">
            <v>8388.8888888889032</v>
          </cell>
          <cell r="D65">
            <v>11166.666666666681</v>
          </cell>
          <cell r="E65">
            <v>2777.7777777777778</v>
          </cell>
        </row>
        <row r="66">
          <cell r="C66">
            <v>8361.1111111111259</v>
          </cell>
          <cell r="D66">
            <v>11138.888888888903</v>
          </cell>
          <cell r="E66">
            <v>2777.7777777777778</v>
          </cell>
        </row>
        <row r="67">
          <cell r="C67">
            <v>8333.3333333333485</v>
          </cell>
          <cell r="D67">
            <v>11111.111111111126</v>
          </cell>
          <cell r="E67">
            <v>2777.7777777777778</v>
          </cell>
        </row>
        <row r="68">
          <cell r="C68">
            <v>8305.5555555555711</v>
          </cell>
          <cell r="D68">
            <v>11083.333333333348</v>
          </cell>
          <cell r="E68">
            <v>2777.7777777777778</v>
          </cell>
        </row>
        <row r="69">
          <cell r="C69">
            <v>8277.7777777777937</v>
          </cell>
          <cell r="D69">
            <v>11055.555555555571</v>
          </cell>
          <cell r="E69">
            <v>2777.7777777777778</v>
          </cell>
        </row>
        <row r="70">
          <cell r="C70">
            <v>8250.0000000000164</v>
          </cell>
          <cell r="D70">
            <v>11027.777777777794</v>
          </cell>
          <cell r="E70">
            <v>2777.7777777777778</v>
          </cell>
        </row>
        <row r="71">
          <cell r="C71">
            <v>8222.222222222239</v>
          </cell>
          <cell r="D71">
            <v>11000.000000000016</v>
          </cell>
          <cell r="E71">
            <v>2777.7777777777778</v>
          </cell>
        </row>
        <row r="72">
          <cell r="C72">
            <v>8194.4444444444616</v>
          </cell>
          <cell r="D72">
            <v>10972.222222222239</v>
          </cell>
          <cell r="E72">
            <v>2777.7777777777778</v>
          </cell>
        </row>
        <row r="73">
          <cell r="C73">
            <v>8166.6666666666833</v>
          </cell>
          <cell r="D73">
            <v>10944.444444444462</v>
          </cell>
          <cell r="E73">
            <v>2777.7777777777778</v>
          </cell>
        </row>
        <row r="74">
          <cell r="C74">
            <v>8138.888888888906</v>
          </cell>
          <cell r="D74">
            <v>10916.666666666684</v>
          </cell>
          <cell r="E74">
            <v>2777.7777777777778</v>
          </cell>
        </row>
        <row r="75">
          <cell r="C75">
            <v>8111.1111111111286</v>
          </cell>
          <cell r="D75">
            <v>10888.888888888907</v>
          </cell>
          <cell r="E75">
            <v>2777.7777777777778</v>
          </cell>
        </row>
        <row r="76">
          <cell r="C76">
            <v>8083.3333333333503</v>
          </cell>
          <cell r="D76">
            <v>10861.111111111128</v>
          </cell>
          <cell r="E76">
            <v>2777.7777777777778</v>
          </cell>
        </row>
        <row r="77">
          <cell r="C77">
            <v>8055.5555555555729</v>
          </cell>
          <cell r="D77">
            <v>10833.33333333335</v>
          </cell>
          <cell r="E77">
            <v>2777.7777777777778</v>
          </cell>
        </row>
        <row r="78">
          <cell r="C78">
            <v>8027.7777777777956</v>
          </cell>
          <cell r="D78">
            <v>10805.555555555573</v>
          </cell>
          <cell r="E78">
            <v>2777.7777777777778</v>
          </cell>
        </row>
        <row r="79">
          <cell r="C79">
            <v>8000.0000000000182</v>
          </cell>
          <cell r="D79">
            <v>10777.777777777796</v>
          </cell>
          <cell r="E79">
            <v>2777.7777777777778</v>
          </cell>
        </row>
        <row r="80">
          <cell r="C80">
            <v>7972.2222222222408</v>
          </cell>
          <cell r="D80">
            <v>10750.000000000018</v>
          </cell>
          <cell r="E80">
            <v>2777.7777777777778</v>
          </cell>
        </row>
        <row r="81">
          <cell r="C81">
            <v>7944.4444444444634</v>
          </cell>
          <cell r="D81">
            <v>10722.222222222241</v>
          </cell>
          <cell r="E81">
            <v>2777.7777777777778</v>
          </cell>
        </row>
        <row r="82">
          <cell r="C82">
            <v>7916.6666666666861</v>
          </cell>
          <cell r="D82">
            <v>10694.444444444463</v>
          </cell>
          <cell r="E82">
            <v>2777.7777777777778</v>
          </cell>
        </row>
        <row r="83">
          <cell r="C83">
            <v>7888.8888888889087</v>
          </cell>
          <cell r="D83">
            <v>10666.666666666686</v>
          </cell>
          <cell r="E83">
            <v>2777.7777777777778</v>
          </cell>
        </row>
        <row r="84">
          <cell r="C84">
            <v>7861.1111111111313</v>
          </cell>
          <cell r="D84">
            <v>10638.888888888909</v>
          </cell>
          <cell r="E84">
            <v>2777.7777777777778</v>
          </cell>
        </row>
        <row r="85">
          <cell r="C85">
            <v>7833.333333333353</v>
          </cell>
          <cell r="D85">
            <v>10611.111111111131</v>
          </cell>
          <cell r="E85">
            <v>2777.7777777777778</v>
          </cell>
        </row>
        <row r="86">
          <cell r="C86">
            <v>7805.5555555555757</v>
          </cell>
          <cell r="D86">
            <v>10583.333333333354</v>
          </cell>
          <cell r="E86">
            <v>2777.7777777777778</v>
          </cell>
        </row>
        <row r="87">
          <cell r="C87">
            <v>7777.7777777777983</v>
          </cell>
          <cell r="D87">
            <v>10555.555555555577</v>
          </cell>
          <cell r="E87">
            <v>2777.7777777777778</v>
          </cell>
        </row>
        <row r="88">
          <cell r="C88">
            <v>7750.0000000000209</v>
          </cell>
          <cell r="D88">
            <v>10527.777777777799</v>
          </cell>
          <cell r="E88">
            <v>2777.7777777777778</v>
          </cell>
        </row>
        <row r="89">
          <cell r="C89">
            <v>7722.2222222222435</v>
          </cell>
          <cell r="D89">
            <v>10500.000000000022</v>
          </cell>
          <cell r="E89">
            <v>2777.7777777777778</v>
          </cell>
        </row>
        <row r="90">
          <cell r="C90">
            <v>7694.4444444444662</v>
          </cell>
          <cell r="D90">
            <v>10472.222222222244</v>
          </cell>
          <cell r="E90">
            <v>2777.7777777777778</v>
          </cell>
        </row>
        <row r="91">
          <cell r="C91">
            <v>7666.6666666666888</v>
          </cell>
          <cell r="D91">
            <v>10444.444444444467</v>
          </cell>
          <cell r="E91">
            <v>2777.7777777777778</v>
          </cell>
        </row>
        <row r="92">
          <cell r="C92">
            <v>7638.8888888889114</v>
          </cell>
          <cell r="D92">
            <v>10416.66666666669</v>
          </cell>
          <cell r="E92">
            <v>2777.7777777777778</v>
          </cell>
        </row>
        <row r="93">
          <cell r="C93">
            <v>7611.1111111111322</v>
          </cell>
          <cell r="D93">
            <v>10388.888888888911</v>
          </cell>
          <cell r="E93">
            <v>2777.7777777777778</v>
          </cell>
        </row>
        <row r="94">
          <cell r="C94">
            <v>7583.3333333333549</v>
          </cell>
          <cell r="D94">
            <v>10361.111111111133</v>
          </cell>
          <cell r="E94">
            <v>2777.7777777777778</v>
          </cell>
        </row>
        <row r="95">
          <cell r="C95">
            <v>7555.5555555555775</v>
          </cell>
          <cell r="D95">
            <v>10333.333333333356</v>
          </cell>
          <cell r="E95">
            <v>2777.7777777777778</v>
          </cell>
        </row>
        <row r="96">
          <cell r="C96">
            <v>7527.7777777778001</v>
          </cell>
          <cell r="D96">
            <v>10305.555555555578</v>
          </cell>
          <cell r="E96">
            <v>2777.7777777777778</v>
          </cell>
        </row>
        <row r="97">
          <cell r="C97">
            <v>7500.0000000000227</v>
          </cell>
          <cell r="D97">
            <v>10277.777777777801</v>
          </cell>
          <cell r="E97">
            <v>2777.7777777777778</v>
          </cell>
        </row>
        <row r="98">
          <cell r="C98">
            <v>7472.2222222222454</v>
          </cell>
          <cell r="D98">
            <v>10250.000000000024</v>
          </cell>
          <cell r="E98">
            <v>2777.7777777777778</v>
          </cell>
        </row>
        <row r="99">
          <cell r="C99">
            <v>7444.444444444468</v>
          </cell>
          <cell r="D99">
            <v>10222.222222222246</v>
          </cell>
          <cell r="E99">
            <v>2777.7777777777778</v>
          </cell>
        </row>
        <row r="100">
          <cell r="C100">
            <v>7416.6666666666906</v>
          </cell>
          <cell r="D100">
            <v>10194.444444444469</v>
          </cell>
          <cell r="E100">
            <v>2777.7777777777778</v>
          </cell>
        </row>
        <row r="101">
          <cell r="C101">
            <v>7388.8888888889123</v>
          </cell>
          <cell r="D101">
            <v>10166.66666666669</v>
          </cell>
          <cell r="E101">
            <v>2777.7777777777778</v>
          </cell>
        </row>
        <row r="102">
          <cell r="C102">
            <v>7361.111111111135</v>
          </cell>
          <cell r="D102">
            <v>10138.888888888912</v>
          </cell>
          <cell r="E102">
            <v>2777.7777777777778</v>
          </cell>
        </row>
        <row r="103">
          <cell r="C103">
            <v>7333.3333333333576</v>
          </cell>
          <cell r="D103">
            <v>10111.111111111135</v>
          </cell>
          <cell r="E103">
            <v>2777.7777777777778</v>
          </cell>
        </row>
        <row r="104">
          <cell r="C104">
            <v>7305.5555555555802</v>
          </cell>
          <cell r="D104">
            <v>10083.333333333358</v>
          </cell>
          <cell r="E104">
            <v>2777.7777777777778</v>
          </cell>
        </row>
        <row r="105">
          <cell r="C105">
            <v>7277.7777777778028</v>
          </cell>
          <cell r="D105">
            <v>10055.55555555558</v>
          </cell>
          <cell r="E105">
            <v>2777.7777777777778</v>
          </cell>
        </row>
        <row r="106">
          <cell r="C106">
            <v>7250.0000000000255</v>
          </cell>
          <cell r="D106">
            <v>10027.777777777803</v>
          </cell>
          <cell r="E106">
            <v>2777.7777777777778</v>
          </cell>
        </row>
        <row r="107">
          <cell r="C107">
            <v>7222.2222222222481</v>
          </cell>
          <cell r="D107">
            <v>10000.000000000025</v>
          </cell>
          <cell r="E107">
            <v>2777.7777777777778</v>
          </cell>
        </row>
        <row r="108">
          <cell r="C108">
            <v>7194.4444444444707</v>
          </cell>
          <cell r="D108">
            <v>9972.2222222222481</v>
          </cell>
          <cell r="E108">
            <v>2777.7777777777778</v>
          </cell>
        </row>
        <row r="109">
          <cell r="C109">
            <v>7166.6666666666933</v>
          </cell>
          <cell r="D109">
            <v>9944.4444444444707</v>
          </cell>
          <cell r="E109">
            <v>2777.7777777777778</v>
          </cell>
        </row>
        <row r="110">
          <cell r="C110">
            <v>7138.8888888889151</v>
          </cell>
          <cell r="D110">
            <v>9916.6666666666933</v>
          </cell>
          <cell r="E110">
            <v>2777.7777777777778</v>
          </cell>
        </row>
        <row r="111">
          <cell r="C111">
            <v>7111.1111111111377</v>
          </cell>
          <cell r="D111">
            <v>9888.888888888916</v>
          </cell>
          <cell r="E111">
            <v>2777.7777777777778</v>
          </cell>
        </row>
        <row r="112">
          <cell r="C112">
            <v>7083.3333333333603</v>
          </cell>
          <cell r="D112">
            <v>9861.1111111111386</v>
          </cell>
          <cell r="E112">
            <v>2777.7777777777778</v>
          </cell>
        </row>
        <row r="113">
          <cell r="C113">
            <v>7055.5555555555829</v>
          </cell>
          <cell r="D113">
            <v>9833.3333333333612</v>
          </cell>
          <cell r="E113">
            <v>2777.7777777777778</v>
          </cell>
        </row>
        <row r="114">
          <cell r="C114">
            <v>7027.7777777778056</v>
          </cell>
          <cell r="D114">
            <v>9805.5555555555839</v>
          </cell>
          <cell r="E114">
            <v>2777.7777777777778</v>
          </cell>
        </row>
        <row r="115">
          <cell r="C115">
            <v>7000.0000000000282</v>
          </cell>
          <cell r="D115">
            <v>9777.7777777778065</v>
          </cell>
          <cell r="E115">
            <v>2777.7777777777778</v>
          </cell>
        </row>
        <row r="116">
          <cell r="C116">
            <v>6972.2222222222508</v>
          </cell>
          <cell r="D116">
            <v>9750.0000000000291</v>
          </cell>
          <cell r="E116">
            <v>2777.7777777777778</v>
          </cell>
        </row>
        <row r="117">
          <cell r="C117">
            <v>6944.4444444444734</v>
          </cell>
          <cell r="D117">
            <v>9722.2222222222517</v>
          </cell>
          <cell r="E117">
            <v>2777.7777777777778</v>
          </cell>
        </row>
        <row r="118">
          <cell r="C118">
            <v>6916.6666666666943</v>
          </cell>
          <cell r="D118">
            <v>9694.4444444444725</v>
          </cell>
          <cell r="E118">
            <v>2777.7777777777778</v>
          </cell>
        </row>
        <row r="119">
          <cell r="C119">
            <v>6888.8888888889169</v>
          </cell>
          <cell r="D119">
            <v>9666.6666666666952</v>
          </cell>
          <cell r="E119">
            <v>2777.7777777777778</v>
          </cell>
        </row>
        <row r="120">
          <cell r="C120">
            <v>6861.1111111111395</v>
          </cell>
          <cell r="D120">
            <v>9638.8888888889178</v>
          </cell>
          <cell r="E120">
            <v>2777.7777777777778</v>
          </cell>
        </row>
        <row r="121">
          <cell r="C121">
            <v>6833.3333333333621</v>
          </cell>
          <cell r="D121">
            <v>9611.1111111111404</v>
          </cell>
          <cell r="E121">
            <v>2777.7777777777778</v>
          </cell>
        </row>
        <row r="122">
          <cell r="C122">
            <v>6805.5555555555848</v>
          </cell>
          <cell r="D122">
            <v>9583.333333333363</v>
          </cell>
          <cell r="E122">
            <v>2777.7777777777778</v>
          </cell>
        </row>
        <row r="123">
          <cell r="C123">
            <v>6777.7777777778074</v>
          </cell>
          <cell r="D123">
            <v>9555.5555555555857</v>
          </cell>
          <cell r="E123">
            <v>2777.7777777777778</v>
          </cell>
        </row>
        <row r="124">
          <cell r="C124">
            <v>6750.00000000003</v>
          </cell>
          <cell r="D124">
            <v>9527.7777777778083</v>
          </cell>
          <cell r="E124">
            <v>2777.7777777777778</v>
          </cell>
        </row>
        <row r="125">
          <cell r="C125">
            <v>6722.2222222222526</v>
          </cell>
          <cell r="D125">
            <v>9500.0000000000309</v>
          </cell>
          <cell r="E125">
            <v>2777.7777777777778</v>
          </cell>
        </row>
        <row r="126">
          <cell r="C126">
            <v>6694.4444444444753</v>
          </cell>
          <cell r="D126">
            <v>9472.2222222222535</v>
          </cell>
          <cell r="E126">
            <v>2777.7777777777778</v>
          </cell>
        </row>
        <row r="127">
          <cell r="C127">
            <v>6666.666666666697</v>
          </cell>
          <cell r="D127">
            <v>9444.4444444444744</v>
          </cell>
          <cell r="E127">
            <v>2777.7777777777778</v>
          </cell>
        </row>
        <row r="128">
          <cell r="C128">
            <v>6638.8888888889196</v>
          </cell>
          <cell r="D128">
            <v>9416.666666666697</v>
          </cell>
          <cell r="E128">
            <v>2777.7777777777778</v>
          </cell>
        </row>
        <row r="129">
          <cell r="C129">
            <v>6611.1111111111422</v>
          </cell>
          <cell r="D129">
            <v>9388.8888888889196</v>
          </cell>
          <cell r="E129">
            <v>2777.7777777777778</v>
          </cell>
        </row>
        <row r="130">
          <cell r="C130">
            <v>6583.3333333333649</v>
          </cell>
          <cell r="D130">
            <v>9361.1111111111422</v>
          </cell>
          <cell r="E130">
            <v>2777.7777777777778</v>
          </cell>
        </row>
        <row r="131">
          <cell r="C131">
            <v>6555.5555555555875</v>
          </cell>
          <cell r="D131">
            <v>9333.3333333333649</v>
          </cell>
          <cell r="E131">
            <v>2777.7777777777778</v>
          </cell>
        </row>
        <row r="132">
          <cell r="C132">
            <v>6527.7777777778101</v>
          </cell>
          <cell r="D132">
            <v>9305.5555555555875</v>
          </cell>
          <cell r="E132">
            <v>2777.7777777777778</v>
          </cell>
        </row>
        <row r="133">
          <cell r="C133">
            <v>6500.0000000000327</v>
          </cell>
          <cell r="D133">
            <v>9277.7777777778101</v>
          </cell>
          <cell r="E133">
            <v>2777.7777777777778</v>
          </cell>
        </row>
        <row r="134">
          <cell r="C134">
            <v>6472.2222222222554</v>
          </cell>
          <cell r="D134">
            <v>9250.0000000000327</v>
          </cell>
          <cell r="E134">
            <v>2777.7777777777778</v>
          </cell>
        </row>
        <row r="135">
          <cell r="C135">
            <v>6444.4444444444771</v>
          </cell>
          <cell r="D135">
            <v>9222.2222222222554</v>
          </cell>
          <cell r="E135">
            <v>2777.7777777777778</v>
          </cell>
        </row>
        <row r="136">
          <cell r="C136">
            <v>6416.6666666666997</v>
          </cell>
          <cell r="D136">
            <v>9194.444444444478</v>
          </cell>
          <cell r="E136">
            <v>2777.7777777777778</v>
          </cell>
        </row>
        <row r="137">
          <cell r="C137">
            <v>6388.8888888889223</v>
          </cell>
          <cell r="D137">
            <v>9166.6666666667006</v>
          </cell>
          <cell r="E137">
            <v>2777.7777777777778</v>
          </cell>
        </row>
        <row r="138">
          <cell r="C138">
            <v>6361.111111111145</v>
          </cell>
          <cell r="D138">
            <v>9138.8888888889232</v>
          </cell>
          <cell r="E138">
            <v>2777.7777777777778</v>
          </cell>
        </row>
        <row r="139">
          <cell r="C139">
            <v>6333.3333333333676</v>
          </cell>
          <cell r="D139">
            <v>9111.1111111111459</v>
          </cell>
          <cell r="E139">
            <v>2777.7777777777778</v>
          </cell>
        </row>
        <row r="140">
          <cell r="C140">
            <v>6305.5555555555902</v>
          </cell>
          <cell r="D140">
            <v>9083.3333333333685</v>
          </cell>
          <cell r="E140">
            <v>2777.7777777777778</v>
          </cell>
        </row>
        <row r="141">
          <cell r="C141">
            <v>6277.7777777778128</v>
          </cell>
          <cell r="D141">
            <v>9055.5555555555911</v>
          </cell>
          <cell r="E141">
            <v>2777.7777777777778</v>
          </cell>
        </row>
        <row r="142">
          <cell r="C142">
            <v>6250.0000000000355</v>
          </cell>
          <cell r="D142">
            <v>9027.7777777778138</v>
          </cell>
          <cell r="E142">
            <v>2777.7777777777778</v>
          </cell>
        </row>
        <row r="143">
          <cell r="C143">
            <v>6222.2222222222563</v>
          </cell>
          <cell r="D143">
            <v>9000.0000000000346</v>
          </cell>
          <cell r="E143">
            <v>2777.7777777777778</v>
          </cell>
        </row>
        <row r="144">
          <cell r="C144">
            <v>6194.4444444444789</v>
          </cell>
          <cell r="D144">
            <v>8972.2222222222572</v>
          </cell>
          <cell r="E144">
            <v>2777.7777777777778</v>
          </cell>
        </row>
        <row r="145">
          <cell r="C145">
            <v>6166.6666666667015</v>
          </cell>
          <cell r="D145">
            <v>8944.4444444444798</v>
          </cell>
          <cell r="E145">
            <v>2777.7777777777778</v>
          </cell>
        </row>
        <row r="146">
          <cell r="C146">
            <v>6138.8888888889242</v>
          </cell>
          <cell r="D146">
            <v>8916.6666666667024</v>
          </cell>
          <cell r="E146">
            <v>2777.7777777777778</v>
          </cell>
        </row>
        <row r="147">
          <cell r="C147">
            <v>6111.1111111111468</v>
          </cell>
          <cell r="D147">
            <v>8888.8888888889251</v>
          </cell>
          <cell r="E147">
            <v>2777.7777777777778</v>
          </cell>
        </row>
        <row r="148">
          <cell r="C148">
            <v>6083.3333333333694</v>
          </cell>
          <cell r="D148">
            <v>8861.1111111111477</v>
          </cell>
          <cell r="E148">
            <v>2777.7777777777778</v>
          </cell>
        </row>
        <row r="149">
          <cell r="C149">
            <v>6055.555555555592</v>
          </cell>
          <cell r="D149">
            <v>8833.3333333333703</v>
          </cell>
          <cell r="E149">
            <v>2777.7777777777778</v>
          </cell>
        </row>
        <row r="150">
          <cell r="C150">
            <v>6027.7777777778147</v>
          </cell>
          <cell r="D150">
            <v>8805.5555555555929</v>
          </cell>
          <cell r="E150">
            <v>2777.7777777777778</v>
          </cell>
        </row>
        <row r="151">
          <cell r="C151">
            <v>6000.0000000000373</v>
          </cell>
          <cell r="D151">
            <v>8777.7777777778156</v>
          </cell>
          <cell r="E151">
            <v>2777.7777777777778</v>
          </cell>
        </row>
        <row r="152">
          <cell r="C152">
            <v>5972.222222222259</v>
          </cell>
          <cell r="D152">
            <v>8750.0000000000364</v>
          </cell>
          <cell r="E152">
            <v>2777.7777777777778</v>
          </cell>
        </row>
        <row r="153">
          <cell r="C153">
            <v>5944.4444444444816</v>
          </cell>
          <cell r="D153">
            <v>8722.222222222259</v>
          </cell>
          <cell r="E153">
            <v>2777.7777777777778</v>
          </cell>
        </row>
        <row r="154">
          <cell r="C154">
            <v>5916.6666666667043</v>
          </cell>
          <cell r="D154">
            <v>8694.4444444444816</v>
          </cell>
          <cell r="E154">
            <v>2777.7777777777778</v>
          </cell>
        </row>
        <row r="155">
          <cell r="C155">
            <v>5888.8888888889269</v>
          </cell>
          <cell r="D155">
            <v>8666.6666666667043</v>
          </cell>
          <cell r="E155">
            <v>2777.7777777777778</v>
          </cell>
        </row>
        <row r="156">
          <cell r="C156">
            <v>5861.1111111111495</v>
          </cell>
          <cell r="D156">
            <v>8638.8888888889269</v>
          </cell>
          <cell r="E156">
            <v>2777.7777777777778</v>
          </cell>
        </row>
        <row r="157">
          <cell r="C157">
            <v>5833.3333333333721</v>
          </cell>
          <cell r="D157">
            <v>8611.1111111111495</v>
          </cell>
          <cell r="E157">
            <v>2777.7777777777778</v>
          </cell>
        </row>
        <row r="158">
          <cell r="C158">
            <v>5805.5555555555948</v>
          </cell>
          <cell r="D158">
            <v>8583.3333333333721</v>
          </cell>
          <cell r="E158">
            <v>2777.7777777777778</v>
          </cell>
        </row>
        <row r="159">
          <cell r="C159">
            <v>5777.7777777778174</v>
          </cell>
          <cell r="D159">
            <v>8555.5555555555948</v>
          </cell>
          <cell r="E159">
            <v>2777.7777777777778</v>
          </cell>
        </row>
        <row r="160">
          <cell r="C160">
            <v>5750.0000000000391</v>
          </cell>
          <cell r="D160">
            <v>8527.7777777778174</v>
          </cell>
          <cell r="E160">
            <v>2777.7777777777778</v>
          </cell>
        </row>
        <row r="161">
          <cell r="C161">
            <v>5722.2222222222617</v>
          </cell>
          <cell r="D161">
            <v>8500.00000000004</v>
          </cell>
          <cell r="E161">
            <v>2777.7777777777778</v>
          </cell>
        </row>
        <row r="162">
          <cell r="C162">
            <v>5694.4444444444844</v>
          </cell>
          <cell r="D162">
            <v>8472.2222222222626</v>
          </cell>
          <cell r="E162">
            <v>2777.7777777777778</v>
          </cell>
        </row>
        <row r="163">
          <cell r="C163">
            <v>5666.666666666707</v>
          </cell>
          <cell r="D163">
            <v>8444.4444444444853</v>
          </cell>
          <cell r="E163">
            <v>2777.7777777777778</v>
          </cell>
        </row>
        <row r="164">
          <cell r="C164">
            <v>5638.8888888889296</v>
          </cell>
          <cell r="D164">
            <v>8416.6666666667079</v>
          </cell>
          <cell r="E164">
            <v>2777.7777777777778</v>
          </cell>
        </row>
        <row r="165">
          <cell r="C165">
            <v>5611.1111111111522</v>
          </cell>
          <cell r="D165">
            <v>8388.8888888889305</v>
          </cell>
          <cell r="E165">
            <v>2777.7777777777778</v>
          </cell>
        </row>
        <row r="166">
          <cell r="C166">
            <v>5583.3333333333749</v>
          </cell>
          <cell r="D166">
            <v>8361.1111111111531</v>
          </cell>
          <cell r="E166">
            <v>2777.7777777777778</v>
          </cell>
        </row>
        <row r="167">
          <cell r="C167">
            <v>5555.5555555555975</v>
          </cell>
          <cell r="D167">
            <v>8333.3333333333758</v>
          </cell>
          <cell r="E167">
            <v>2777.7777777777778</v>
          </cell>
        </row>
        <row r="168">
          <cell r="C168">
            <v>5527.7777777778201</v>
          </cell>
          <cell r="D168">
            <v>8305.5555555555984</v>
          </cell>
          <cell r="E168">
            <v>2777.7777777777778</v>
          </cell>
        </row>
        <row r="169">
          <cell r="C169">
            <v>5500.0000000000409</v>
          </cell>
          <cell r="D169">
            <v>8277.7777777778192</v>
          </cell>
          <cell r="E169">
            <v>2777.7777777777778</v>
          </cell>
        </row>
        <row r="170">
          <cell r="C170">
            <v>5472.2222222222636</v>
          </cell>
          <cell r="D170">
            <v>8250.0000000000418</v>
          </cell>
          <cell r="E170">
            <v>2777.7777777777778</v>
          </cell>
        </row>
        <row r="171">
          <cell r="C171">
            <v>5444.4444444444862</v>
          </cell>
          <cell r="D171">
            <v>8222.2222222222645</v>
          </cell>
          <cell r="E171">
            <v>2777.7777777777778</v>
          </cell>
        </row>
        <row r="172">
          <cell r="C172">
            <v>5416.6666666667088</v>
          </cell>
          <cell r="D172">
            <v>8194.4444444444871</v>
          </cell>
          <cell r="E172">
            <v>2777.7777777777778</v>
          </cell>
        </row>
        <row r="173">
          <cell r="C173">
            <v>5388.8888888889314</v>
          </cell>
          <cell r="D173">
            <v>8166.6666666667097</v>
          </cell>
          <cell r="E173">
            <v>2777.7777777777778</v>
          </cell>
        </row>
        <row r="174">
          <cell r="C174">
            <v>5361.1111111111541</v>
          </cell>
          <cell r="D174">
            <v>8138.8888888889323</v>
          </cell>
          <cell r="E174">
            <v>2777.7777777777778</v>
          </cell>
        </row>
        <row r="175">
          <cell r="C175">
            <v>5333.3333333333767</v>
          </cell>
          <cell r="D175">
            <v>8111.111111111155</v>
          </cell>
          <cell r="E175">
            <v>2777.7777777777778</v>
          </cell>
        </row>
        <row r="176">
          <cell r="C176">
            <v>5305.5555555555993</v>
          </cell>
          <cell r="D176">
            <v>8083.3333333333776</v>
          </cell>
          <cell r="E176">
            <v>2777.7777777777778</v>
          </cell>
        </row>
        <row r="177">
          <cell r="C177">
            <v>5277.7777777778219</v>
          </cell>
          <cell r="D177">
            <v>8055.5555555556002</v>
          </cell>
          <cell r="E177">
            <v>2777.7777777777778</v>
          </cell>
        </row>
        <row r="178">
          <cell r="C178">
            <v>5250.0000000000446</v>
          </cell>
          <cell r="D178">
            <v>8027.7777777778228</v>
          </cell>
          <cell r="E178">
            <v>2777.7777777777778</v>
          </cell>
        </row>
        <row r="179">
          <cell r="C179">
            <v>5222.2222222222663</v>
          </cell>
          <cell r="D179">
            <v>8000.0000000000437</v>
          </cell>
          <cell r="E179">
            <v>2777.7777777777778</v>
          </cell>
        </row>
        <row r="180">
          <cell r="C180">
            <v>5194.4444444444889</v>
          </cell>
          <cell r="D180">
            <v>7972.2222222222663</v>
          </cell>
          <cell r="E180">
            <v>2777.7777777777778</v>
          </cell>
        </row>
        <row r="181">
          <cell r="C181">
            <v>5166.6666666667115</v>
          </cell>
          <cell r="D181">
            <v>7944.4444444444889</v>
          </cell>
          <cell r="E181">
            <v>2777.7777777777778</v>
          </cell>
        </row>
        <row r="182">
          <cell r="C182">
            <v>5138.8888888889342</v>
          </cell>
          <cell r="D182">
            <v>7916.6666666667115</v>
          </cell>
          <cell r="E182">
            <v>2777.7777777777778</v>
          </cell>
        </row>
        <row r="183">
          <cell r="C183">
            <v>5111.1111111111559</v>
          </cell>
          <cell r="D183">
            <v>7888.8888888889342</v>
          </cell>
          <cell r="E183">
            <v>2777.7777777777778</v>
          </cell>
        </row>
        <row r="184">
          <cell r="C184">
            <v>5083.3333333333785</v>
          </cell>
          <cell r="D184">
            <v>7861.1111111111568</v>
          </cell>
          <cell r="E184">
            <v>2777.7777777777778</v>
          </cell>
        </row>
        <row r="185">
          <cell r="C185">
            <v>5055.5555555556011</v>
          </cell>
          <cell r="D185">
            <v>7833.3333333333794</v>
          </cell>
          <cell r="E185">
            <v>2777.7777777777778</v>
          </cell>
        </row>
        <row r="186">
          <cell r="C186">
            <v>5027.7777777778238</v>
          </cell>
          <cell r="D186">
            <v>7805.555555555602</v>
          </cell>
          <cell r="E186">
            <v>2777.7777777777778</v>
          </cell>
        </row>
        <row r="187">
          <cell r="C187">
            <v>5000.0000000000464</v>
          </cell>
          <cell r="D187">
            <v>7777.7777777778247</v>
          </cell>
          <cell r="E187">
            <v>2777.7777777777778</v>
          </cell>
        </row>
        <row r="188">
          <cell r="C188">
            <v>4972.222222222269</v>
          </cell>
          <cell r="D188">
            <v>7750.0000000000473</v>
          </cell>
          <cell r="E188">
            <v>2777.7777777777778</v>
          </cell>
        </row>
        <row r="189">
          <cell r="C189">
            <v>4944.4444444444916</v>
          </cell>
          <cell r="D189">
            <v>7722.2222222222699</v>
          </cell>
          <cell r="E189">
            <v>2777.7777777777778</v>
          </cell>
        </row>
        <row r="190">
          <cell r="C190">
            <v>4916.6666666667143</v>
          </cell>
          <cell r="D190">
            <v>7694.4444444444925</v>
          </cell>
          <cell r="E190">
            <v>2777.7777777777778</v>
          </cell>
        </row>
        <row r="191">
          <cell r="C191">
            <v>4888.8888888889369</v>
          </cell>
          <cell r="D191">
            <v>7666.6666666667152</v>
          </cell>
          <cell r="E191">
            <v>2777.7777777777778</v>
          </cell>
        </row>
        <row r="192">
          <cell r="C192">
            <v>4861.1111111111586</v>
          </cell>
          <cell r="D192">
            <v>7638.888888888936</v>
          </cell>
          <cell r="E192">
            <v>2777.7777777777778</v>
          </cell>
        </row>
        <row r="193">
          <cell r="C193">
            <v>4833.3333333333812</v>
          </cell>
          <cell r="D193">
            <v>7611.1111111111586</v>
          </cell>
          <cell r="E193">
            <v>2777.7777777777778</v>
          </cell>
        </row>
        <row r="194">
          <cell r="C194">
            <v>4805.5555555556039</v>
          </cell>
          <cell r="D194">
            <v>7583.3333333333812</v>
          </cell>
          <cell r="E194">
            <v>2777.7777777777778</v>
          </cell>
        </row>
        <row r="195">
          <cell r="C195">
            <v>4777.7777777778265</v>
          </cell>
          <cell r="D195">
            <v>7555.5555555556039</v>
          </cell>
          <cell r="E195">
            <v>2777.7777777777778</v>
          </cell>
        </row>
        <row r="196">
          <cell r="C196">
            <v>4750.0000000000482</v>
          </cell>
          <cell r="D196">
            <v>7527.7777777778265</v>
          </cell>
          <cell r="E196">
            <v>2777.7777777777778</v>
          </cell>
        </row>
        <row r="197">
          <cell r="C197">
            <v>4722.2222222222708</v>
          </cell>
          <cell r="D197">
            <v>7500.0000000000491</v>
          </cell>
          <cell r="E197">
            <v>2777.7777777777778</v>
          </cell>
        </row>
        <row r="198">
          <cell r="C198">
            <v>4694.4444444444935</v>
          </cell>
          <cell r="D198">
            <v>7472.2222222222717</v>
          </cell>
          <cell r="E198">
            <v>2777.7777777777778</v>
          </cell>
        </row>
        <row r="199">
          <cell r="C199">
            <v>4666.6666666667161</v>
          </cell>
          <cell r="D199">
            <v>7444.4444444444944</v>
          </cell>
          <cell r="E199">
            <v>2777.7777777777778</v>
          </cell>
        </row>
        <row r="200">
          <cell r="C200">
            <v>4638.8888888889387</v>
          </cell>
          <cell r="D200">
            <v>7416.666666666717</v>
          </cell>
          <cell r="E200">
            <v>2777.7777777777778</v>
          </cell>
        </row>
        <row r="201">
          <cell r="C201">
            <v>4611.1111111111613</v>
          </cell>
          <cell r="D201">
            <v>7388.8888888889396</v>
          </cell>
          <cell r="E201">
            <v>2777.7777777777778</v>
          </cell>
        </row>
        <row r="202">
          <cell r="C202">
            <v>4583.333333333384</v>
          </cell>
          <cell r="D202">
            <v>7361.1111111111622</v>
          </cell>
          <cell r="E202">
            <v>2777.7777777777778</v>
          </cell>
        </row>
        <row r="203">
          <cell r="C203">
            <v>4555.5555555556066</v>
          </cell>
          <cell r="D203">
            <v>7333.3333333333849</v>
          </cell>
          <cell r="E203">
            <v>2777.7777777777778</v>
          </cell>
        </row>
        <row r="204">
          <cell r="C204">
            <v>4527.7777777778283</v>
          </cell>
          <cell r="D204">
            <v>7305.5555555556057</v>
          </cell>
          <cell r="E204">
            <v>2777.7777777777778</v>
          </cell>
        </row>
        <row r="205">
          <cell r="C205">
            <v>4500.0000000000509</v>
          </cell>
          <cell r="D205">
            <v>7277.7777777778283</v>
          </cell>
          <cell r="E205">
            <v>2777.7777777777778</v>
          </cell>
        </row>
        <row r="206">
          <cell r="C206">
            <v>4472.2222222222736</v>
          </cell>
          <cell r="D206">
            <v>7250.0000000000509</v>
          </cell>
          <cell r="E206">
            <v>2777.7777777777778</v>
          </cell>
        </row>
        <row r="207">
          <cell r="C207">
            <v>4444.4444444444962</v>
          </cell>
          <cell r="D207">
            <v>7222.2222222222736</v>
          </cell>
          <cell r="E207">
            <v>2777.7777777777778</v>
          </cell>
        </row>
        <row r="208">
          <cell r="C208">
            <v>4416.6666666667179</v>
          </cell>
          <cell r="D208">
            <v>7194.4444444444962</v>
          </cell>
          <cell r="E208">
            <v>2777.7777777777778</v>
          </cell>
        </row>
        <row r="209">
          <cell r="C209">
            <v>4388.8888888889405</v>
          </cell>
          <cell r="D209">
            <v>7166.6666666667188</v>
          </cell>
          <cell r="E209">
            <v>2777.7777777777778</v>
          </cell>
        </row>
        <row r="210">
          <cell r="C210">
            <v>4361.1111111111632</v>
          </cell>
          <cell r="D210">
            <v>7138.8888888889414</v>
          </cell>
          <cell r="E210">
            <v>2777.7777777777778</v>
          </cell>
        </row>
        <row r="211">
          <cell r="C211">
            <v>4333.3333333333858</v>
          </cell>
          <cell r="D211">
            <v>7111.1111111111641</v>
          </cell>
          <cell r="E211">
            <v>2777.7777777777778</v>
          </cell>
        </row>
        <row r="212">
          <cell r="C212">
            <v>4305.5555555556084</v>
          </cell>
          <cell r="D212">
            <v>7083.3333333333867</v>
          </cell>
          <cell r="E212">
            <v>2777.7777777777778</v>
          </cell>
        </row>
        <row r="213">
          <cell r="C213">
            <v>4277.777777777831</v>
          </cell>
          <cell r="D213">
            <v>7055.5555555556093</v>
          </cell>
          <cell r="E213">
            <v>2777.7777777777778</v>
          </cell>
        </row>
        <row r="214">
          <cell r="C214">
            <v>4250.0000000000537</v>
          </cell>
          <cell r="D214">
            <v>7027.7777777778319</v>
          </cell>
          <cell r="E214">
            <v>2777.7777777777778</v>
          </cell>
        </row>
        <row r="215">
          <cell r="C215">
            <v>4222.2222222222763</v>
          </cell>
          <cell r="D215">
            <v>7000.0000000000546</v>
          </cell>
          <cell r="E215">
            <v>2777.7777777777778</v>
          </cell>
        </row>
        <row r="216">
          <cell r="C216">
            <v>4194.4444444444989</v>
          </cell>
          <cell r="D216">
            <v>6972.2222222222772</v>
          </cell>
          <cell r="E216">
            <v>2777.7777777777778</v>
          </cell>
        </row>
        <row r="217">
          <cell r="C217">
            <v>4166.6666666667206</v>
          </cell>
          <cell r="D217">
            <v>6944.444444444498</v>
          </cell>
          <cell r="E217">
            <v>2777.7777777777778</v>
          </cell>
        </row>
        <row r="218">
          <cell r="C218">
            <v>4138.8888888889433</v>
          </cell>
          <cell r="D218">
            <v>6916.6666666667206</v>
          </cell>
          <cell r="E218">
            <v>2777.7777777777778</v>
          </cell>
        </row>
        <row r="219">
          <cell r="C219">
            <v>4111.1111111111659</v>
          </cell>
          <cell r="D219">
            <v>6888.8888888889433</v>
          </cell>
          <cell r="E219">
            <v>2777.7777777777778</v>
          </cell>
        </row>
        <row r="220">
          <cell r="C220">
            <v>4083.3333333333885</v>
          </cell>
          <cell r="D220">
            <v>6861.1111111111659</v>
          </cell>
          <cell r="E220">
            <v>2777.7777777777778</v>
          </cell>
        </row>
        <row r="221">
          <cell r="C221">
            <v>4055.5555555556107</v>
          </cell>
          <cell r="D221">
            <v>6833.3333333333885</v>
          </cell>
          <cell r="E221">
            <v>2777.7777777777778</v>
          </cell>
        </row>
        <row r="222">
          <cell r="C222">
            <v>4027.7777777778333</v>
          </cell>
          <cell r="D222">
            <v>6805.5555555556111</v>
          </cell>
          <cell r="E222">
            <v>2777.7777777777778</v>
          </cell>
        </row>
        <row r="223">
          <cell r="C223">
            <v>4000.0000000000559</v>
          </cell>
          <cell r="D223">
            <v>6777.7777777778338</v>
          </cell>
          <cell r="E223">
            <v>2777.7777777777778</v>
          </cell>
        </row>
        <row r="224">
          <cell r="C224">
            <v>3972.2222222222786</v>
          </cell>
          <cell r="D224">
            <v>6750.0000000000564</v>
          </cell>
          <cell r="E224">
            <v>2777.7777777777778</v>
          </cell>
        </row>
        <row r="225">
          <cell r="C225">
            <v>3944.4444444445003</v>
          </cell>
          <cell r="D225">
            <v>6722.2222222222781</v>
          </cell>
          <cell r="E225">
            <v>2777.7777777777778</v>
          </cell>
        </row>
        <row r="226">
          <cell r="C226">
            <v>3916.6666666667229</v>
          </cell>
          <cell r="D226">
            <v>6694.4444444445007</v>
          </cell>
          <cell r="E226">
            <v>2777.7777777777778</v>
          </cell>
        </row>
        <row r="227">
          <cell r="C227">
            <v>3888.8888888889455</v>
          </cell>
          <cell r="D227">
            <v>6666.6666666667234</v>
          </cell>
          <cell r="E227">
            <v>2777.7777777777778</v>
          </cell>
        </row>
        <row r="228">
          <cell r="C228">
            <v>3861.1111111111682</v>
          </cell>
          <cell r="D228">
            <v>6638.888888888946</v>
          </cell>
          <cell r="E228">
            <v>2777.7777777777778</v>
          </cell>
        </row>
        <row r="229">
          <cell r="C229">
            <v>3833.3333333333903</v>
          </cell>
          <cell r="D229">
            <v>6611.1111111111677</v>
          </cell>
          <cell r="E229">
            <v>2777.7777777777778</v>
          </cell>
        </row>
        <row r="230">
          <cell r="C230">
            <v>3805.555555555613</v>
          </cell>
          <cell r="D230">
            <v>6583.3333333333903</v>
          </cell>
          <cell r="E230">
            <v>2777.7777777777778</v>
          </cell>
        </row>
        <row r="231">
          <cell r="C231">
            <v>3777.7777777778356</v>
          </cell>
          <cell r="D231">
            <v>6555.555555555613</v>
          </cell>
          <cell r="E231">
            <v>2777.7777777777778</v>
          </cell>
        </row>
        <row r="232">
          <cell r="C232">
            <v>3750.0000000000582</v>
          </cell>
          <cell r="D232">
            <v>6527.7777777778356</v>
          </cell>
          <cell r="E232">
            <v>2777.7777777777778</v>
          </cell>
        </row>
        <row r="233">
          <cell r="C233">
            <v>3722.2222222222808</v>
          </cell>
          <cell r="D233">
            <v>6500.0000000000582</v>
          </cell>
          <cell r="E233">
            <v>2777.7777777777778</v>
          </cell>
        </row>
        <row r="234">
          <cell r="C234">
            <v>3694.444444444503</v>
          </cell>
          <cell r="D234">
            <v>6472.2222222222808</v>
          </cell>
          <cell r="E234">
            <v>2777.7777777777778</v>
          </cell>
        </row>
        <row r="235">
          <cell r="C235">
            <v>3666.6666666667256</v>
          </cell>
          <cell r="D235">
            <v>6444.4444444445035</v>
          </cell>
          <cell r="E235">
            <v>2777.7777777777778</v>
          </cell>
        </row>
        <row r="236">
          <cell r="C236">
            <v>3638.8888888889483</v>
          </cell>
          <cell r="D236">
            <v>6416.6666666667261</v>
          </cell>
          <cell r="E236">
            <v>2777.7777777777778</v>
          </cell>
        </row>
        <row r="237">
          <cell r="C237">
            <v>3611.1111111111709</v>
          </cell>
          <cell r="D237">
            <v>6388.8888888889487</v>
          </cell>
          <cell r="E237">
            <v>2777.7777777777778</v>
          </cell>
        </row>
        <row r="238">
          <cell r="C238">
            <v>3583.3333333333926</v>
          </cell>
          <cell r="D238">
            <v>6361.1111111111704</v>
          </cell>
          <cell r="E238">
            <v>2777.7777777777778</v>
          </cell>
        </row>
        <row r="239">
          <cell r="C239">
            <v>3555.5555555556152</v>
          </cell>
          <cell r="D239">
            <v>6333.3333333333931</v>
          </cell>
          <cell r="E239">
            <v>2777.7777777777778</v>
          </cell>
        </row>
        <row r="240">
          <cell r="C240">
            <v>3527.7777777778379</v>
          </cell>
          <cell r="D240">
            <v>6305.5555555556157</v>
          </cell>
          <cell r="E240">
            <v>2777.7777777777778</v>
          </cell>
        </row>
        <row r="241">
          <cell r="C241">
            <v>3500.0000000000605</v>
          </cell>
          <cell r="D241">
            <v>6277.7777777778383</v>
          </cell>
          <cell r="E241">
            <v>2777.7777777777778</v>
          </cell>
        </row>
        <row r="242">
          <cell r="C242">
            <v>3472.2222222222827</v>
          </cell>
          <cell r="D242">
            <v>6250.00000000006</v>
          </cell>
          <cell r="E242">
            <v>2777.7777777777778</v>
          </cell>
        </row>
        <row r="243">
          <cell r="C243">
            <v>3444.4444444445053</v>
          </cell>
          <cell r="D243">
            <v>6222.2222222222827</v>
          </cell>
          <cell r="E243">
            <v>2777.7777777777778</v>
          </cell>
        </row>
        <row r="244">
          <cell r="C244">
            <v>3416.6666666667279</v>
          </cell>
          <cell r="D244">
            <v>6194.4444444445053</v>
          </cell>
          <cell r="E244">
            <v>2777.7777777777778</v>
          </cell>
        </row>
        <row r="245">
          <cell r="C245">
            <v>3388.8888888889505</v>
          </cell>
          <cell r="D245">
            <v>6166.6666666667279</v>
          </cell>
          <cell r="E245">
            <v>2777.7777777777778</v>
          </cell>
        </row>
        <row r="246">
          <cell r="C246">
            <v>3361.1111111111727</v>
          </cell>
          <cell r="D246">
            <v>6138.8888888889505</v>
          </cell>
          <cell r="E246">
            <v>2777.7777777777778</v>
          </cell>
        </row>
        <row r="247">
          <cell r="C247">
            <v>3333.3333333333953</v>
          </cell>
          <cell r="D247">
            <v>6111.1111111111732</v>
          </cell>
          <cell r="E247">
            <v>2777.7777777777778</v>
          </cell>
        </row>
        <row r="248">
          <cell r="C248">
            <v>3305.555555555618</v>
          </cell>
          <cell r="D248">
            <v>6083.3333333333958</v>
          </cell>
          <cell r="E248">
            <v>2777.7777777777778</v>
          </cell>
        </row>
        <row r="249">
          <cell r="C249">
            <v>3277.7777777778406</v>
          </cell>
          <cell r="D249">
            <v>6055.5555555556184</v>
          </cell>
          <cell r="E249">
            <v>2777.7777777777778</v>
          </cell>
        </row>
        <row r="250">
          <cell r="C250">
            <v>3250.0000000000623</v>
          </cell>
          <cell r="D250">
            <v>6027.7777777778401</v>
          </cell>
          <cell r="E250">
            <v>2777.7777777777778</v>
          </cell>
        </row>
        <row r="251">
          <cell r="C251">
            <v>3222.2222222222849</v>
          </cell>
          <cell r="D251">
            <v>6000.0000000000628</v>
          </cell>
          <cell r="E251">
            <v>2777.7777777777778</v>
          </cell>
        </row>
        <row r="252">
          <cell r="C252">
            <v>3194.4444444445076</v>
          </cell>
          <cell r="D252">
            <v>5972.2222222222854</v>
          </cell>
          <cell r="E252">
            <v>2777.7777777777778</v>
          </cell>
        </row>
        <row r="253">
          <cell r="C253">
            <v>3166.6666666667302</v>
          </cell>
          <cell r="D253">
            <v>5944.444444444508</v>
          </cell>
          <cell r="E253">
            <v>2777.7777777777778</v>
          </cell>
        </row>
        <row r="254">
          <cell r="C254">
            <v>3138.8888888889528</v>
          </cell>
          <cell r="D254">
            <v>5916.6666666667306</v>
          </cell>
          <cell r="E254">
            <v>2777.7777777777778</v>
          </cell>
        </row>
        <row r="255">
          <cell r="C255">
            <v>3111.111111111175</v>
          </cell>
          <cell r="D255">
            <v>5888.8888888889524</v>
          </cell>
          <cell r="E255">
            <v>2777.7777777777778</v>
          </cell>
        </row>
        <row r="256">
          <cell r="C256">
            <v>3083.3333333333976</v>
          </cell>
          <cell r="D256">
            <v>5861.111111111175</v>
          </cell>
          <cell r="E256">
            <v>2777.7777777777778</v>
          </cell>
        </row>
        <row r="257">
          <cell r="C257">
            <v>3055.5555555556202</v>
          </cell>
          <cell r="D257">
            <v>5833.3333333333976</v>
          </cell>
          <cell r="E257">
            <v>2777.7777777777778</v>
          </cell>
        </row>
        <row r="258">
          <cell r="C258">
            <v>3027.7777777778429</v>
          </cell>
          <cell r="D258">
            <v>5805.5555555556202</v>
          </cell>
          <cell r="E258">
            <v>2777.7777777777778</v>
          </cell>
        </row>
        <row r="259">
          <cell r="C259">
            <v>3000.000000000065</v>
          </cell>
          <cell r="D259">
            <v>5777.7777777778429</v>
          </cell>
          <cell r="E259">
            <v>2777.7777777777778</v>
          </cell>
        </row>
        <row r="260">
          <cell r="C260">
            <v>2972.2222222222877</v>
          </cell>
          <cell r="D260">
            <v>5750.0000000000655</v>
          </cell>
          <cell r="E260">
            <v>2777.7777777777778</v>
          </cell>
        </row>
        <row r="261">
          <cell r="C261">
            <v>2944.4444444445103</v>
          </cell>
          <cell r="D261">
            <v>5722.2222222222881</v>
          </cell>
          <cell r="E261">
            <v>2777.7777777777778</v>
          </cell>
        </row>
        <row r="262">
          <cell r="C262">
            <v>2916.6666666667329</v>
          </cell>
          <cell r="D262">
            <v>5694.4444444445107</v>
          </cell>
          <cell r="E262">
            <v>2777.7777777777778</v>
          </cell>
        </row>
        <row r="263">
          <cell r="C263">
            <v>2888.8888888889546</v>
          </cell>
          <cell r="D263">
            <v>5666.6666666667325</v>
          </cell>
          <cell r="E263">
            <v>2777.7777777777778</v>
          </cell>
        </row>
        <row r="264">
          <cell r="C264">
            <v>2861.1111111111773</v>
          </cell>
          <cell r="D264">
            <v>5638.8888888889551</v>
          </cell>
          <cell r="E264">
            <v>2777.7777777777778</v>
          </cell>
        </row>
        <row r="265">
          <cell r="C265">
            <v>2833.3333333333999</v>
          </cell>
          <cell r="D265">
            <v>5611.1111111111777</v>
          </cell>
          <cell r="E265">
            <v>2777.7777777777778</v>
          </cell>
        </row>
        <row r="266">
          <cell r="C266">
            <v>2805.5555555556225</v>
          </cell>
          <cell r="D266">
            <v>5583.3333333334003</v>
          </cell>
          <cell r="E266">
            <v>2777.7777777777778</v>
          </cell>
        </row>
        <row r="267">
          <cell r="C267">
            <v>2777.7777777778447</v>
          </cell>
          <cell r="D267">
            <v>5555.555555555622</v>
          </cell>
          <cell r="E267">
            <v>2777.7777777777778</v>
          </cell>
        </row>
        <row r="268">
          <cell r="C268">
            <v>2750.0000000000673</v>
          </cell>
          <cell r="D268">
            <v>5527.7777777778447</v>
          </cell>
          <cell r="E268">
            <v>2777.7777777777778</v>
          </cell>
        </row>
        <row r="269">
          <cell r="C269">
            <v>2722.2222222222899</v>
          </cell>
          <cell r="D269">
            <v>5500.0000000000673</v>
          </cell>
          <cell r="E269">
            <v>2777.7777777777778</v>
          </cell>
        </row>
        <row r="270">
          <cell r="C270">
            <v>2694.4444444445121</v>
          </cell>
          <cell r="D270">
            <v>5472.2222222222899</v>
          </cell>
          <cell r="E270">
            <v>2777.7777777777778</v>
          </cell>
        </row>
        <row r="271">
          <cell r="C271">
            <v>2666.6666666667347</v>
          </cell>
          <cell r="D271">
            <v>5444.4444444445126</v>
          </cell>
          <cell r="E271">
            <v>2777.7777777777778</v>
          </cell>
        </row>
        <row r="272">
          <cell r="C272">
            <v>2638.8888888889574</v>
          </cell>
          <cell r="D272">
            <v>5416.6666666667352</v>
          </cell>
          <cell r="E272">
            <v>2777.7777777777778</v>
          </cell>
        </row>
        <row r="273">
          <cell r="C273">
            <v>2611.1111111111795</v>
          </cell>
          <cell r="D273">
            <v>5388.8888888889578</v>
          </cell>
          <cell r="E273">
            <v>2777.7777777777778</v>
          </cell>
        </row>
        <row r="274">
          <cell r="C274">
            <v>2583.3333333334017</v>
          </cell>
          <cell r="D274">
            <v>5361.1111111111795</v>
          </cell>
          <cell r="E274">
            <v>2777.7777777777778</v>
          </cell>
        </row>
        <row r="275">
          <cell r="C275">
            <v>2555.5555555556239</v>
          </cell>
          <cell r="D275">
            <v>5333.3333333334012</v>
          </cell>
          <cell r="E275">
            <v>2777.7777777777778</v>
          </cell>
        </row>
        <row r="276">
          <cell r="C276">
            <v>2527.777777777846</v>
          </cell>
          <cell r="D276">
            <v>5305.5555555556239</v>
          </cell>
          <cell r="E276">
            <v>2777.7777777777778</v>
          </cell>
        </row>
        <row r="277">
          <cell r="C277">
            <v>2500.0000000000682</v>
          </cell>
          <cell r="D277">
            <v>5277.7777777778465</v>
          </cell>
          <cell r="E277">
            <v>2777.7777777777778</v>
          </cell>
        </row>
        <row r="278">
          <cell r="C278">
            <v>2472.2222222222904</v>
          </cell>
          <cell r="D278">
            <v>5250.0000000000682</v>
          </cell>
          <cell r="E278">
            <v>2777.7777777777778</v>
          </cell>
        </row>
        <row r="279">
          <cell r="C279">
            <v>2444.4444444445126</v>
          </cell>
          <cell r="D279">
            <v>5222.2222222222899</v>
          </cell>
          <cell r="E279">
            <v>2777.7777777777778</v>
          </cell>
        </row>
        <row r="280">
          <cell r="C280">
            <v>2416.6666666667347</v>
          </cell>
          <cell r="D280">
            <v>5194.4444444445126</v>
          </cell>
          <cell r="E280">
            <v>2777.7777777777778</v>
          </cell>
        </row>
        <row r="281">
          <cell r="C281">
            <v>2388.8888888889574</v>
          </cell>
          <cell r="D281">
            <v>5166.6666666667352</v>
          </cell>
          <cell r="E281">
            <v>2777.7777777777778</v>
          </cell>
        </row>
        <row r="282">
          <cell r="C282">
            <v>2361.1111111111791</v>
          </cell>
          <cell r="D282">
            <v>5138.8888888889569</v>
          </cell>
          <cell r="E282">
            <v>2777.7777777777778</v>
          </cell>
        </row>
        <row r="283">
          <cell r="C283">
            <v>2333.3333333334017</v>
          </cell>
          <cell r="D283">
            <v>5111.1111111111795</v>
          </cell>
          <cell r="E283">
            <v>2777.7777777777778</v>
          </cell>
        </row>
        <row r="284">
          <cell r="C284">
            <v>2305.5555555556234</v>
          </cell>
          <cell r="D284">
            <v>5083.3333333334012</v>
          </cell>
          <cell r="E284">
            <v>2777.7777777777778</v>
          </cell>
        </row>
        <row r="285">
          <cell r="C285">
            <v>2277.777777777846</v>
          </cell>
          <cell r="D285">
            <v>5055.5555555556239</v>
          </cell>
          <cell r="E285">
            <v>2777.7777777777778</v>
          </cell>
        </row>
        <row r="286">
          <cell r="C286">
            <v>2250.0000000000678</v>
          </cell>
          <cell r="D286">
            <v>5027.7777777778456</v>
          </cell>
          <cell r="E286">
            <v>2777.7777777777778</v>
          </cell>
        </row>
        <row r="287">
          <cell r="C287">
            <v>2222.2222222222904</v>
          </cell>
          <cell r="D287">
            <v>5000.0000000000682</v>
          </cell>
          <cell r="E287">
            <v>2777.7777777777778</v>
          </cell>
        </row>
        <row r="288">
          <cell r="C288">
            <v>2194.4444444445121</v>
          </cell>
          <cell r="D288">
            <v>4972.2222222222899</v>
          </cell>
          <cell r="E288">
            <v>2777.7777777777778</v>
          </cell>
        </row>
        <row r="289">
          <cell r="C289">
            <v>2166.6666666667347</v>
          </cell>
          <cell r="D289">
            <v>4944.4444444445126</v>
          </cell>
          <cell r="E289">
            <v>2777.7777777777778</v>
          </cell>
        </row>
        <row r="290">
          <cell r="C290">
            <v>2138.8888888889569</v>
          </cell>
          <cell r="D290">
            <v>4916.6666666667352</v>
          </cell>
          <cell r="E290">
            <v>2777.7777777777778</v>
          </cell>
        </row>
        <row r="291">
          <cell r="C291">
            <v>2111.1111111111791</v>
          </cell>
          <cell r="D291">
            <v>4888.8888888889569</v>
          </cell>
          <cell r="E291">
            <v>2777.7777777777778</v>
          </cell>
        </row>
        <row r="292">
          <cell r="C292">
            <v>2083.3333333334012</v>
          </cell>
          <cell r="D292">
            <v>4861.1111111111786</v>
          </cell>
          <cell r="E292">
            <v>2777.7777777777778</v>
          </cell>
        </row>
        <row r="293">
          <cell r="C293">
            <v>2055.5555555556234</v>
          </cell>
          <cell r="D293">
            <v>4833.3333333334012</v>
          </cell>
          <cell r="E293">
            <v>2777.7777777777778</v>
          </cell>
        </row>
        <row r="294">
          <cell r="C294">
            <v>2027.7777777778456</v>
          </cell>
          <cell r="D294">
            <v>4805.5555555556239</v>
          </cell>
          <cell r="E294">
            <v>2777.7777777777778</v>
          </cell>
        </row>
        <row r="295">
          <cell r="C295">
            <v>2000.0000000000675</v>
          </cell>
          <cell r="D295">
            <v>4777.7777777778456</v>
          </cell>
          <cell r="E295">
            <v>2777.7777777777778</v>
          </cell>
        </row>
        <row r="296">
          <cell r="C296">
            <v>1972.2222222222899</v>
          </cell>
          <cell r="D296">
            <v>4750.0000000000673</v>
          </cell>
          <cell r="E296">
            <v>2777.7777777777778</v>
          </cell>
        </row>
        <row r="297">
          <cell r="C297">
            <v>1944.4444444445123</v>
          </cell>
          <cell r="D297">
            <v>4722.2222222222899</v>
          </cell>
          <cell r="E297">
            <v>2777.7777777777778</v>
          </cell>
        </row>
        <row r="298">
          <cell r="C298">
            <v>1916.6666666667343</v>
          </cell>
          <cell r="D298">
            <v>4694.4444444445126</v>
          </cell>
          <cell r="E298">
            <v>2777.7777777777778</v>
          </cell>
        </row>
        <row r="299">
          <cell r="C299">
            <v>1888.8888888889567</v>
          </cell>
          <cell r="D299">
            <v>4666.6666666667343</v>
          </cell>
          <cell r="E299">
            <v>2777.7777777777778</v>
          </cell>
        </row>
        <row r="300">
          <cell r="C300">
            <v>1861.1111111111786</v>
          </cell>
          <cell r="D300">
            <v>4638.888888888956</v>
          </cell>
          <cell r="E300">
            <v>2777.7777777777778</v>
          </cell>
        </row>
        <row r="301">
          <cell r="C301">
            <v>1833.333333333401</v>
          </cell>
          <cell r="D301">
            <v>4611.1111111111786</v>
          </cell>
          <cell r="E301">
            <v>2777.7777777777778</v>
          </cell>
        </row>
        <row r="302">
          <cell r="C302">
            <v>1805.555555555623</v>
          </cell>
          <cell r="D302">
            <v>4583.3333333334012</v>
          </cell>
          <cell r="E302">
            <v>2777.7777777777778</v>
          </cell>
        </row>
        <row r="303">
          <cell r="C303">
            <v>1777.7777777778454</v>
          </cell>
          <cell r="D303">
            <v>4555.555555555623</v>
          </cell>
          <cell r="E303">
            <v>2777.7777777777778</v>
          </cell>
        </row>
        <row r="304">
          <cell r="C304">
            <v>1750.0000000000675</v>
          </cell>
          <cell r="D304">
            <v>4527.7777777778456</v>
          </cell>
          <cell r="E304">
            <v>2777.7777777777778</v>
          </cell>
        </row>
        <row r="305">
          <cell r="C305">
            <v>1722.2222222222897</v>
          </cell>
          <cell r="D305">
            <v>4500.0000000000673</v>
          </cell>
          <cell r="E305">
            <v>2777.7777777777778</v>
          </cell>
        </row>
        <row r="306">
          <cell r="C306">
            <v>1694.4444444445119</v>
          </cell>
          <cell r="D306">
            <v>4472.2222222222899</v>
          </cell>
          <cell r="E306">
            <v>2777.7777777777778</v>
          </cell>
        </row>
        <row r="307">
          <cell r="C307">
            <v>1666.666666666734</v>
          </cell>
          <cell r="D307">
            <v>4444.4444444445116</v>
          </cell>
          <cell r="E307">
            <v>2777.7777777777778</v>
          </cell>
        </row>
        <row r="308">
          <cell r="C308">
            <v>1638.8888888889562</v>
          </cell>
          <cell r="D308">
            <v>4416.6666666667343</v>
          </cell>
          <cell r="E308">
            <v>2777.7777777777778</v>
          </cell>
        </row>
        <row r="309">
          <cell r="C309">
            <v>1611.1111111111784</v>
          </cell>
          <cell r="D309">
            <v>4388.888888888956</v>
          </cell>
          <cell r="E309">
            <v>2777.7777777777778</v>
          </cell>
        </row>
        <row r="310">
          <cell r="C310">
            <v>1583.3333333334006</v>
          </cell>
          <cell r="D310">
            <v>4361.1111111111786</v>
          </cell>
          <cell r="E310">
            <v>2777.7777777777778</v>
          </cell>
        </row>
        <row r="311">
          <cell r="C311">
            <v>1555.5555555556227</v>
          </cell>
          <cell r="D311">
            <v>4333.3333333334003</v>
          </cell>
          <cell r="E311">
            <v>2777.7777777777778</v>
          </cell>
        </row>
        <row r="312">
          <cell r="C312">
            <v>1527.7777777778449</v>
          </cell>
          <cell r="D312">
            <v>4305.555555555623</v>
          </cell>
          <cell r="E312">
            <v>2777.7777777777778</v>
          </cell>
        </row>
        <row r="313">
          <cell r="C313">
            <v>1500.0000000000673</v>
          </cell>
          <cell r="D313">
            <v>4277.7777777778447</v>
          </cell>
          <cell r="E313">
            <v>2777.7777777777778</v>
          </cell>
        </row>
        <row r="314">
          <cell r="C314">
            <v>1472.2222222222892</v>
          </cell>
          <cell r="D314">
            <v>4250.0000000000673</v>
          </cell>
          <cell r="E314">
            <v>2777.7777777777778</v>
          </cell>
        </row>
        <row r="315">
          <cell r="C315">
            <v>1444.4444444445116</v>
          </cell>
          <cell r="D315">
            <v>4222.2222222222899</v>
          </cell>
          <cell r="E315">
            <v>2777.7777777777778</v>
          </cell>
        </row>
        <row r="316">
          <cell r="C316">
            <v>1416.6666666667336</v>
          </cell>
          <cell r="D316">
            <v>4194.4444444445116</v>
          </cell>
          <cell r="E316">
            <v>2777.7777777777778</v>
          </cell>
        </row>
        <row r="317">
          <cell r="C317">
            <v>1388.888888888956</v>
          </cell>
          <cell r="D317">
            <v>4166.6666666667334</v>
          </cell>
          <cell r="E317">
            <v>2777.7777777777778</v>
          </cell>
        </row>
        <row r="318">
          <cell r="C318">
            <v>1361.1111111111782</v>
          </cell>
          <cell r="D318">
            <v>4138.888888888956</v>
          </cell>
          <cell r="E318">
            <v>2777.7777777777778</v>
          </cell>
        </row>
        <row r="319">
          <cell r="C319">
            <v>1333.3333333334003</v>
          </cell>
          <cell r="D319">
            <v>4111.1111111111786</v>
          </cell>
          <cell r="E319">
            <v>2777.7777777777778</v>
          </cell>
        </row>
        <row r="320">
          <cell r="C320">
            <v>1305.5555555556225</v>
          </cell>
          <cell r="D320">
            <v>4083.3333333334003</v>
          </cell>
          <cell r="E320">
            <v>2777.7777777777778</v>
          </cell>
        </row>
        <row r="321">
          <cell r="C321">
            <v>1277.7777777778447</v>
          </cell>
          <cell r="D321">
            <v>4055.5555555556225</v>
          </cell>
          <cell r="E321">
            <v>2777.7777777777778</v>
          </cell>
        </row>
        <row r="322">
          <cell r="C322">
            <v>1250.0000000000668</v>
          </cell>
          <cell r="D322">
            <v>4027.7777777778447</v>
          </cell>
          <cell r="E322">
            <v>2777.7777777777778</v>
          </cell>
        </row>
        <row r="323">
          <cell r="C323">
            <v>1222.222222222289</v>
          </cell>
          <cell r="D323">
            <v>4000.0000000000668</v>
          </cell>
          <cell r="E323">
            <v>2777.7777777777778</v>
          </cell>
        </row>
        <row r="324">
          <cell r="C324">
            <v>1194.4444444445114</v>
          </cell>
          <cell r="D324">
            <v>3972.222222222289</v>
          </cell>
          <cell r="E324">
            <v>2777.7777777777778</v>
          </cell>
        </row>
        <row r="325">
          <cell r="C325">
            <v>1166.6666666667336</v>
          </cell>
          <cell r="D325">
            <v>3944.4444444445116</v>
          </cell>
          <cell r="E325">
            <v>2777.7777777777778</v>
          </cell>
        </row>
        <row r="326">
          <cell r="C326">
            <v>1138.8888888889558</v>
          </cell>
          <cell r="D326">
            <v>3916.6666666667334</v>
          </cell>
          <cell r="E326">
            <v>2777.7777777777778</v>
          </cell>
        </row>
        <row r="327">
          <cell r="C327">
            <v>1111.1111111111779</v>
          </cell>
          <cell r="D327">
            <v>3888.888888888956</v>
          </cell>
          <cell r="E327">
            <v>2777.7777777777778</v>
          </cell>
        </row>
        <row r="328">
          <cell r="C328">
            <v>1083.3333333334001</v>
          </cell>
          <cell r="D328">
            <v>3861.1111111111777</v>
          </cell>
          <cell r="E328">
            <v>2777.7777777777778</v>
          </cell>
        </row>
        <row r="329">
          <cell r="C329">
            <v>1055.5555555556223</v>
          </cell>
          <cell r="D329">
            <v>3833.3333333334003</v>
          </cell>
          <cell r="E329">
            <v>2777.7777777777778</v>
          </cell>
        </row>
        <row r="330">
          <cell r="C330">
            <v>1027.7777777778444</v>
          </cell>
          <cell r="D330">
            <v>3805.555555555622</v>
          </cell>
          <cell r="E330">
            <v>2777.7777777777778</v>
          </cell>
        </row>
        <row r="331">
          <cell r="C331">
            <v>1000.0000000000665</v>
          </cell>
          <cell r="D331">
            <v>3777.7777777778442</v>
          </cell>
          <cell r="E331">
            <v>2777.7777777777778</v>
          </cell>
        </row>
        <row r="332">
          <cell r="C332">
            <v>972.22222222228891</v>
          </cell>
          <cell r="D332">
            <v>3750.0000000000668</v>
          </cell>
          <cell r="E332">
            <v>2777.7777777777778</v>
          </cell>
        </row>
        <row r="333">
          <cell r="C333">
            <v>944.44444444451108</v>
          </cell>
          <cell r="D333">
            <v>3722.222222222289</v>
          </cell>
          <cell r="E333">
            <v>2777.7777777777778</v>
          </cell>
        </row>
        <row r="334">
          <cell r="C334">
            <v>916.66666666673325</v>
          </cell>
          <cell r="D334">
            <v>3694.4444444445112</v>
          </cell>
          <cell r="E334">
            <v>2777.7777777777778</v>
          </cell>
        </row>
        <row r="335">
          <cell r="C335">
            <v>888.88888888895542</v>
          </cell>
          <cell r="D335">
            <v>3666.6666666667334</v>
          </cell>
          <cell r="E335">
            <v>2777.7777777777778</v>
          </cell>
        </row>
        <row r="336">
          <cell r="C336">
            <v>861.11111111117759</v>
          </cell>
          <cell r="D336">
            <v>3638.8888888889555</v>
          </cell>
          <cell r="E336">
            <v>2777.7777777777778</v>
          </cell>
        </row>
        <row r="337">
          <cell r="C337">
            <v>833.33333333339976</v>
          </cell>
          <cell r="D337">
            <v>3611.1111111111777</v>
          </cell>
          <cell r="E337">
            <v>2777.7777777777778</v>
          </cell>
        </row>
        <row r="338">
          <cell r="C338">
            <v>805.55555555562194</v>
          </cell>
          <cell r="D338">
            <v>3583.3333333333999</v>
          </cell>
          <cell r="E338">
            <v>2777.7777777777778</v>
          </cell>
        </row>
        <row r="339">
          <cell r="C339">
            <v>777.77777777784411</v>
          </cell>
          <cell r="D339">
            <v>3555.555555555622</v>
          </cell>
          <cell r="E339">
            <v>2777.7777777777778</v>
          </cell>
        </row>
        <row r="340">
          <cell r="C340">
            <v>750.00000000006639</v>
          </cell>
          <cell r="D340">
            <v>3527.7777777778442</v>
          </cell>
          <cell r="E340">
            <v>2777.7777777777778</v>
          </cell>
        </row>
        <row r="341">
          <cell r="C341">
            <v>722.22222222228856</v>
          </cell>
          <cell r="D341">
            <v>3500.0000000000664</v>
          </cell>
          <cell r="E341">
            <v>2777.7777777777778</v>
          </cell>
        </row>
        <row r="342">
          <cell r="C342">
            <v>694.44444444451074</v>
          </cell>
          <cell r="D342">
            <v>3472.2222222222886</v>
          </cell>
          <cell r="E342">
            <v>2777.7777777777778</v>
          </cell>
        </row>
        <row r="343">
          <cell r="C343">
            <v>666.66666666673291</v>
          </cell>
          <cell r="D343">
            <v>3444.4444444445107</v>
          </cell>
          <cell r="E343">
            <v>2777.7777777777778</v>
          </cell>
        </row>
        <row r="344">
          <cell r="C344">
            <v>638.88888888895508</v>
          </cell>
          <cell r="D344">
            <v>3416.6666666667329</v>
          </cell>
          <cell r="E344">
            <v>2777.7777777777778</v>
          </cell>
        </row>
        <row r="345">
          <cell r="C345">
            <v>611.11111111117725</v>
          </cell>
          <cell r="D345">
            <v>3388.8888888889551</v>
          </cell>
          <cell r="E345">
            <v>2777.7777777777778</v>
          </cell>
        </row>
        <row r="346">
          <cell r="C346">
            <v>583.33333333339954</v>
          </cell>
          <cell r="D346">
            <v>3361.1111111111773</v>
          </cell>
          <cell r="E346">
            <v>2777.7777777777778</v>
          </cell>
        </row>
        <row r="347">
          <cell r="C347">
            <v>555.55555555562171</v>
          </cell>
          <cell r="D347">
            <v>3333.3333333333994</v>
          </cell>
          <cell r="E347">
            <v>2777.7777777777778</v>
          </cell>
        </row>
        <row r="348">
          <cell r="C348">
            <v>527.77777777784388</v>
          </cell>
          <cell r="D348">
            <v>3305.5555555556216</v>
          </cell>
          <cell r="E348">
            <v>2777.7777777777778</v>
          </cell>
        </row>
        <row r="349">
          <cell r="C349">
            <v>500.000000000066</v>
          </cell>
          <cell r="D349">
            <v>3277.7777777778438</v>
          </cell>
          <cell r="E349">
            <v>2777.7777777777778</v>
          </cell>
        </row>
        <row r="350">
          <cell r="C350">
            <v>472.22222222228828</v>
          </cell>
          <cell r="D350">
            <v>3250.0000000000659</v>
          </cell>
          <cell r="E350">
            <v>2777.7777777777778</v>
          </cell>
        </row>
        <row r="351">
          <cell r="C351">
            <v>444.44444444451045</v>
          </cell>
          <cell r="D351">
            <v>3222.2222222222881</v>
          </cell>
          <cell r="E351">
            <v>2777.7777777777778</v>
          </cell>
        </row>
        <row r="352">
          <cell r="C352">
            <v>416.66666666673262</v>
          </cell>
          <cell r="D352">
            <v>3194.4444444445103</v>
          </cell>
          <cell r="E352">
            <v>2777.7777777777778</v>
          </cell>
        </row>
        <row r="353">
          <cell r="C353">
            <v>388.8888888889548</v>
          </cell>
          <cell r="D353">
            <v>3166.6666666667325</v>
          </cell>
          <cell r="E353">
            <v>2777.7777777777778</v>
          </cell>
        </row>
        <row r="354">
          <cell r="C354">
            <v>361.11111111117702</v>
          </cell>
          <cell r="D354">
            <v>3138.8888888889551</v>
          </cell>
          <cell r="E354">
            <v>2777.7777777777778</v>
          </cell>
        </row>
        <row r="355">
          <cell r="C355">
            <v>333.3333333333992</v>
          </cell>
          <cell r="D355">
            <v>3111.1111111111768</v>
          </cell>
          <cell r="E355">
            <v>2777.7777777777778</v>
          </cell>
        </row>
        <row r="356">
          <cell r="C356">
            <v>305.55555555562142</v>
          </cell>
          <cell r="D356">
            <v>3083.3333333333994</v>
          </cell>
          <cell r="E356">
            <v>2777.7777777777778</v>
          </cell>
        </row>
        <row r="357">
          <cell r="C357">
            <v>277.77777777784365</v>
          </cell>
          <cell r="D357">
            <v>3055.5555555556216</v>
          </cell>
          <cell r="E357">
            <v>2777.7777777777778</v>
          </cell>
        </row>
        <row r="358">
          <cell r="C358">
            <v>250.00000000006585</v>
          </cell>
          <cell r="D358">
            <v>3027.7777777778438</v>
          </cell>
          <cell r="E358">
            <v>2777.7777777777778</v>
          </cell>
        </row>
        <row r="359">
          <cell r="C359">
            <v>222.22222222228811</v>
          </cell>
          <cell r="D359">
            <v>3000.0000000000659</v>
          </cell>
          <cell r="E359">
            <v>2777.7777777777778</v>
          </cell>
        </row>
        <row r="360">
          <cell r="C360">
            <v>194.44444444451031</v>
          </cell>
          <cell r="D360">
            <v>2972.2222222222881</v>
          </cell>
          <cell r="E360">
            <v>2777.7777777777778</v>
          </cell>
        </row>
        <row r="361">
          <cell r="C361">
            <v>166.66666666673254</v>
          </cell>
          <cell r="D361">
            <v>2944.4444444445103</v>
          </cell>
          <cell r="E361">
            <v>2777.7777777777778</v>
          </cell>
        </row>
        <row r="362">
          <cell r="C362">
            <v>138.88888888895477</v>
          </cell>
          <cell r="D362">
            <v>2916.6666666667325</v>
          </cell>
          <cell r="E362">
            <v>2777.7777777777778</v>
          </cell>
        </row>
        <row r="363">
          <cell r="C363">
            <v>111.11111111117701</v>
          </cell>
          <cell r="D363">
            <v>2888.8888888889546</v>
          </cell>
          <cell r="E363">
            <v>2777.7777777777778</v>
          </cell>
        </row>
        <row r="364">
          <cell r="C364">
            <v>83.333333333399239</v>
          </cell>
          <cell r="D364">
            <v>2861.1111111111773</v>
          </cell>
          <cell r="E364">
            <v>2777.7777777777778</v>
          </cell>
        </row>
        <row r="365">
          <cell r="C365">
            <v>55.55555555562146</v>
          </cell>
          <cell r="D365">
            <v>2833.3333333333994</v>
          </cell>
          <cell r="E365">
            <v>2777.7777777777778</v>
          </cell>
        </row>
        <row r="366">
          <cell r="C366">
            <v>27.777777777843685</v>
          </cell>
          <cell r="D366">
            <v>2805.5555555556216</v>
          </cell>
          <cell r="E366">
            <v>2777.7777777777778</v>
          </cell>
        </row>
      </sheetData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>
      <selection activeCell="Q8" sqref="Q8"/>
    </sheetView>
  </sheetViews>
  <sheetFormatPr defaultRowHeight="12.75"/>
  <sheetData>
    <row r="1" spans="1:1">
      <c r="A1" s="65" t="s">
        <v>154</v>
      </c>
    </row>
    <row r="2" spans="1:1">
      <c r="A2" t="s">
        <v>149</v>
      </c>
    </row>
    <row r="4" spans="1:1">
      <c r="A4" t="s">
        <v>150</v>
      </c>
    </row>
  </sheetData>
  <phoneticPr fontId="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3"/>
  <sheetViews>
    <sheetView workbookViewId="0"/>
  </sheetViews>
  <sheetFormatPr defaultColWidth="11.42578125" defaultRowHeight="15"/>
  <cols>
    <col min="1" max="16384" width="11.42578125" style="24"/>
  </cols>
  <sheetData>
    <row r="1" spans="1:4">
      <c r="A1" s="14" t="s">
        <v>78</v>
      </c>
      <c r="B1" s="15"/>
      <c r="C1" s="15"/>
      <c r="D1" s="15"/>
    </row>
    <row r="2" spans="1:4">
      <c r="A2" s="17" t="s">
        <v>61</v>
      </c>
      <c r="B2" s="14" t="s">
        <v>62</v>
      </c>
      <c r="C2" s="15"/>
      <c r="D2" s="17" t="s">
        <v>63</v>
      </c>
    </row>
    <row r="3" spans="1:4">
      <c r="A3" s="17" t="s">
        <v>65</v>
      </c>
      <c r="B3" s="17" t="s">
        <v>69</v>
      </c>
      <c r="C3" s="17" t="s">
        <v>70</v>
      </c>
      <c r="D3" s="17" t="s">
        <v>71</v>
      </c>
    </row>
    <row r="4" spans="1:4">
      <c r="A4" s="25">
        <v>1993</v>
      </c>
      <c r="B4" s="25">
        <v>100</v>
      </c>
      <c r="C4" s="25">
        <v>0</v>
      </c>
      <c r="D4" s="21">
        <f t="shared" ref="D4:D31" si="0">(B4+(C4/32))/(B5+(C5/32))-1</f>
        <v>3.5598705501618033E-2</v>
      </c>
    </row>
    <row r="5" spans="1:4">
      <c r="A5" s="25">
        <f t="shared" ref="A5:A33" si="1">1+A4</f>
        <v>1994</v>
      </c>
      <c r="B5" s="18">
        <v>96</v>
      </c>
      <c r="C5" s="18">
        <v>18</v>
      </c>
      <c r="D5" s="19">
        <f t="shared" si="0"/>
        <v>4.9949031600407645E-2</v>
      </c>
    </row>
    <row r="6" spans="1:4">
      <c r="A6" s="25">
        <f t="shared" si="1"/>
        <v>1995</v>
      </c>
      <c r="B6" s="18">
        <v>91</v>
      </c>
      <c r="C6" s="18">
        <v>31</v>
      </c>
      <c r="D6" s="19">
        <f t="shared" si="0"/>
        <v>6.0158501440922274E-2</v>
      </c>
    </row>
    <row r="7" spans="1:4">
      <c r="A7" s="25">
        <f t="shared" si="1"/>
        <v>1996</v>
      </c>
      <c r="B7" s="18">
        <v>86</v>
      </c>
      <c r="C7" s="18">
        <v>24</v>
      </c>
      <c r="D7" s="19">
        <f t="shared" si="0"/>
        <v>7.0161912104857338E-2</v>
      </c>
    </row>
    <row r="8" spans="1:4">
      <c r="A8" s="25">
        <f t="shared" si="1"/>
        <v>1997</v>
      </c>
      <c r="B8" s="18">
        <v>81</v>
      </c>
      <c r="C8" s="18">
        <v>2</v>
      </c>
      <c r="D8" s="19">
        <f t="shared" si="0"/>
        <v>7.323127844435251E-2</v>
      </c>
    </row>
    <row r="9" spans="1:4">
      <c r="A9" s="25">
        <f t="shared" si="1"/>
        <v>1998</v>
      </c>
      <c r="B9" s="18">
        <v>75</v>
      </c>
      <c r="C9" s="18">
        <v>17</v>
      </c>
      <c r="D9" s="19">
        <f t="shared" si="0"/>
        <v>7.8055307760927839E-2</v>
      </c>
    </row>
    <row r="10" spans="1:4">
      <c r="A10" s="25">
        <f t="shared" si="1"/>
        <v>1999</v>
      </c>
      <c r="B10" s="18">
        <v>70</v>
      </c>
      <c r="C10" s="18">
        <v>2</v>
      </c>
      <c r="D10" s="19">
        <f t="shared" si="0"/>
        <v>8.152436082971537E-2</v>
      </c>
    </row>
    <row r="11" spans="1:4">
      <c r="A11" s="25">
        <f t="shared" si="1"/>
        <v>2000</v>
      </c>
      <c r="B11" s="18">
        <v>64</v>
      </c>
      <c r="C11" s="18">
        <v>25</v>
      </c>
      <c r="D11" s="19">
        <f t="shared" si="0"/>
        <v>8.3072100313479558E-2</v>
      </c>
    </row>
    <row r="12" spans="1:4">
      <c r="A12" s="25">
        <f t="shared" si="1"/>
        <v>2001</v>
      </c>
      <c r="B12" s="18">
        <v>59</v>
      </c>
      <c r="C12" s="18">
        <v>26</v>
      </c>
      <c r="D12" s="19">
        <f t="shared" si="0"/>
        <v>8.503401360544216E-2</v>
      </c>
    </row>
    <row r="13" spans="1:4">
      <c r="A13" s="25">
        <f t="shared" si="1"/>
        <v>2002</v>
      </c>
      <c r="B13" s="18">
        <v>55</v>
      </c>
      <c r="C13" s="18">
        <v>4</v>
      </c>
      <c r="D13" s="19">
        <f t="shared" si="0"/>
        <v>8.1545064377682497E-2</v>
      </c>
    </row>
    <row r="14" spans="1:4">
      <c r="A14" s="25">
        <f t="shared" si="1"/>
        <v>2003</v>
      </c>
      <c r="B14" s="18">
        <v>50</v>
      </c>
      <c r="C14" s="18">
        <v>31</v>
      </c>
      <c r="D14" s="19">
        <f t="shared" si="0"/>
        <v>8.5885486018641766E-2</v>
      </c>
    </row>
    <row r="15" spans="1:4">
      <c r="A15" s="25">
        <f t="shared" si="1"/>
        <v>2004</v>
      </c>
      <c r="B15" s="18">
        <v>46</v>
      </c>
      <c r="C15" s="18">
        <v>30</v>
      </c>
      <c r="D15" s="19">
        <f t="shared" si="0"/>
        <v>8.526011560693636E-2</v>
      </c>
    </row>
    <row r="16" spans="1:4">
      <c r="A16" s="25">
        <f t="shared" si="1"/>
        <v>2005</v>
      </c>
      <c r="B16" s="18">
        <v>43</v>
      </c>
      <c r="C16" s="18">
        <v>8</v>
      </c>
      <c r="D16" s="19">
        <f t="shared" si="0"/>
        <v>8.9763779527558984E-2</v>
      </c>
    </row>
    <row r="17" spans="1:4">
      <c r="A17" s="25">
        <f t="shared" si="1"/>
        <v>2006</v>
      </c>
      <c r="B17" s="18">
        <v>39</v>
      </c>
      <c r="C17" s="18">
        <v>22</v>
      </c>
      <c r="D17" s="19">
        <f t="shared" si="0"/>
        <v>9.2943201376936235E-2</v>
      </c>
    </row>
    <row r="18" spans="1:4">
      <c r="A18" s="25">
        <f t="shared" si="1"/>
        <v>2007</v>
      </c>
      <c r="B18" s="18">
        <v>36</v>
      </c>
      <c r="C18" s="18">
        <v>10</v>
      </c>
      <c r="D18" s="19">
        <f t="shared" si="0"/>
        <v>8.6997193638914894E-2</v>
      </c>
    </row>
    <row r="19" spans="1:4">
      <c r="A19" s="25">
        <f t="shared" si="1"/>
        <v>2008</v>
      </c>
      <c r="B19" s="18">
        <v>33</v>
      </c>
      <c r="C19" s="18">
        <v>13</v>
      </c>
      <c r="D19" s="19">
        <f t="shared" si="0"/>
        <v>8.9704383282364963E-2</v>
      </c>
    </row>
    <row r="20" spans="1:4">
      <c r="A20" s="25">
        <f t="shared" si="1"/>
        <v>2009</v>
      </c>
      <c r="B20" s="18">
        <v>30</v>
      </c>
      <c r="C20" s="18">
        <v>21</v>
      </c>
      <c r="D20" s="19">
        <f t="shared" si="0"/>
        <v>9.000000000000008E-2</v>
      </c>
    </row>
    <row r="21" spans="1:4">
      <c r="A21" s="25">
        <f t="shared" si="1"/>
        <v>2010</v>
      </c>
      <c r="B21" s="18">
        <v>28</v>
      </c>
      <c r="C21" s="18">
        <v>4</v>
      </c>
      <c r="D21" s="19">
        <f t="shared" si="0"/>
        <v>8.3032490974729312E-2</v>
      </c>
    </row>
    <row r="22" spans="1:4">
      <c r="A22" s="25">
        <f t="shared" si="1"/>
        <v>2011</v>
      </c>
      <c r="B22" s="18">
        <v>25</v>
      </c>
      <c r="C22" s="18">
        <v>31</v>
      </c>
      <c r="D22" s="19">
        <f t="shared" si="0"/>
        <v>9.0551181102362266E-2</v>
      </c>
    </row>
    <row r="23" spans="1:4">
      <c r="A23" s="25">
        <f t="shared" si="1"/>
        <v>2012</v>
      </c>
      <c r="B23" s="18">
        <v>23</v>
      </c>
      <c r="C23" s="18">
        <v>26</v>
      </c>
      <c r="D23" s="19">
        <f t="shared" si="0"/>
        <v>8.2386363636363535E-2</v>
      </c>
    </row>
    <row r="24" spans="1:4">
      <c r="A24" s="25">
        <f t="shared" si="1"/>
        <v>2013</v>
      </c>
      <c r="B24" s="18">
        <v>22</v>
      </c>
      <c r="C24" s="18">
        <v>0</v>
      </c>
      <c r="D24" s="19">
        <f t="shared" si="0"/>
        <v>7.810107197549776E-2</v>
      </c>
    </row>
    <row r="25" spans="1:4">
      <c r="A25" s="25">
        <f t="shared" si="1"/>
        <v>2014</v>
      </c>
      <c r="B25" s="18">
        <v>20</v>
      </c>
      <c r="C25" s="18">
        <v>13</v>
      </c>
      <c r="D25" s="19">
        <f t="shared" si="0"/>
        <v>8.2918739635157612E-2</v>
      </c>
    </row>
    <row r="26" spans="1:4">
      <c r="A26" s="25">
        <f t="shared" si="1"/>
        <v>2015</v>
      </c>
      <c r="B26" s="18">
        <v>18</v>
      </c>
      <c r="C26" s="18">
        <v>27</v>
      </c>
      <c r="D26" s="19">
        <f t="shared" si="0"/>
        <v>7.4866310160427885E-2</v>
      </c>
    </row>
    <row r="27" spans="1:4">
      <c r="A27" s="25">
        <f t="shared" si="1"/>
        <v>2016</v>
      </c>
      <c r="B27" s="18">
        <v>17</v>
      </c>
      <c r="C27" s="18">
        <v>17</v>
      </c>
      <c r="D27" s="19">
        <f t="shared" si="0"/>
        <v>8.3011583011582957E-2</v>
      </c>
    </row>
    <row r="28" spans="1:4">
      <c r="A28" s="25">
        <f t="shared" si="1"/>
        <v>2017</v>
      </c>
      <c r="B28" s="18">
        <v>16</v>
      </c>
      <c r="C28" s="18">
        <v>6</v>
      </c>
      <c r="D28" s="19">
        <f t="shared" si="0"/>
        <v>7.9166666666666607E-2</v>
      </c>
    </row>
    <row r="29" spans="1:4">
      <c r="A29" s="25">
        <f t="shared" si="1"/>
        <v>2018</v>
      </c>
      <c r="B29" s="18">
        <v>15</v>
      </c>
      <c r="C29" s="18">
        <v>0</v>
      </c>
      <c r="D29" s="19">
        <f t="shared" si="0"/>
        <v>7.3825503355704702E-2</v>
      </c>
    </row>
    <row r="30" spans="1:4">
      <c r="A30" s="25">
        <f t="shared" si="1"/>
        <v>2019</v>
      </c>
      <c r="B30" s="18">
        <v>13</v>
      </c>
      <c r="C30" s="18">
        <v>31</v>
      </c>
      <c r="D30" s="19">
        <f t="shared" si="0"/>
        <v>7.7108433734939696E-2</v>
      </c>
    </row>
    <row r="31" spans="1:4">
      <c r="A31" s="25">
        <f t="shared" si="1"/>
        <v>2020</v>
      </c>
      <c r="B31" s="18">
        <v>12</v>
      </c>
      <c r="C31" s="18">
        <v>31</v>
      </c>
      <c r="D31" s="19">
        <f t="shared" si="0"/>
        <v>7.2351421188630471E-2</v>
      </c>
    </row>
    <row r="32" spans="1:4">
      <c r="A32" s="25">
        <f t="shared" si="1"/>
        <v>2021</v>
      </c>
      <c r="B32" s="18">
        <v>12</v>
      </c>
      <c r="C32" s="18">
        <v>3</v>
      </c>
      <c r="D32" s="19">
        <f>D31</f>
        <v>7.2351421188630471E-2</v>
      </c>
    </row>
    <row r="33" spans="1:4">
      <c r="A33" s="25">
        <f t="shared" si="1"/>
        <v>2022</v>
      </c>
      <c r="B33" s="18">
        <v>12</v>
      </c>
      <c r="C33" s="18">
        <v>0</v>
      </c>
      <c r="D33" s="19">
        <f>D32</f>
        <v>7.2351421188630471E-2</v>
      </c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9"/>
  <sheetViews>
    <sheetView workbookViewId="0"/>
  </sheetViews>
  <sheetFormatPr defaultRowHeight="12.75"/>
  <cols>
    <col min="1" max="1" width="14.42578125" customWidth="1"/>
  </cols>
  <sheetData>
    <row r="1" spans="1:1">
      <c r="A1" t="s">
        <v>152</v>
      </c>
    </row>
    <row r="23" spans="1:8">
      <c r="A23" s="32" t="s">
        <v>99</v>
      </c>
      <c r="B23" s="33"/>
      <c r="C23" s="33"/>
      <c r="D23" s="33"/>
      <c r="E23" s="33"/>
      <c r="F23" s="33"/>
      <c r="G23" s="33"/>
      <c r="H23" s="34"/>
    </row>
    <row r="24" spans="1:8">
      <c r="A24" s="32"/>
      <c r="B24" s="33" t="s">
        <v>97</v>
      </c>
      <c r="C24" s="33"/>
      <c r="D24" s="33"/>
      <c r="E24" s="33"/>
      <c r="F24" s="33"/>
      <c r="G24" s="33"/>
      <c r="H24" s="34"/>
    </row>
    <row r="25" spans="1:8">
      <c r="A25" s="35" t="s">
        <v>98</v>
      </c>
      <c r="B25" s="36">
        <v>1</v>
      </c>
      <c r="C25" s="36">
        <v>2</v>
      </c>
      <c r="D25" s="36">
        <v>3</v>
      </c>
      <c r="E25" s="36">
        <v>5</v>
      </c>
      <c r="F25" s="36">
        <v>10</v>
      </c>
      <c r="G25" s="36">
        <v>20</v>
      </c>
      <c r="H25" s="37">
        <v>30</v>
      </c>
    </row>
    <row r="26" spans="1:8">
      <c r="A26" s="35" t="str">
        <f>'CPM(FRM)-Sched'!L2</f>
        <v>0 fee, 0 pen</v>
      </c>
      <c r="B26" s="38">
        <f>'CPM(FRM)-Sched'!L3</f>
        <v>0.08</v>
      </c>
      <c r="C26" s="38">
        <f>'CPM(FRM)-Sched'!L4</f>
        <v>0.08</v>
      </c>
      <c r="D26" s="38">
        <f>'CPM(FRM)-Sched'!L5</f>
        <v>0.08</v>
      </c>
      <c r="E26" s="38">
        <f>'CPM(FRM)-Sched'!L7</f>
        <v>0.08</v>
      </c>
      <c r="F26" s="38">
        <f>'CPM(FRM)-Sched'!L12</f>
        <v>0.08</v>
      </c>
      <c r="G26" s="38">
        <f>'CPM(FRM)-Sched'!L22</f>
        <v>0.08</v>
      </c>
      <c r="H26" s="39">
        <f>'CPM(FRM)-Sched'!L32</f>
        <v>0.08</v>
      </c>
    </row>
    <row r="27" spans="1:8">
      <c r="A27" s="35" t="str">
        <f>'CPM(FRM)-Sched'!M2</f>
        <v>1% fee, 0 pen</v>
      </c>
      <c r="B27" s="38">
        <f>'CPM(FRM)-Sched'!M3</f>
        <v>9.0499999999999997E-2</v>
      </c>
      <c r="C27" s="38">
        <f>'CPM(FRM)-Sched'!M4</f>
        <v>8.5500000000000007E-2</v>
      </c>
      <c r="D27" s="38">
        <f>'CPM(FRM)-Sched'!M5</f>
        <v>8.3799999999999999E-2</v>
      </c>
      <c r="E27" s="38">
        <f>'CPM(FRM)-Sched'!M7</f>
        <v>8.2500000000000004E-2</v>
      </c>
      <c r="F27" s="38">
        <f>'CPM(FRM)-Sched'!M12</f>
        <v>8.1500000000000003E-2</v>
      </c>
      <c r="G27" s="38">
        <f>'CPM(FRM)-Sched'!M22</f>
        <v>8.1100000000000005E-2</v>
      </c>
      <c r="H27" s="39">
        <f>'CPM(FRM)-Sched'!M32</f>
        <v>8.1100000000000005E-2</v>
      </c>
    </row>
    <row r="28" spans="1:8">
      <c r="A28" s="35" t="str">
        <f>'CPM(FRM)-Sched'!N2</f>
        <v>2% fee, 0 pen</v>
      </c>
      <c r="B28" s="38">
        <f>'CPM(FRM)-Sched'!N3</f>
        <v>0.1012</v>
      </c>
      <c r="C28" s="38">
        <f>'CPM(FRM)-Sched'!N4</f>
        <v>9.11E-2</v>
      </c>
      <c r="D28" s="38">
        <f>'CPM(FRM)-Sched'!N5</f>
        <v>8.77E-2</v>
      </c>
      <c r="E28" s="38">
        <f>'CPM(FRM)-Sched'!N7</f>
        <v>8.5000000000000006E-2</v>
      </c>
      <c r="F28" s="38">
        <f>'CPM(FRM)-Sched'!N12</f>
        <v>8.3099999999999993E-2</v>
      </c>
      <c r="G28" s="38">
        <f>'CPM(FRM)-Sched'!N22</f>
        <v>8.2299999999999998E-2</v>
      </c>
      <c r="H28" s="39">
        <f>'CPM(FRM)-Sched'!N32</f>
        <v>8.2100000000000006E-2</v>
      </c>
    </row>
    <row r="29" spans="1:8">
      <c r="A29" s="40" t="str">
        <f>'CPM(FRM)-Sched'!O2</f>
        <v>1% fee, 1% pen</v>
      </c>
      <c r="B29" s="41">
        <f>'CPM(FRM)-Sched'!O3</f>
        <v>0.10009999999999999</v>
      </c>
      <c r="C29" s="41">
        <f>'CPM(FRM)-Sched'!O4</f>
        <v>9.01E-2</v>
      </c>
      <c r="D29" s="41">
        <f>'CPM(FRM)-Sched'!O5</f>
        <v>8.6699999999999999E-2</v>
      </c>
      <c r="E29" s="41">
        <f>'CPM(FRM)-Sched'!O7</f>
        <v>8.4099999999999994E-2</v>
      </c>
      <c r="F29" s="41">
        <f>'CPM(FRM)-Sched'!O12</f>
        <v>8.2100000000000006E-2</v>
      </c>
      <c r="G29" s="41">
        <f>'CPM(FRM)-Sched'!O22</f>
        <v>8.1299999999999997E-2</v>
      </c>
      <c r="H29" s="42">
        <f>'CPM(FRM)-Sched'!O32</f>
        <v>8.1100000000000005E-2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63"/>
  <sheetViews>
    <sheetView workbookViewId="0"/>
  </sheetViews>
  <sheetFormatPr defaultColWidth="9.140625" defaultRowHeight="11.25"/>
  <cols>
    <col min="1" max="1" width="11.42578125" style="5" bestFit="1" customWidth="1"/>
    <col min="2" max="2" width="12.7109375" style="5" customWidth="1"/>
    <col min="3" max="3" width="7.42578125" style="5" customWidth="1"/>
    <col min="4" max="4" width="11.85546875" style="5" customWidth="1"/>
    <col min="5" max="5" width="9.28515625" style="5" bestFit="1" customWidth="1"/>
    <col min="6" max="6" width="9.140625" style="5"/>
    <col min="7" max="7" width="9.85546875" style="5" customWidth="1"/>
    <col min="8" max="8" width="11.28515625" style="5" customWidth="1"/>
    <col min="9" max="16384" width="9.140625" style="5"/>
  </cols>
  <sheetData>
    <row r="1" spans="1:11">
      <c r="A1" s="5" t="s">
        <v>0</v>
      </c>
      <c r="D1" s="13" t="s">
        <v>26</v>
      </c>
      <c r="F1" s="13" t="s">
        <v>25</v>
      </c>
      <c r="G1" s="13" t="s">
        <v>24</v>
      </c>
      <c r="H1" s="13" t="s">
        <v>26</v>
      </c>
    </row>
    <row r="2" spans="1:11">
      <c r="A2" s="5" t="s">
        <v>1</v>
      </c>
      <c r="B2" s="5">
        <v>12</v>
      </c>
      <c r="C2" s="6" t="s">
        <v>2</v>
      </c>
      <c r="D2" s="13" t="s">
        <v>22</v>
      </c>
      <c r="E2" s="13" t="s">
        <v>21</v>
      </c>
      <c r="F2" s="13" t="s">
        <v>100</v>
      </c>
      <c r="G2" s="13" t="s">
        <v>101</v>
      </c>
      <c r="H2" s="13" t="s">
        <v>23</v>
      </c>
      <c r="K2" s="5" t="s">
        <v>0</v>
      </c>
    </row>
    <row r="3" spans="1:11">
      <c r="A3" s="7" t="s">
        <v>3</v>
      </c>
      <c r="B3" s="5">
        <v>30</v>
      </c>
      <c r="C3" s="8">
        <v>0</v>
      </c>
      <c r="D3" s="10"/>
      <c r="E3" s="6"/>
      <c r="F3" s="6"/>
      <c r="G3" s="6"/>
      <c r="H3" s="11">
        <f>B5</f>
        <v>2000000</v>
      </c>
    </row>
    <row r="4" spans="1:11">
      <c r="A4" s="11" t="s">
        <v>4</v>
      </c>
      <c r="B4" s="12">
        <v>0.08</v>
      </c>
      <c r="C4" s="8">
        <f t="shared" ref="C4:C67" si="0">1+C3</f>
        <v>1</v>
      </c>
      <c r="D4" s="11">
        <f t="shared" ref="D4:D67" si="1">H3</f>
        <v>2000000</v>
      </c>
      <c r="E4" s="11">
        <f>-B$6</f>
        <v>12397.619687570666</v>
      </c>
      <c r="F4" s="11">
        <f t="shared" ref="F4:F67" si="2">(B$4/B$2)*H3</f>
        <v>13333.333333333334</v>
      </c>
      <c r="G4" s="11">
        <f t="shared" ref="G4:G67" si="3">E4-F4</f>
        <v>-935.71364576266751</v>
      </c>
      <c r="H4" s="11">
        <f t="shared" ref="H4:H67" si="4">D4-G4</f>
        <v>2000935.7136457628</v>
      </c>
    </row>
    <row r="5" spans="1:11">
      <c r="A5" s="5" t="s">
        <v>5</v>
      </c>
      <c r="B5" s="11">
        <v>2000000</v>
      </c>
      <c r="C5" s="8">
        <f t="shared" si="0"/>
        <v>2</v>
      </c>
      <c r="D5" s="11">
        <f t="shared" si="1"/>
        <v>2000935.7136457628</v>
      </c>
      <c r="E5" s="11">
        <f>E4</f>
        <v>12397.619687570666</v>
      </c>
      <c r="F5" s="11">
        <f t="shared" si="2"/>
        <v>13339.571424305086</v>
      </c>
      <c r="G5" s="11">
        <f t="shared" si="3"/>
        <v>-941.95173673441968</v>
      </c>
      <c r="H5" s="11">
        <f t="shared" si="4"/>
        <v>2001877.6653824972</v>
      </c>
    </row>
    <row r="6" spans="1:11">
      <c r="A6" s="5" t="s">
        <v>6</v>
      </c>
      <c r="B6" s="11">
        <f>B5/(PV(B4/B2,12,1)+1.1*PV(B4/B2,12,1)/(1+B4/B2)^12+1.1^2*PV(B4/B2,336,1)/(1+B4/B2)^24)</f>
        <v>-12397.619687570666</v>
      </c>
      <c r="C6" s="8">
        <f t="shared" si="0"/>
        <v>3</v>
      </c>
      <c r="D6" s="11">
        <f t="shared" si="1"/>
        <v>2001877.6653824972</v>
      </c>
      <c r="E6" s="11">
        <f t="shared" ref="E6:E15" si="5">E5</f>
        <v>12397.619687570666</v>
      </c>
      <c r="F6" s="11">
        <f t="shared" si="2"/>
        <v>13345.851102549983</v>
      </c>
      <c r="G6" s="11">
        <f t="shared" si="3"/>
        <v>-948.23141497931647</v>
      </c>
      <c r="H6" s="11">
        <f t="shared" si="4"/>
        <v>2002825.8967974766</v>
      </c>
    </row>
    <row r="7" spans="1:11">
      <c r="A7" s="5" t="s">
        <v>7</v>
      </c>
      <c r="B7" s="5">
        <v>0</v>
      </c>
      <c r="C7" s="8">
        <f t="shared" si="0"/>
        <v>4</v>
      </c>
      <c r="D7" s="11">
        <f t="shared" si="1"/>
        <v>2002825.8967974766</v>
      </c>
      <c r="E7" s="11">
        <f t="shared" si="5"/>
        <v>12397.619687570666</v>
      </c>
      <c r="F7" s="11">
        <f t="shared" si="2"/>
        <v>13352.172645316512</v>
      </c>
      <c r="G7" s="11">
        <f t="shared" si="3"/>
        <v>-954.55295774584556</v>
      </c>
      <c r="H7" s="11">
        <f t="shared" si="4"/>
        <v>2003780.4497552223</v>
      </c>
    </row>
    <row r="8" spans="1:11">
      <c r="A8" s="11"/>
      <c r="C8" s="8">
        <f t="shared" si="0"/>
        <v>5</v>
      </c>
      <c r="D8" s="11">
        <f t="shared" si="1"/>
        <v>2003780.4497552223</v>
      </c>
      <c r="E8" s="11">
        <f t="shared" si="5"/>
        <v>12397.619687570666</v>
      </c>
      <c r="F8" s="11">
        <f t="shared" si="2"/>
        <v>13358.536331701484</v>
      </c>
      <c r="G8" s="11">
        <f t="shared" si="3"/>
        <v>-960.91664413081708</v>
      </c>
      <c r="H8" s="11">
        <f t="shared" si="4"/>
        <v>2004741.3663993531</v>
      </c>
    </row>
    <row r="9" spans="1:11">
      <c r="A9" s="11"/>
      <c r="B9" s="9"/>
      <c r="C9" s="8">
        <f t="shared" si="0"/>
        <v>6</v>
      </c>
      <c r="D9" s="11">
        <f t="shared" si="1"/>
        <v>2004741.3663993531</v>
      </c>
      <c r="E9" s="11">
        <f t="shared" si="5"/>
        <v>12397.619687570666</v>
      </c>
      <c r="F9" s="11">
        <f t="shared" si="2"/>
        <v>13364.942442662355</v>
      </c>
      <c r="G9" s="11">
        <f t="shared" si="3"/>
        <v>-967.32275509168903</v>
      </c>
      <c r="H9" s="11">
        <f t="shared" si="4"/>
        <v>2005708.6891544447</v>
      </c>
    </row>
    <row r="10" spans="1:11">
      <c r="C10" s="8">
        <f t="shared" si="0"/>
        <v>7</v>
      </c>
      <c r="D10" s="11">
        <f t="shared" si="1"/>
        <v>2005708.6891544447</v>
      </c>
      <c r="E10" s="11">
        <f t="shared" si="5"/>
        <v>12397.619687570666</v>
      </c>
      <c r="F10" s="11">
        <f t="shared" si="2"/>
        <v>13371.391261029632</v>
      </c>
      <c r="G10" s="11">
        <f t="shared" si="3"/>
        <v>-973.77157345896558</v>
      </c>
      <c r="H10" s="11">
        <f t="shared" si="4"/>
        <v>2006682.4607279038</v>
      </c>
    </row>
    <row r="11" spans="1:11">
      <c r="C11" s="8">
        <f t="shared" si="0"/>
        <v>8</v>
      </c>
      <c r="D11" s="11">
        <f t="shared" si="1"/>
        <v>2006682.4607279038</v>
      </c>
      <c r="E11" s="11">
        <f t="shared" si="5"/>
        <v>12397.619687570666</v>
      </c>
      <c r="F11" s="11">
        <f t="shared" si="2"/>
        <v>13377.88307151936</v>
      </c>
      <c r="G11" s="11">
        <f t="shared" si="3"/>
        <v>-980.26338394869344</v>
      </c>
      <c r="H11" s="11">
        <f t="shared" si="4"/>
        <v>2007662.7241118525</v>
      </c>
    </row>
    <row r="12" spans="1:11">
      <c r="C12" s="8">
        <f t="shared" si="0"/>
        <v>9</v>
      </c>
      <c r="D12" s="11">
        <f t="shared" si="1"/>
        <v>2007662.7241118525</v>
      </c>
      <c r="E12" s="11">
        <f t="shared" si="5"/>
        <v>12397.619687570666</v>
      </c>
      <c r="F12" s="11">
        <f t="shared" si="2"/>
        <v>13384.418160745685</v>
      </c>
      <c r="G12" s="11">
        <f t="shared" si="3"/>
        <v>-986.79847317501844</v>
      </c>
      <c r="H12" s="11">
        <f t="shared" si="4"/>
        <v>2008649.5225850274</v>
      </c>
    </row>
    <row r="13" spans="1:11">
      <c r="C13" s="8">
        <f t="shared" si="0"/>
        <v>10</v>
      </c>
      <c r="D13" s="11">
        <f t="shared" si="1"/>
        <v>2008649.5225850274</v>
      </c>
      <c r="E13" s="11">
        <f t="shared" si="5"/>
        <v>12397.619687570666</v>
      </c>
      <c r="F13" s="11">
        <f t="shared" si="2"/>
        <v>13390.996817233518</v>
      </c>
      <c r="G13" s="11">
        <f t="shared" si="3"/>
        <v>-993.37712966285108</v>
      </c>
      <c r="H13" s="11">
        <f t="shared" si="4"/>
        <v>2009642.8997146902</v>
      </c>
    </row>
    <row r="14" spans="1:11">
      <c r="C14" s="8">
        <f t="shared" si="0"/>
        <v>11</v>
      </c>
      <c r="D14" s="11">
        <f t="shared" si="1"/>
        <v>2009642.8997146902</v>
      </c>
      <c r="E14" s="11">
        <f t="shared" si="5"/>
        <v>12397.619687570666</v>
      </c>
      <c r="F14" s="11">
        <f t="shared" si="2"/>
        <v>13397.61933143127</v>
      </c>
      <c r="G14" s="11">
        <f t="shared" si="3"/>
        <v>-999.9996438606031</v>
      </c>
      <c r="H14" s="11">
        <f t="shared" si="4"/>
        <v>2010642.8993585508</v>
      </c>
    </row>
    <row r="15" spans="1:11">
      <c r="C15" s="8">
        <f t="shared" si="0"/>
        <v>12</v>
      </c>
      <c r="D15" s="11">
        <f t="shared" si="1"/>
        <v>2010642.8993585508</v>
      </c>
      <c r="E15" s="11">
        <f t="shared" si="5"/>
        <v>12397.619687570666</v>
      </c>
      <c r="F15" s="11">
        <f t="shared" si="2"/>
        <v>13404.285995723672</v>
      </c>
      <c r="G15" s="11">
        <f t="shared" si="3"/>
        <v>-1006.666308153006</v>
      </c>
      <c r="H15" s="11">
        <f t="shared" si="4"/>
        <v>2011649.5656667037</v>
      </c>
    </row>
    <row r="16" spans="1:11">
      <c r="C16" s="8">
        <f t="shared" si="0"/>
        <v>13</v>
      </c>
      <c r="D16" s="11">
        <f t="shared" si="1"/>
        <v>2011649.5656667037</v>
      </c>
      <c r="E16" s="11">
        <f>-1.1*B$6</f>
        <v>13637.381656327734</v>
      </c>
      <c r="F16" s="11">
        <f t="shared" si="2"/>
        <v>13410.997104444692</v>
      </c>
      <c r="G16" s="11">
        <f t="shared" si="3"/>
        <v>226.38455188304215</v>
      </c>
      <c r="H16" s="11">
        <f t="shared" si="4"/>
        <v>2011423.1811148208</v>
      </c>
    </row>
    <row r="17" spans="3:8">
      <c r="C17" s="8">
        <f t="shared" si="0"/>
        <v>14</v>
      </c>
      <c r="D17" s="11">
        <f t="shared" si="1"/>
        <v>2011423.1811148208</v>
      </c>
      <c r="E17" s="11">
        <f t="shared" ref="E17:E27" si="6">E16</f>
        <v>13637.381656327734</v>
      </c>
      <c r="F17" s="11">
        <f t="shared" si="2"/>
        <v>13409.487874098806</v>
      </c>
      <c r="G17" s="11">
        <f t="shared" si="3"/>
        <v>227.8937822289281</v>
      </c>
      <c r="H17" s="11">
        <f t="shared" si="4"/>
        <v>2011195.2873325918</v>
      </c>
    </row>
    <row r="18" spans="3:8">
      <c r="C18" s="8">
        <f t="shared" si="0"/>
        <v>15</v>
      </c>
      <c r="D18" s="11">
        <f t="shared" si="1"/>
        <v>2011195.2873325918</v>
      </c>
      <c r="E18" s="11">
        <f t="shared" si="6"/>
        <v>13637.381656327734</v>
      </c>
      <c r="F18" s="11">
        <f t="shared" si="2"/>
        <v>13407.96858221728</v>
      </c>
      <c r="G18" s="11">
        <f t="shared" si="3"/>
        <v>229.41307411045455</v>
      </c>
      <c r="H18" s="11">
        <f t="shared" si="4"/>
        <v>2010965.8742584814</v>
      </c>
    </row>
    <row r="19" spans="3:8">
      <c r="C19" s="8">
        <f t="shared" si="0"/>
        <v>16</v>
      </c>
      <c r="D19" s="11">
        <f t="shared" si="1"/>
        <v>2010965.8742584814</v>
      </c>
      <c r="E19" s="11">
        <f t="shared" si="6"/>
        <v>13637.381656327734</v>
      </c>
      <c r="F19" s="11">
        <f t="shared" si="2"/>
        <v>13406.43916172321</v>
      </c>
      <c r="G19" s="11">
        <f t="shared" si="3"/>
        <v>230.94249460452374</v>
      </c>
      <c r="H19" s="11">
        <f t="shared" si="4"/>
        <v>2010734.9317638769</v>
      </c>
    </row>
    <row r="20" spans="3:8">
      <c r="C20" s="8">
        <f t="shared" si="0"/>
        <v>17</v>
      </c>
      <c r="D20" s="11">
        <f t="shared" si="1"/>
        <v>2010734.9317638769</v>
      </c>
      <c r="E20" s="11">
        <f t="shared" si="6"/>
        <v>13637.381656327734</v>
      </c>
      <c r="F20" s="11">
        <f t="shared" si="2"/>
        <v>13404.899545092514</v>
      </c>
      <c r="G20" s="11">
        <f t="shared" si="3"/>
        <v>232.48211123522015</v>
      </c>
      <c r="H20" s="11">
        <f t="shared" si="4"/>
        <v>2010502.4496526418</v>
      </c>
    </row>
    <row r="21" spans="3:8">
      <c r="C21" s="8">
        <f t="shared" si="0"/>
        <v>18</v>
      </c>
      <c r="D21" s="11">
        <f t="shared" si="1"/>
        <v>2010502.4496526418</v>
      </c>
      <c r="E21" s="11">
        <f t="shared" si="6"/>
        <v>13637.381656327734</v>
      </c>
      <c r="F21" s="11">
        <f t="shared" si="2"/>
        <v>13403.349664350946</v>
      </c>
      <c r="G21" s="11">
        <f t="shared" si="3"/>
        <v>234.03199197678805</v>
      </c>
      <c r="H21" s="11">
        <f t="shared" si="4"/>
        <v>2010268.417660665</v>
      </c>
    </row>
    <row r="22" spans="3:8">
      <c r="C22" s="8">
        <f t="shared" si="0"/>
        <v>19</v>
      </c>
      <c r="D22" s="11">
        <f t="shared" si="1"/>
        <v>2010268.417660665</v>
      </c>
      <c r="E22" s="11">
        <f t="shared" si="6"/>
        <v>13637.381656327734</v>
      </c>
      <c r="F22" s="11">
        <f t="shared" si="2"/>
        <v>13401.789451071101</v>
      </c>
      <c r="G22" s="11">
        <f t="shared" si="3"/>
        <v>235.59220525663295</v>
      </c>
      <c r="H22" s="11">
        <f t="shared" si="4"/>
        <v>2010032.8254554083</v>
      </c>
    </row>
    <row r="23" spans="3:8">
      <c r="C23" s="8">
        <f t="shared" si="0"/>
        <v>20</v>
      </c>
      <c r="D23" s="11">
        <f t="shared" si="1"/>
        <v>2010032.8254554083</v>
      </c>
      <c r="E23" s="11">
        <f t="shared" si="6"/>
        <v>13637.381656327734</v>
      </c>
      <c r="F23" s="11">
        <f t="shared" si="2"/>
        <v>13400.218836369389</v>
      </c>
      <c r="G23" s="11">
        <f t="shared" si="3"/>
        <v>237.1628199583447</v>
      </c>
      <c r="H23" s="11">
        <f t="shared" si="4"/>
        <v>2009795.66263545</v>
      </c>
    </row>
    <row r="24" spans="3:8">
      <c r="C24" s="8">
        <f t="shared" si="0"/>
        <v>21</v>
      </c>
      <c r="D24" s="11">
        <f t="shared" si="1"/>
        <v>2009795.66263545</v>
      </c>
      <c r="E24" s="11">
        <f t="shared" si="6"/>
        <v>13637.381656327734</v>
      </c>
      <c r="F24" s="11">
        <f t="shared" si="2"/>
        <v>13398.637750903001</v>
      </c>
      <c r="G24" s="11">
        <f t="shared" si="3"/>
        <v>238.74390542473338</v>
      </c>
      <c r="H24" s="11">
        <f t="shared" si="4"/>
        <v>2009556.9187300252</v>
      </c>
    </row>
    <row r="25" spans="3:8">
      <c r="C25" s="8">
        <f t="shared" si="0"/>
        <v>22</v>
      </c>
      <c r="D25" s="11">
        <f t="shared" si="1"/>
        <v>2009556.9187300252</v>
      </c>
      <c r="E25" s="11">
        <f t="shared" si="6"/>
        <v>13637.381656327734</v>
      </c>
      <c r="F25" s="11">
        <f t="shared" si="2"/>
        <v>13397.046124866836</v>
      </c>
      <c r="G25" s="11">
        <f t="shared" si="3"/>
        <v>240.33553146089798</v>
      </c>
      <c r="H25" s="11">
        <f t="shared" si="4"/>
        <v>2009316.5831985644</v>
      </c>
    </row>
    <row r="26" spans="3:8">
      <c r="C26" s="8">
        <f t="shared" si="0"/>
        <v>23</v>
      </c>
      <c r="D26" s="11">
        <f t="shared" si="1"/>
        <v>2009316.5831985644</v>
      </c>
      <c r="E26" s="11">
        <f t="shared" si="6"/>
        <v>13637.381656327734</v>
      </c>
      <c r="F26" s="11">
        <f t="shared" si="2"/>
        <v>13395.44388799043</v>
      </c>
      <c r="G26" s="11">
        <f t="shared" si="3"/>
        <v>241.93776833730408</v>
      </c>
      <c r="H26" s="11">
        <f t="shared" si="4"/>
        <v>2009074.645430227</v>
      </c>
    </row>
    <row r="27" spans="3:8">
      <c r="C27" s="8">
        <f t="shared" si="0"/>
        <v>24</v>
      </c>
      <c r="D27" s="11">
        <f t="shared" si="1"/>
        <v>2009074.645430227</v>
      </c>
      <c r="E27" s="11">
        <f t="shared" si="6"/>
        <v>13637.381656327734</v>
      </c>
      <c r="F27" s="11">
        <f t="shared" si="2"/>
        <v>13393.830969534847</v>
      </c>
      <c r="G27" s="11">
        <f t="shared" si="3"/>
        <v>243.55068679288706</v>
      </c>
      <c r="H27" s="11">
        <f t="shared" si="4"/>
        <v>2008831.0947434341</v>
      </c>
    </row>
    <row r="28" spans="3:8">
      <c r="C28" s="8">
        <f t="shared" si="0"/>
        <v>25</v>
      </c>
      <c r="D28" s="11">
        <f t="shared" si="1"/>
        <v>2008831.0947434341</v>
      </c>
      <c r="E28" s="11">
        <f>-(1.1^2*B$6)</f>
        <v>15001.119821960508</v>
      </c>
      <c r="F28" s="11">
        <f t="shared" si="2"/>
        <v>13392.207298289562</v>
      </c>
      <c r="G28" s="11">
        <f t="shared" si="3"/>
        <v>1608.912523670946</v>
      </c>
      <c r="H28" s="11">
        <f t="shared" si="4"/>
        <v>2007222.1822197631</v>
      </c>
    </row>
    <row r="29" spans="3:8">
      <c r="C29" s="8">
        <f t="shared" si="0"/>
        <v>26</v>
      </c>
      <c r="D29" s="11">
        <f t="shared" si="1"/>
        <v>2007222.1822197631</v>
      </c>
      <c r="E29" s="11">
        <f t="shared" ref="E29:E92" si="7">E28</f>
        <v>15001.119821960508</v>
      </c>
      <c r="F29" s="11">
        <f t="shared" si="2"/>
        <v>13381.481214798421</v>
      </c>
      <c r="G29" s="11">
        <f t="shared" si="3"/>
        <v>1619.6386071620873</v>
      </c>
      <c r="H29" s="11">
        <f t="shared" si="4"/>
        <v>2005602.543612601</v>
      </c>
    </row>
    <row r="30" spans="3:8">
      <c r="C30" s="8">
        <f t="shared" si="0"/>
        <v>27</v>
      </c>
      <c r="D30" s="11">
        <f t="shared" si="1"/>
        <v>2005602.543612601</v>
      </c>
      <c r="E30" s="11">
        <f t="shared" si="7"/>
        <v>15001.119821960508</v>
      </c>
      <c r="F30" s="11">
        <f t="shared" si="2"/>
        <v>13370.683624084008</v>
      </c>
      <c r="G30" s="11">
        <f t="shared" si="3"/>
        <v>1630.436197876501</v>
      </c>
      <c r="H30" s="11">
        <f t="shared" si="4"/>
        <v>2003972.1074147245</v>
      </c>
    </row>
    <row r="31" spans="3:8">
      <c r="C31" s="8">
        <f t="shared" si="0"/>
        <v>28</v>
      </c>
      <c r="D31" s="11">
        <f t="shared" si="1"/>
        <v>2003972.1074147245</v>
      </c>
      <c r="E31" s="11">
        <f t="shared" si="7"/>
        <v>15001.119821960508</v>
      </c>
      <c r="F31" s="11">
        <f t="shared" si="2"/>
        <v>13359.814049431498</v>
      </c>
      <c r="G31" s="11">
        <f t="shared" si="3"/>
        <v>1641.3057725290109</v>
      </c>
      <c r="H31" s="11">
        <f t="shared" si="4"/>
        <v>2002330.8016421956</v>
      </c>
    </row>
    <row r="32" spans="3:8">
      <c r="C32" s="8">
        <f t="shared" si="0"/>
        <v>29</v>
      </c>
      <c r="D32" s="11">
        <f t="shared" si="1"/>
        <v>2002330.8016421956</v>
      </c>
      <c r="E32" s="11">
        <f t="shared" si="7"/>
        <v>15001.119821960508</v>
      </c>
      <c r="F32" s="11">
        <f t="shared" si="2"/>
        <v>13348.872010947971</v>
      </c>
      <c r="G32" s="11">
        <f t="shared" si="3"/>
        <v>1652.2478110125376</v>
      </c>
      <c r="H32" s="11">
        <f t="shared" si="4"/>
        <v>2000678.5538311831</v>
      </c>
    </row>
    <row r="33" spans="3:8">
      <c r="C33" s="8">
        <f t="shared" si="0"/>
        <v>30</v>
      </c>
      <c r="D33" s="11">
        <f t="shared" si="1"/>
        <v>2000678.5538311831</v>
      </c>
      <c r="E33" s="11">
        <f t="shared" si="7"/>
        <v>15001.119821960508</v>
      </c>
      <c r="F33" s="11">
        <f t="shared" si="2"/>
        <v>13337.857025541221</v>
      </c>
      <c r="G33" s="11">
        <f t="shared" si="3"/>
        <v>1663.262796419287</v>
      </c>
      <c r="H33" s="11">
        <f t="shared" si="4"/>
        <v>1999015.2910347639</v>
      </c>
    </row>
    <row r="34" spans="3:8">
      <c r="C34" s="8">
        <f t="shared" si="0"/>
        <v>31</v>
      </c>
      <c r="D34" s="11">
        <f t="shared" si="1"/>
        <v>1999015.2910347639</v>
      </c>
      <c r="E34" s="11">
        <f t="shared" si="7"/>
        <v>15001.119821960508</v>
      </c>
      <c r="F34" s="11">
        <f t="shared" si="2"/>
        <v>13326.768606898428</v>
      </c>
      <c r="G34" s="11">
        <f t="shared" si="3"/>
        <v>1674.3512150620809</v>
      </c>
      <c r="H34" s="11">
        <f t="shared" si="4"/>
        <v>1997340.9398197019</v>
      </c>
    </row>
    <row r="35" spans="3:8">
      <c r="C35" s="8">
        <f t="shared" si="0"/>
        <v>32</v>
      </c>
      <c r="D35" s="11">
        <f t="shared" si="1"/>
        <v>1997340.9398197019</v>
      </c>
      <c r="E35" s="11">
        <f t="shared" si="7"/>
        <v>15001.119821960508</v>
      </c>
      <c r="F35" s="11">
        <f t="shared" si="2"/>
        <v>13315.606265464681</v>
      </c>
      <c r="G35" s="11">
        <f t="shared" si="3"/>
        <v>1685.5135564958273</v>
      </c>
      <c r="H35" s="11">
        <f t="shared" si="4"/>
        <v>1995655.4262632062</v>
      </c>
    </row>
    <row r="36" spans="3:8">
      <c r="C36" s="8">
        <f t="shared" si="0"/>
        <v>33</v>
      </c>
      <c r="D36" s="11">
        <f t="shared" si="1"/>
        <v>1995655.4262632062</v>
      </c>
      <c r="E36" s="11">
        <f t="shared" si="7"/>
        <v>15001.119821960508</v>
      </c>
      <c r="F36" s="11">
        <f t="shared" si="2"/>
        <v>13304.369508421376</v>
      </c>
      <c r="G36" s="11">
        <f t="shared" si="3"/>
        <v>1696.7503135391325</v>
      </c>
      <c r="H36" s="11">
        <f t="shared" si="4"/>
        <v>1993958.6759496671</v>
      </c>
    </row>
    <row r="37" spans="3:8">
      <c r="C37" s="8">
        <f t="shared" si="0"/>
        <v>34</v>
      </c>
      <c r="D37" s="11">
        <f t="shared" si="1"/>
        <v>1993958.6759496671</v>
      </c>
      <c r="E37" s="11">
        <f t="shared" si="7"/>
        <v>15001.119821960508</v>
      </c>
      <c r="F37" s="11">
        <f t="shared" si="2"/>
        <v>13293.057839664449</v>
      </c>
      <c r="G37" s="11">
        <f t="shared" si="3"/>
        <v>1708.0619822960598</v>
      </c>
      <c r="H37" s="11">
        <f t="shared" si="4"/>
        <v>1992250.6139673709</v>
      </c>
    </row>
    <row r="38" spans="3:8">
      <c r="C38" s="8">
        <f t="shared" si="0"/>
        <v>35</v>
      </c>
      <c r="D38" s="11">
        <f t="shared" si="1"/>
        <v>1992250.6139673709</v>
      </c>
      <c r="E38" s="11">
        <f t="shared" si="7"/>
        <v>15001.119821960508</v>
      </c>
      <c r="F38" s="11">
        <f t="shared" si="2"/>
        <v>13281.670759782473</v>
      </c>
      <c r="G38" s="11">
        <f t="shared" si="3"/>
        <v>1719.4490621780351</v>
      </c>
      <c r="H38" s="11">
        <f t="shared" si="4"/>
        <v>1990531.1649051928</v>
      </c>
    </row>
    <row r="39" spans="3:8">
      <c r="C39" s="8">
        <f t="shared" si="0"/>
        <v>36</v>
      </c>
      <c r="D39" s="11">
        <f t="shared" si="1"/>
        <v>1990531.1649051928</v>
      </c>
      <c r="E39" s="11">
        <f t="shared" si="7"/>
        <v>15001.119821960508</v>
      </c>
      <c r="F39" s="11">
        <f t="shared" si="2"/>
        <v>13270.20776603462</v>
      </c>
      <c r="G39" s="11">
        <f t="shared" si="3"/>
        <v>1730.9120559258881</v>
      </c>
      <c r="H39" s="11">
        <f t="shared" si="4"/>
        <v>1988800.2528492669</v>
      </c>
    </row>
    <row r="40" spans="3:8">
      <c r="C40" s="8">
        <f t="shared" si="0"/>
        <v>37</v>
      </c>
      <c r="D40" s="11">
        <f t="shared" si="1"/>
        <v>1988800.2528492669</v>
      </c>
      <c r="E40" s="11">
        <f t="shared" si="7"/>
        <v>15001.119821960508</v>
      </c>
      <c r="F40" s="11">
        <f t="shared" si="2"/>
        <v>13258.668352328446</v>
      </c>
      <c r="G40" s="11">
        <f t="shared" si="3"/>
        <v>1742.4514696320621</v>
      </c>
      <c r="H40" s="11">
        <f t="shared" si="4"/>
        <v>1987057.8013796348</v>
      </c>
    </row>
    <row r="41" spans="3:8">
      <c r="C41" s="8">
        <f t="shared" si="0"/>
        <v>38</v>
      </c>
      <c r="D41" s="11">
        <f t="shared" si="1"/>
        <v>1987057.8013796348</v>
      </c>
      <c r="E41" s="11">
        <f t="shared" si="7"/>
        <v>15001.119821960508</v>
      </c>
      <c r="F41" s="11">
        <f t="shared" si="2"/>
        <v>13247.052009197567</v>
      </c>
      <c r="G41" s="11">
        <f t="shared" si="3"/>
        <v>1754.0678127629417</v>
      </c>
      <c r="H41" s="11">
        <f t="shared" si="4"/>
        <v>1985303.7335668718</v>
      </c>
    </row>
    <row r="42" spans="3:8">
      <c r="C42" s="8">
        <f t="shared" si="0"/>
        <v>39</v>
      </c>
      <c r="D42" s="11">
        <f t="shared" si="1"/>
        <v>1985303.7335668718</v>
      </c>
      <c r="E42" s="11">
        <f t="shared" si="7"/>
        <v>15001.119821960508</v>
      </c>
      <c r="F42" s="11">
        <f t="shared" si="2"/>
        <v>13235.358223779147</v>
      </c>
      <c r="G42" s="11">
        <f t="shared" si="3"/>
        <v>1765.7615981813615</v>
      </c>
      <c r="H42" s="11">
        <f t="shared" si="4"/>
        <v>1983537.9719686904</v>
      </c>
    </row>
    <row r="43" spans="3:8">
      <c r="C43" s="8">
        <f t="shared" si="0"/>
        <v>40</v>
      </c>
      <c r="D43" s="11">
        <f t="shared" si="1"/>
        <v>1983537.9719686904</v>
      </c>
      <c r="E43" s="11">
        <f t="shared" si="7"/>
        <v>15001.119821960508</v>
      </c>
      <c r="F43" s="11">
        <f t="shared" si="2"/>
        <v>13223.586479791271</v>
      </c>
      <c r="G43" s="11">
        <f t="shared" si="3"/>
        <v>1777.5333421692376</v>
      </c>
      <c r="H43" s="11">
        <f t="shared" si="4"/>
        <v>1981760.4386265213</v>
      </c>
    </row>
    <row r="44" spans="3:8">
      <c r="C44" s="8">
        <f t="shared" si="0"/>
        <v>41</v>
      </c>
      <c r="D44" s="11">
        <f t="shared" si="1"/>
        <v>1981760.4386265213</v>
      </c>
      <c r="E44" s="11">
        <f t="shared" si="7"/>
        <v>15001.119821960508</v>
      </c>
      <c r="F44" s="11">
        <f t="shared" si="2"/>
        <v>13211.736257510143</v>
      </c>
      <c r="G44" s="11">
        <f t="shared" si="3"/>
        <v>1789.3835644503652</v>
      </c>
      <c r="H44" s="11">
        <f t="shared" si="4"/>
        <v>1979971.055062071</v>
      </c>
    </row>
    <row r="45" spans="3:8">
      <c r="C45" s="8">
        <f t="shared" si="0"/>
        <v>42</v>
      </c>
      <c r="D45" s="11">
        <f t="shared" si="1"/>
        <v>1979971.055062071</v>
      </c>
      <c r="E45" s="11">
        <f t="shared" si="7"/>
        <v>15001.119821960508</v>
      </c>
      <c r="F45" s="11">
        <f t="shared" si="2"/>
        <v>13199.80703374714</v>
      </c>
      <c r="G45" s="11">
        <f t="shared" si="3"/>
        <v>1801.3127882133685</v>
      </c>
      <c r="H45" s="11">
        <f t="shared" si="4"/>
        <v>1978169.7422738576</v>
      </c>
    </row>
    <row r="46" spans="3:8">
      <c r="C46" s="8">
        <f t="shared" si="0"/>
        <v>43</v>
      </c>
      <c r="D46" s="11">
        <f t="shared" si="1"/>
        <v>1978169.7422738576</v>
      </c>
      <c r="E46" s="11">
        <f t="shared" si="7"/>
        <v>15001.119821960508</v>
      </c>
      <c r="F46" s="11">
        <f t="shared" si="2"/>
        <v>13187.798281825719</v>
      </c>
      <c r="G46" s="11">
        <f t="shared" si="3"/>
        <v>1813.3215401347898</v>
      </c>
      <c r="H46" s="11">
        <f t="shared" si="4"/>
        <v>1976356.4207337229</v>
      </c>
    </row>
    <row r="47" spans="3:8">
      <c r="C47" s="8">
        <f t="shared" si="0"/>
        <v>44</v>
      </c>
      <c r="D47" s="11">
        <f t="shared" si="1"/>
        <v>1976356.4207337229</v>
      </c>
      <c r="E47" s="11">
        <f t="shared" si="7"/>
        <v>15001.119821960508</v>
      </c>
      <c r="F47" s="11">
        <f t="shared" si="2"/>
        <v>13175.709471558153</v>
      </c>
      <c r="G47" s="11">
        <f t="shared" si="3"/>
        <v>1825.4103504023551</v>
      </c>
      <c r="H47" s="11">
        <f t="shared" si="4"/>
        <v>1974531.0103833205</v>
      </c>
    </row>
    <row r="48" spans="3:8">
      <c r="C48" s="8">
        <f t="shared" si="0"/>
        <v>45</v>
      </c>
      <c r="D48" s="11">
        <f t="shared" si="1"/>
        <v>1974531.0103833205</v>
      </c>
      <c r="E48" s="11">
        <f t="shared" si="7"/>
        <v>15001.119821960508</v>
      </c>
      <c r="F48" s="11">
        <f t="shared" si="2"/>
        <v>13163.540069222137</v>
      </c>
      <c r="G48" s="11">
        <f t="shared" si="3"/>
        <v>1837.5797527383711</v>
      </c>
      <c r="H48" s="11">
        <f t="shared" si="4"/>
        <v>1972693.4306305822</v>
      </c>
    </row>
    <row r="49" spans="3:8">
      <c r="C49" s="8">
        <f t="shared" si="0"/>
        <v>46</v>
      </c>
      <c r="D49" s="11">
        <f t="shared" si="1"/>
        <v>1972693.4306305822</v>
      </c>
      <c r="E49" s="11">
        <f t="shared" si="7"/>
        <v>15001.119821960508</v>
      </c>
      <c r="F49" s="11">
        <f t="shared" si="2"/>
        <v>13151.289537537215</v>
      </c>
      <c r="G49" s="11">
        <f t="shared" si="3"/>
        <v>1849.8302844232931</v>
      </c>
      <c r="H49" s="11">
        <f t="shared" si="4"/>
        <v>1970843.600346159</v>
      </c>
    </row>
    <row r="50" spans="3:8">
      <c r="C50" s="8">
        <f t="shared" si="0"/>
        <v>47</v>
      </c>
      <c r="D50" s="11">
        <f t="shared" si="1"/>
        <v>1970843.600346159</v>
      </c>
      <c r="E50" s="11">
        <f t="shared" si="7"/>
        <v>15001.119821960508</v>
      </c>
      <c r="F50" s="11">
        <f t="shared" si="2"/>
        <v>13138.95733564106</v>
      </c>
      <c r="G50" s="11">
        <f t="shared" si="3"/>
        <v>1862.1624863194484</v>
      </c>
      <c r="H50" s="11">
        <f t="shared" si="4"/>
        <v>1968981.4378598395</v>
      </c>
    </row>
    <row r="51" spans="3:8">
      <c r="C51" s="8">
        <f t="shared" si="0"/>
        <v>48</v>
      </c>
      <c r="D51" s="11">
        <f t="shared" si="1"/>
        <v>1968981.4378598395</v>
      </c>
      <c r="E51" s="11">
        <f t="shared" si="7"/>
        <v>15001.119821960508</v>
      </c>
      <c r="F51" s="11">
        <f t="shared" si="2"/>
        <v>13126.542919065598</v>
      </c>
      <c r="G51" s="11">
        <f t="shared" si="3"/>
        <v>1874.5769028949107</v>
      </c>
      <c r="H51" s="11">
        <f t="shared" si="4"/>
        <v>1967106.8609569445</v>
      </c>
    </row>
    <row r="52" spans="3:8">
      <c r="C52" s="8">
        <f t="shared" si="0"/>
        <v>49</v>
      </c>
      <c r="D52" s="11">
        <f t="shared" si="1"/>
        <v>1967106.8609569445</v>
      </c>
      <c r="E52" s="11">
        <f t="shared" si="7"/>
        <v>15001.119821960508</v>
      </c>
      <c r="F52" s="11">
        <f t="shared" si="2"/>
        <v>13114.045739712965</v>
      </c>
      <c r="G52" s="11">
        <f t="shared" si="3"/>
        <v>1887.0740822475436</v>
      </c>
      <c r="H52" s="11">
        <f t="shared" si="4"/>
        <v>1965219.7868746971</v>
      </c>
    </row>
    <row r="53" spans="3:8">
      <c r="C53" s="8">
        <f t="shared" si="0"/>
        <v>50</v>
      </c>
      <c r="D53" s="11">
        <f t="shared" si="1"/>
        <v>1965219.7868746971</v>
      </c>
      <c r="E53" s="11">
        <f t="shared" si="7"/>
        <v>15001.119821960508</v>
      </c>
      <c r="F53" s="11">
        <f t="shared" si="2"/>
        <v>13101.465245831314</v>
      </c>
      <c r="G53" s="11">
        <f t="shared" si="3"/>
        <v>1899.6545761291945</v>
      </c>
      <c r="H53" s="11">
        <f t="shared" si="4"/>
        <v>1963320.1322985678</v>
      </c>
    </row>
    <row r="54" spans="3:8">
      <c r="C54" s="8">
        <f t="shared" si="0"/>
        <v>51</v>
      </c>
      <c r="D54" s="11">
        <f t="shared" si="1"/>
        <v>1963320.1322985678</v>
      </c>
      <c r="E54" s="11">
        <f t="shared" si="7"/>
        <v>15001.119821960508</v>
      </c>
      <c r="F54" s="11">
        <f t="shared" si="2"/>
        <v>13088.800881990453</v>
      </c>
      <c r="G54" s="11">
        <f t="shared" si="3"/>
        <v>1912.318939970055</v>
      </c>
      <c r="H54" s="11">
        <f t="shared" si="4"/>
        <v>1961407.8133585977</v>
      </c>
    </row>
    <row r="55" spans="3:8">
      <c r="C55" s="8">
        <f t="shared" si="0"/>
        <v>52</v>
      </c>
      <c r="D55" s="11">
        <f t="shared" si="1"/>
        <v>1961407.8133585977</v>
      </c>
      <c r="E55" s="11">
        <f t="shared" si="7"/>
        <v>15001.119821960508</v>
      </c>
      <c r="F55" s="11">
        <f t="shared" si="2"/>
        <v>13076.052089057319</v>
      </c>
      <c r="G55" s="11">
        <f t="shared" si="3"/>
        <v>1925.0677329031896</v>
      </c>
      <c r="H55" s="11">
        <f t="shared" si="4"/>
        <v>1959482.7456256945</v>
      </c>
    </row>
    <row r="56" spans="3:8">
      <c r="C56" s="8">
        <f t="shared" si="0"/>
        <v>53</v>
      </c>
      <c r="D56" s="11">
        <f t="shared" si="1"/>
        <v>1959482.7456256945</v>
      </c>
      <c r="E56" s="11">
        <f t="shared" si="7"/>
        <v>15001.119821960508</v>
      </c>
      <c r="F56" s="11">
        <f t="shared" si="2"/>
        <v>13063.218304171298</v>
      </c>
      <c r="G56" s="11">
        <f t="shared" si="3"/>
        <v>1937.9015177892106</v>
      </c>
      <c r="H56" s="11">
        <f t="shared" si="4"/>
        <v>1957544.8441079054</v>
      </c>
    </row>
    <row r="57" spans="3:8">
      <c r="C57" s="8">
        <f t="shared" si="0"/>
        <v>54</v>
      </c>
      <c r="D57" s="11">
        <f t="shared" si="1"/>
        <v>1957544.8441079054</v>
      </c>
      <c r="E57" s="11">
        <f t="shared" si="7"/>
        <v>15001.119821960508</v>
      </c>
      <c r="F57" s="11">
        <f t="shared" si="2"/>
        <v>13050.29896071937</v>
      </c>
      <c r="G57" s="11">
        <f t="shared" si="3"/>
        <v>1950.8208612411381</v>
      </c>
      <c r="H57" s="11">
        <f t="shared" si="4"/>
        <v>1955594.0232466643</v>
      </c>
    </row>
    <row r="58" spans="3:8">
      <c r="C58" s="8">
        <f t="shared" si="0"/>
        <v>55</v>
      </c>
      <c r="D58" s="11">
        <f t="shared" si="1"/>
        <v>1955594.0232466643</v>
      </c>
      <c r="E58" s="11">
        <f t="shared" si="7"/>
        <v>15001.119821960508</v>
      </c>
      <c r="F58" s="11">
        <f t="shared" si="2"/>
        <v>13037.293488311096</v>
      </c>
      <c r="G58" s="11">
        <f t="shared" si="3"/>
        <v>1963.8263336494128</v>
      </c>
      <c r="H58" s="11">
        <f t="shared" si="4"/>
        <v>1953630.1969130149</v>
      </c>
    </row>
    <row r="59" spans="3:8">
      <c r="C59" s="8">
        <f t="shared" si="0"/>
        <v>56</v>
      </c>
      <c r="D59" s="11">
        <f t="shared" si="1"/>
        <v>1953630.1969130149</v>
      </c>
      <c r="E59" s="11">
        <f t="shared" si="7"/>
        <v>15001.119821960508</v>
      </c>
      <c r="F59" s="11">
        <f t="shared" si="2"/>
        <v>13024.201312753434</v>
      </c>
      <c r="G59" s="11">
        <f t="shared" si="3"/>
        <v>1976.9185092070747</v>
      </c>
      <c r="H59" s="11">
        <f t="shared" si="4"/>
        <v>1951653.2784038079</v>
      </c>
    </row>
    <row r="60" spans="3:8">
      <c r="C60" s="8">
        <f t="shared" si="0"/>
        <v>57</v>
      </c>
      <c r="D60" s="11">
        <f t="shared" si="1"/>
        <v>1951653.2784038079</v>
      </c>
      <c r="E60" s="11">
        <f t="shared" si="7"/>
        <v>15001.119821960508</v>
      </c>
      <c r="F60" s="11">
        <f t="shared" si="2"/>
        <v>13011.021856025387</v>
      </c>
      <c r="G60" s="11">
        <f t="shared" si="3"/>
        <v>1990.0979659351215</v>
      </c>
      <c r="H60" s="11">
        <f t="shared" si="4"/>
        <v>1949663.1804378729</v>
      </c>
    </row>
    <row r="61" spans="3:8">
      <c r="C61" s="8">
        <f t="shared" si="0"/>
        <v>58</v>
      </c>
      <c r="D61" s="11">
        <f t="shared" si="1"/>
        <v>1949663.1804378729</v>
      </c>
      <c r="E61" s="11">
        <f t="shared" si="7"/>
        <v>15001.119821960508</v>
      </c>
      <c r="F61" s="11">
        <f t="shared" si="2"/>
        <v>12997.754536252487</v>
      </c>
      <c r="G61" s="11">
        <f t="shared" si="3"/>
        <v>2003.3652857080215</v>
      </c>
      <c r="H61" s="11">
        <f t="shared" si="4"/>
        <v>1947659.8151521648</v>
      </c>
    </row>
    <row r="62" spans="3:8">
      <c r="C62" s="8">
        <f t="shared" si="0"/>
        <v>59</v>
      </c>
      <c r="D62" s="11">
        <f t="shared" si="1"/>
        <v>1947659.8151521648</v>
      </c>
      <c r="E62" s="11">
        <f t="shared" si="7"/>
        <v>15001.119821960508</v>
      </c>
      <c r="F62" s="11">
        <f t="shared" si="2"/>
        <v>12984.398767681099</v>
      </c>
      <c r="G62" s="11">
        <f t="shared" si="3"/>
        <v>2016.7210542794091</v>
      </c>
      <c r="H62" s="11">
        <f t="shared" si="4"/>
        <v>1945643.0940978853</v>
      </c>
    </row>
    <row r="63" spans="3:8">
      <c r="C63" s="8">
        <f t="shared" si="0"/>
        <v>60</v>
      </c>
      <c r="D63" s="11">
        <f t="shared" si="1"/>
        <v>1945643.0940978853</v>
      </c>
      <c r="E63" s="11">
        <f t="shared" si="7"/>
        <v>15001.119821960508</v>
      </c>
      <c r="F63" s="11">
        <f t="shared" si="2"/>
        <v>12970.953960652569</v>
      </c>
      <c r="G63" s="11">
        <f t="shared" si="3"/>
        <v>2030.1658613079398</v>
      </c>
      <c r="H63" s="11">
        <f t="shared" si="4"/>
        <v>1943612.9282365774</v>
      </c>
    </row>
    <row r="64" spans="3:8">
      <c r="C64" s="8">
        <f t="shared" si="0"/>
        <v>61</v>
      </c>
      <c r="D64" s="11">
        <f t="shared" si="1"/>
        <v>1943612.9282365774</v>
      </c>
      <c r="E64" s="11">
        <f t="shared" si="7"/>
        <v>15001.119821960508</v>
      </c>
      <c r="F64" s="11">
        <f t="shared" si="2"/>
        <v>12957.419521577183</v>
      </c>
      <c r="G64" s="11">
        <f t="shared" si="3"/>
        <v>2043.7003003833252</v>
      </c>
      <c r="H64" s="11">
        <f t="shared" si="4"/>
        <v>1941569.227936194</v>
      </c>
    </row>
    <row r="65" spans="3:8">
      <c r="C65" s="8">
        <f t="shared" si="0"/>
        <v>62</v>
      </c>
      <c r="D65" s="11">
        <f t="shared" si="1"/>
        <v>1941569.227936194</v>
      </c>
      <c r="E65" s="11">
        <f t="shared" si="7"/>
        <v>15001.119821960508</v>
      </c>
      <c r="F65" s="11">
        <f t="shared" si="2"/>
        <v>12943.79485290796</v>
      </c>
      <c r="G65" s="11">
        <f t="shared" si="3"/>
        <v>2057.3249690525481</v>
      </c>
      <c r="H65" s="11">
        <f t="shared" si="4"/>
        <v>1939511.9029671415</v>
      </c>
    </row>
    <row r="66" spans="3:8">
      <c r="C66" s="8">
        <f t="shared" si="0"/>
        <v>63</v>
      </c>
      <c r="D66" s="11">
        <f t="shared" si="1"/>
        <v>1939511.9029671415</v>
      </c>
      <c r="E66" s="11">
        <f t="shared" si="7"/>
        <v>15001.119821960508</v>
      </c>
      <c r="F66" s="11">
        <f t="shared" si="2"/>
        <v>12930.079353114277</v>
      </c>
      <c r="G66" s="11">
        <f t="shared" si="3"/>
        <v>2071.0404688462313</v>
      </c>
      <c r="H66" s="11">
        <f t="shared" si="4"/>
        <v>1937440.8624982953</v>
      </c>
    </row>
    <row r="67" spans="3:8">
      <c r="C67" s="8">
        <f t="shared" si="0"/>
        <v>64</v>
      </c>
      <c r="D67" s="11">
        <f t="shared" si="1"/>
        <v>1937440.8624982953</v>
      </c>
      <c r="E67" s="11">
        <f t="shared" si="7"/>
        <v>15001.119821960508</v>
      </c>
      <c r="F67" s="11">
        <f t="shared" si="2"/>
        <v>12916.272416655303</v>
      </c>
      <c r="G67" s="11">
        <f t="shared" si="3"/>
        <v>2084.847405305205</v>
      </c>
      <c r="H67" s="11">
        <f t="shared" si="4"/>
        <v>1935356.0150929901</v>
      </c>
    </row>
    <row r="68" spans="3:8">
      <c r="C68" s="8">
        <f t="shared" ref="C68:C131" si="8">1+C67</f>
        <v>65</v>
      </c>
      <c r="D68" s="11">
        <f t="shared" ref="D68:D131" si="9">H67</f>
        <v>1935356.0150929901</v>
      </c>
      <c r="E68" s="11">
        <f t="shared" si="7"/>
        <v>15001.119821960508</v>
      </c>
      <c r="F68" s="11">
        <f t="shared" ref="F68:F131" si="10">(B$4/B$2)*H67</f>
        <v>12902.373433953268</v>
      </c>
      <c r="G68" s="11">
        <f t="shared" ref="G68:G131" si="11">E68-F68</f>
        <v>2098.746388007241</v>
      </c>
      <c r="H68" s="11">
        <f t="shared" ref="H68:H131" si="12">D68-G68</f>
        <v>1933257.2687049829</v>
      </c>
    </row>
    <row r="69" spans="3:8">
      <c r="C69" s="8">
        <f t="shared" si="8"/>
        <v>66</v>
      </c>
      <c r="D69" s="11">
        <f t="shared" si="9"/>
        <v>1933257.2687049829</v>
      </c>
      <c r="E69" s="11">
        <f t="shared" si="7"/>
        <v>15001.119821960508</v>
      </c>
      <c r="F69" s="11">
        <f t="shared" si="10"/>
        <v>12888.381791366553</v>
      </c>
      <c r="G69" s="11">
        <f t="shared" si="11"/>
        <v>2112.738030593955</v>
      </c>
      <c r="H69" s="11">
        <f t="shared" si="12"/>
        <v>1931144.5306743891</v>
      </c>
    </row>
    <row r="70" spans="3:8">
      <c r="C70" s="8">
        <f t="shared" si="8"/>
        <v>67</v>
      </c>
      <c r="D70" s="11">
        <f t="shared" si="9"/>
        <v>1931144.5306743891</v>
      </c>
      <c r="E70" s="11">
        <f t="shared" si="7"/>
        <v>15001.119821960508</v>
      </c>
      <c r="F70" s="11">
        <f t="shared" si="10"/>
        <v>12874.296871162594</v>
      </c>
      <c r="G70" s="11">
        <f t="shared" si="11"/>
        <v>2126.822950797914</v>
      </c>
      <c r="H70" s="11">
        <f t="shared" si="12"/>
        <v>1929017.7077235912</v>
      </c>
    </row>
    <row r="71" spans="3:8">
      <c r="C71" s="8">
        <f t="shared" si="8"/>
        <v>68</v>
      </c>
      <c r="D71" s="11">
        <f t="shared" si="9"/>
        <v>1929017.7077235912</v>
      </c>
      <c r="E71" s="11">
        <f t="shared" si="7"/>
        <v>15001.119821960508</v>
      </c>
      <c r="F71" s="11">
        <f t="shared" si="10"/>
        <v>12860.11805149061</v>
      </c>
      <c r="G71" s="11">
        <f t="shared" si="11"/>
        <v>2141.0017704698985</v>
      </c>
      <c r="H71" s="11">
        <f t="shared" si="12"/>
        <v>1926876.7059531214</v>
      </c>
    </row>
    <row r="72" spans="3:8">
      <c r="C72" s="8">
        <f t="shared" si="8"/>
        <v>69</v>
      </c>
      <c r="D72" s="11">
        <f t="shared" si="9"/>
        <v>1926876.7059531214</v>
      </c>
      <c r="E72" s="11">
        <f t="shared" si="7"/>
        <v>15001.119821960508</v>
      </c>
      <c r="F72" s="11">
        <f t="shared" si="10"/>
        <v>12845.844706354144</v>
      </c>
      <c r="G72" s="11">
        <f t="shared" si="11"/>
        <v>2155.2751156063641</v>
      </c>
      <c r="H72" s="11">
        <f t="shared" si="12"/>
        <v>1924721.430837515</v>
      </c>
    </row>
    <row r="73" spans="3:8">
      <c r="C73" s="8">
        <f t="shared" si="8"/>
        <v>70</v>
      </c>
      <c r="D73" s="11">
        <f t="shared" si="9"/>
        <v>1924721.430837515</v>
      </c>
      <c r="E73" s="11">
        <f t="shared" si="7"/>
        <v>15001.119821960508</v>
      </c>
      <c r="F73" s="11">
        <f t="shared" si="10"/>
        <v>12831.476205583434</v>
      </c>
      <c r="G73" s="11">
        <f t="shared" si="11"/>
        <v>2169.6436163770741</v>
      </c>
      <c r="H73" s="11">
        <f t="shared" si="12"/>
        <v>1922551.7872211379</v>
      </c>
    </row>
    <row r="74" spans="3:8">
      <c r="C74" s="8">
        <f t="shared" si="8"/>
        <v>71</v>
      </c>
      <c r="D74" s="11">
        <f t="shared" si="9"/>
        <v>1922551.7872211379</v>
      </c>
      <c r="E74" s="11">
        <f t="shared" si="7"/>
        <v>15001.119821960508</v>
      </c>
      <c r="F74" s="11">
        <f t="shared" si="10"/>
        <v>12817.011914807586</v>
      </c>
      <c r="G74" s="11">
        <f t="shared" si="11"/>
        <v>2184.1079071529221</v>
      </c>
      <c r="H74" s="11">
        <f t="shared" si="12"/>
        <v>1920367.6793139849</v>
      </c>
    </row>
    <row r="75" spans="3:8">
      <c r="C75" s="8">
        <f t="shared" si="8"/>
        <v>72</v>
      </c>
      <c r="D75" s="11">
        <f t="shared" si="9"/>
        <v>1920367.6793139849</v>
      </c>
      <c r="E75" s="11">
        <f t="shared" si="7"/>
        <v>15001.119821960508</v>
      </c>
      <c r="F75" s="11">
        <f t="shared" si="10"/>
        <v>12802.451195426567</v>
      </c>
      <c r="G75" s="11">
        <f t="shared" si="11"/>
        <v>2198.6686265339413</v>
      </c>
      <c r="H75" s="11">
        <f t="shared" si="12"/>
        <v>1918169.0106874509</v>
      </c>
    </row>
    <row r="76" spans="3:8">
      <c r="C76" s="8">
        <f t="shared" si="8"/>
        <v>73</v>
      </c>
      <c r="D76" s="11">
        <f t="shared" si="9"/>
        <v>1918169.0106874509</v>
      </c>
      <c r="E76" s="11">
        <f t="shared" si="7"/>
        <v>15001.119821960508</v>
      </c>
      <c r="F76" s="11">
        <f t="shared" si="10"/>
        <v>12787.793404583006</v>
      </c>
      <c r="G76" s="11">
        <f t="shared" si="11"/>
        <v>2213.3264173775024</v>
      </c>
      <c r="H76" s="11">
        <f t="shared" si="12"/>
        <v>1915955.6842700734</v>
      </c>
    </row>
    <row r="77" spans="3:8">
      <c r="C77" s="8">
        <f t="shared" si="8"/>
        <v>74</v>
      </c>
      <c r="D77" s="11">
        <f t="shared" si="9"/>
        <v>1915955.6842700734</v>
      </c>
      <c r="E77" s="11">
        <f t="shared" si="7"/>
        <v>15001.119821960508</v>
      </c>
      <c r="F77" s="11">
        <f t="shared" si="10"/>
        <v>12773.037895133824</v>
      </c>
      <c r="G77" s="11">
        <f t="shared" si="11"/>
        <v>2228.0819268266841</v>
      </c>
      <c r="H77" s="11">
        <f t="shared" si="12"/>
        <v>1913727.6023432468</v>
      </c>
    </row>
    <row r="78" spans="3:8">
      <c r="C78" s="8">
        <f t="shared" si="8"/>
        <v>75</v>
      </c>
      <c r="D78" s="11">
        <f t="shared" si="9"/>
        <v>1913727.6023432468</v>
      </c>
      <c r="E78" s="11">
        <f t="shared" si="7"/>
        <v>15001.119821960508</v>
      </c>
      <c r="F78" s="11">
        <f t="shared" si="10"/>
        <v>12758.184015621646</v>
      </c>
      <c r="G78" s="11">
        <f t="shared" si="11"/>
        <v>2242.9358063388627</v>
      </c>
      <c r="H78" s="11">
        <f t="shared" si="12"/>
        <v>1911484.6665369079</v>
      </c>
    </row>
    <row r="79" spans="3:8">
      <c r="C79" s="8">
        <f t="shared" si="8"/>
        <v>76</v>
      </c>
      <c r="D79" s="11">
        <f t="shared" si="9"/>
        <v>1911484.6665369079</v>
      </c>
      <c r="E79" s="11">
        <f t="shared" si="7"/>
        <v>15001.119821960508</v>
      </c>
      <c r="F79" s="11">
        <f t="shared" si="10"/>
        <v>12743.231110246054</v>
      </c>
      <c r="G79" s="11">
        <f t="shared" si="11"/>
        <v>2257.888711714455</v>
      </c>
      <c r="H79" s="11">
        <f t="shared" si="12"/>
        <v>1909226.7778251935</v>
      </c>
    </row>
    <row r="80" spans="3:8">
      <c r="C80" s="8">
        <f t="shared" si="8"/>
        <v>77</v>
      </c>
      <c r="D80" s="11">
        <f t="shared" si="9"/>
        <v>1909226.7778251935</v>
      </c>
      <c r="E80" s="11">
        <f t="shared" si="7"/>
        <v>15001.119821960508</v>
      </c>
      <c r="F80" s="11">
        <f t="shared" si="10"/>
        <v>12728.178518834624</v>
      </c>
      <c r="G80" s="11">
        <f t="shared" si="11"/>
        <v>2272.9413031258846</v>
      </c>
      <c r="H80" s="11">
        <f t="shared" si="12"/>
        <v>1906953.8365220677</v>
      </c>
    </row>
    <row r="81" spans="3:8">
      <c r="C81" s="8">
        <f t="shared" si="8"/>
        <v>78</v>
      </c>
      <c r="D81" s="11">
        <f t="shared" si="9"/>
        <v>1906953.8365220677</v>
      </c>
      <c r="E81" s="11">
        <f t="shared" si="7"/>
        <v>15001.119821960508</v>
      </c>
      <c r="F81" s="11">
        <f t="shared" si="10"/>
        <v>12713.025576813785</v>
      </c>
      <c r="G81" s="11">
        <f t="shared" si="11"/>
        <v>2288.0942451467236</v>
      </c>
      <c r="H81" s="11">
        <f t="shared" si="12"/>
        <v>1904665.7422769209</v>
      </c>
    </row>
    <row r="82" spans="3:8">
      <c r="C82" s="8">
        <f t="shared" si="8"/>
        <v>79</v>
      </c>
      <c r="D82" s="11">
        <f t="shared" si="9"/>
        <v>1904665.7422769209</v>
      </c>
      <c r="E82" s="11">
        <f t="shared" si="7"/>
        <v>15001.119821960508</v>
      </c>
      <c r="F82" s="11">
        <f t="shared" si="10"/>
        <v>12697.771615179474</v>
      </c>
      <c r="G82" s="11">
        <f t="shared" si="11"/>
        <v>2303.3482067810346</v>
      </c>
      <c r="H82" s="11">
        <f t="shared" si="12"/>
        <v>1902362.3940701399</v>
      </c>
    </row>
    <row r="83" spans="3:8">
      <c r="C83" s="8">
        <f t="shared" si="8"/>
        <v>80</v>
      </c>
      <c r="D83" s="11">
        <f t="shared" si="9"/>
        <v>1902362.3940701399</v>
      </c>
      <c r="E83" s="11">
        <f t="shared" si="7"/>
        <v>15001.119821960508</v>
      </c>
      <c r="F83" s="11">
        <f t="shared" si="10"/>
        <v>12682.415960467601</v>
      </c>
      <c r="G83" s="11">
        <f t="shared" si="11"/>
        <v>2318.7038614929079</v>
      </c>
      <c r="H83" s="11">
        <f t="shared" si="12"/>
        <v>1900043.6902086469</v>
      </c>
    </row>
    <row r="84" spans="3:8">
      <c r="C84" s="8">
        <f t="shared" si="8"/>
        <v>81</v>
      </c>
      <c r="D84" s="11">
        <f t="shared" si="9"/>
        <v>1900043.6902086469</v>
      </c>
      <c r="E84" s="11">
        <f t="shared" si="7"/>
        <v>15001.119821960508</v>
      </c>
      <c r="F84" s="11">
        <f t="shared" si="10"/>
        <v>12666.957934724314</v>
      </c>
      <c r="G84" s="11">
        <f t="shared" si="11"/>
        <v>2334.1618872361942</v>
      </c>
      <c r="H84" s="11">
        <f t="shared" si="12"/>
        <v>1897709.5283214108</v>
      </c>
    </row>
    <row r="85" spans="3:8">
      <c r="C85" s="8">
        <f t="shared" si="8"/>
        <v>82</v>
      </c>
      <c r="D85" s="11">
        <f t="shared" si="9"/>
        <v>1897709.5283214108</v>
      </c>
      <c r="E85" s="11">
        <f t="shared" si="7"/>
        <v>15001.119821960508</v>
      </c>
      <c r="F85" s="11">
        <f t="shared" si="10"/>
        <v>12651.396855476072</v>
      </c>
      <c r="G85" s="11">
        <f t="shared" si="11"/>
        <v>2349.7229664844363</v>
      </c>
      <c r="H85" s="11">
        <f t="shared" si="12"/>
        <v>1895359.8053549263</v>
      </c>
    </row>
    <row r="86" spans="3:8">
      <c r="C86" s="8">
        <f t="shared" si="8"/>
        <v>83</v>
      </c>
      <c r="D86" s="11">
        <f t="shared" si="9"/>
        <v>1895359.8053549263</v>
      </c>
      <c r="E86" s="11">
        <f t="shared" si="7"/>
        <v>15001.119821960508</v>
      </c>
      <c r="F86" s="11">
        <f t="shared" si="10"/>
        <v>12635.73203569951</v>
      </c>
      <c r="G86" s="11">
        <f t="shared" si="11"/>
        <v>2365.3877862609988</v>
      </c>
      <c r="H86" s="11">
        <f t="shared" si="12"/>
        <v>1892994.4175686652</v>
      </c>
    </row>
    <row r="87" spans="3:8">
      <c r="C87" s="8">
        <f t="shared" si="8"/>
        <v>84</v>
      </c>
      <c r="D87" s="11">
        <f t="shared" si="9"/>
        <v>1892994.4175686652</v>
      </c>
      <c r="E87" s="11">
        <f t="shared" si="7"/>
        <v>15001.119821960508</v>
      </c>
      <c r="F87" s="11">
        <f t="shared" si="10"/>
        <v>12619.962783791103</v>
      </c>
      <c r="G87" s="11">
        <f t="shared" si="11"/>
        <v>2381.1570381694055</v>
      </c>
      <c r="H87" s="11">
        <f t="shared" si="12"/>
        <v>1890613.2605304958</v>
      </c>
    </row>
    <row r="88" spans="3:8">
      <c r="C88" s="8">
        <f t="shared" si="8"/>
        <v>85</v>
      </c>
      <c r="D88" s="11">
        <f t="shared" si="9"/>
        <v>1890613.2605304958</v>
      </c>
      <c r="E88" s="11">
        <f t="shared" si="7"/>
        <v>15001.119821960508</v>
      </c>
      <c r="F88" s="11">
        <f t="shared" si="10"/>
        <v>12604.08840353664</v>
      </c>
      <c r="G88" s="11">
        <f t="shared" si="11"/>
        <v>2397.0314184238687</v>
      </c>
      <c r="H88" s="11">
        <f t="shared" si="12"/>
        <v>1888216.2291120719</v>
      </c>
    </row>
    <row r="89" spans="3:8">
      <c r="C89" s="8">
        <f t="shared" si="8"/>
        <v>86</v>
      </c>
      <c r="D89" s="11">
        <f t="shared" si="9"/>
        <v>1888216.2291120719</v>
      </c>
      <c r="E89" s="11">
        <f t="shared" si="7"/>
        <v>15001.119821960508</v>
      </c>
      <c r="F89" s="11">
        <f t="shared" si="10"/>
        <v>12588.10819408048</v>
      </c>
      <c r="G89" s="11">
        <f t="shared" si="11"/>
        <v>2413.0116278800288</v>
      </c>
      <c r="H89" s="11">
        <f t="shared" si="12"/>
        <v>1885803.217484192</v>
      </c>
    </row>
    <row r="90" spans="3:8">
      <c r="C90" s="8">
        <f t="shared" si="8"/>
        <v>87</v>
      </c>
      <c r="D90" s="11">
        <f t="shared" si="9"/>
        <v>1885803.217484192</v>
      </c>
      <c r="E90" s="11">
        <f t="shared" si="7"/>
        <v>15001.119821960508</v>
      </c>
      <c r="F90" s="11">
        <f t="shared" si="10"/>
        <v>12572.021449894613</v>
      </c>
      <c r="G90" s="11">
        <f t="shared" si="11"/>
        <v>2429.0983720658951</v>
      </c>
      <c r="H90" s="11">
        <f t="shared" si="12"/>
        <v>1883374.1191121261</v>
      </c>
    </row>
    <row r="91" spans="3:8">
      <c r="C91" s="8">
        <f t="shared" si="8"/>
        <v>88</v>
      </c>
      <c r="D91" s="11">
        <f t="shared" si="9"/>
        <v>1883374.1191121261</v>
      </c>
      <c r="E91" s="11">
        <f t="shared" si="7"/>
        <v>15001.119821960508</v>
      </c>
      <c r="F91" s="11">
        <f t="shared" si="10"/>
        <v>12555.827460747509</v>
      </c>
      <c r="G91" s="11">
        <f t="shared" si="11"/>
        <v>2445.2923612129998</v>
      </c>
      <c r="H91" s="11">
        <f t="shared" si="12"/>
        <v>1880928.8267509132</v>
      </c>
    </row>
    <row r="92" spans="3:8">
      <c r="C92" s="8">
        <f t="shared" si="8"/>
        <v>89</v>
      </c>
      <c r="D92" s="11">
        <f t="shared" si="9"/>
        <v>1880928.8267509132</v>
      </c>
      <c r="E92" s="11">
        <f t="shared" si="7"/>
        <v>15001.119821960508</v>
      </c>
      <c r="F92" s="11">
        <f t="shared" si="10"/>
        <v>12539.525511672755</v>
      </c>
      <c r="G92" s="11">
        <f t="shared" si="11"/>
        <v>2461.5943102877536</v>
      </c>
      <c r="H92" s="11">
        <f t="shared" si="12"/>
        <v>1878467.2324406253</v>
      </c>
    </row>
    <row r="93" spans="3:8">
      <c r="C93" s="8">
        <f t="shared" si="8"/>
        <v>90</v>
      </c>
      <c r="D93" s="11">
        <f t="shared" si="9"/>
        <v>1878467.2324406253</v>
      </c>
      <c r="E93" s="11">
        <f t="shared" ref="E93:E156" si="13">E92</f>
        <v>15001.119821960508</v>
      </c>
      <c r="F93" s="11">
        <f t="shared" si="10"/>
        <v>12523.114882937503</v>
      </c>
      <c r="G93" s="11">
        <f t="shared" si="11"/>
        <v>2478.0049390230051</v>
      </c>
      <c r="H93" s="11">
        <f t="shared" si="12"/>
        <v>1875989.2275016024</v>
      </c>
    </row>
    <row r="94" spans="3:8">
      <c r="C94" s="8">
        <f t="shared" si="8"/>
        <v>91</v>
      </c>
      <c r="D94" s="11">
        <f t="shared" si="9"/>
        <v>1875989.2275016024</v>
      </c>
      <c r="E94" s="11">
        <f t="shared" si="13"/>
        <v>15001.119821960508</v>
      </c>
      <c r="F94" s="11">
        <f t="shared" si="10"/>
        <v>12506.594850010682</v>
      </c>
      <c r="G94" s="11">
        <f t="shared" si="11"/>
        <v>2494.5249719498261</v>
      </c>
      <c r="H94" s="11">
        <f t="shared" si="12"/>
        <v>1873494.7025296525</v>
      </c>
    </row>
    <row r="95" spans="3:8">
      <c r="C95" s="8">
        <f t="shared" si="8"/>
        <v>92</v>
      </c>
      <c r="D95" s="11">
        <f t="shared" si="9"/>
        <v>1873494.7025296525</v>
      </c>
      <c r="E95" s="11">
        <f t="shared" si="13"/>
        <v>15001.119821960508</v>
      </c>
      <c r="F95" s="11">
        <f t="shared" si="10"/>
        <v>12489.964683531018</v>
      </c>
      <c r="G95" s="11">
        <f t="shared" si="11"/>
        <v>2511.1551384294908</v>
      </c>
      <c r="H95" s="11">
        <f t="shared" si="12"/>
        <v>1870983.547391223</v>
      </c>
    </row>
    <row r="96" spans="3:8">
      <c r="C96" s="8">
        <f t="shared" si="8"/>
        <v>93</v>
      </c>
      <c r="D96" s="11">
        <f t="shared" si="9"/>
        <v>1870983.547391223</v>
      </c>
      <c r="E96" s="11">
        <f t="shared" si="13"/>
        <v>15001.119821960508</v>
      </c>
      <c r="F96" s="11">
        <f t="shared" si="10"/>
        <v>12473.223649274822</v>
      </c>
      <c r="G96" s="11">
        <f t="shared" si="11"/>
        <v>2527.8961726856869</v>
      </c>
      <c r="H96" s="11">
        <f t="shared" si="12"/>
        <v>1868455.6512185372</v>
      </c>
    </row>
    <row r="97" spans="3:8">
      <c r="C97" s="8">
        <f t="shared" si="8"/>
        <v>94</v>
      </c>
      <c r="D97" s="11">
        <f t="shared" si="9"/>
        <v>1868455.6512185372</v>
      </c>
      <c r="E97" s="11">
        <f t="shared" si="13"/>
        <v>15001.119821960508</v>
      </c>
      <c r="F97" s="11">
        <f t="shared" si="10"/>
        <v>12456.371008123582</v>
      </c>
      <c r="G97" s="11">
        <f t="shared" si="11"/>
        <v>2544.7488138369263</v>
      </c>
      <c r="H97" s="11">
        <f t="shared" si="12"/>
        <v>1865910.9024047004</v>
      </c>
    </row>
    <row r="98" spans="3:8">
      <c r="C98" s="8">
        <f t="shared" si="8"/>
        <v>95</v>
      </c>
      <c r="D98" s="11">
        <f t="shared" si="9"/>
        <v>1865910.9024047004</v>
      </c>
      <c r="E98" s="11">
        <f t="shared" si="13"/>
        <v>15001.119821960508</v>
      </c>
      <c r="F98" s="11">
        <f t="shared" si="10"/>
        <v>12439.406016031337</v>
      </c>
      <c r="G98" s="11">
        <f t="shared" si="11"/>
        <v>2561.7138059291719</v>
      </c>
      <c r="H98" s="11">
        <f t="shared" si="12"/>
        <v>1863349.1885987713</v>
      </c>
    </row>
    <row r="99" spans="3:8">
      <c r="C99" s="8">
        <f t="shared" si="8"/>
        <v>96</v>
      </c>
      <c r="D99" s="11">
        <f t="shared" si="9"/>
        <v>1863349.1885987713</v>
      </c>
      <c r="E99" s="11">
        <f t="shared" si="13"/>
        <v>15001.119821960508</v>
      </c>
      <c r="F99" s="11">
        <f t="shared" si="10"/>
        <v>12422.32792399181</v>
      </c>
      <c r="G99" s="11">
        <f t="shared" si="11"/>
        <v>2578.7918979686983</v>
      </c>
      <c r="H99" s="11">
        <f t="shared" si="12"/>
        <v>1860770.3967008027</v>
      </c>
    </row>
    <row r="100" spans="3:8">
      <c r="C100" s="8">
        <f t="shared" si="8"/>
        <v>97</v>
      </c>
      <c r="D100" s="11">
        <f t="shared" si="9"/>
        <v>1860770.3967008027</v>
      </c>
      <c r="E100" s="11">
        <f t="shared" si="13"/>
        <v>15001.119821960508</v>
      </c>
      <c r="F100" s="11">
        <f t="shared" si="10"/>
        <v>12405.135978005352</v>
      </c>
      <c r="G100" s="11">
        <f t="shared" si="11"/>
        <v>2595.9838439551568</v>
      </c>
      <c r="H100" s="11">
        <f t="shared" si="12"/>
        <v>1858174.4128568475</v>
      </c>
    </row>
    <row r="101" spans="3:8">
      <c r="C101" s="8">
        <f t="shared" si="8"/>
        <v>98</v>
      </c>
      <c r="D101" s="11">
        <f t="shared" si="9"/>
        <v>1858174.4128568475</v>
      </c>
      <c r="E101" s="11">
        <f t="shared" si="13"/>
        <v>15001.119821960508</v>
      </c>
      <c r="F101" s="11">
        <f t="shared" si="10"/>
        <v>12387.829419045651</v>
      </c>
      <c r="G101" s="11">
        <f t="shared" si="11"/>
        <v>2613.2904029148576</v>
      </c>
      <c r="H101" s="11">
        <f t="shared" si="12"/>
        <v>1855561.1224539327</v>
      </c>
    </row>
    <row r="102" spans="3:8">
      <c r="C102" s="8">
        <f t="shared" si="8"/>
        <v>99</v>
      </c>
      <c r="D102" s="11">
        <f t="shared" si="9"/>
        <v>1855561.1224539327</v>
      </c>
      <c r="E102" s="11">
        <f t="shared" si="13"/>
        <v>15001.119821960508</v>
      </c>
      <c r="F102" s="11">
        <f t="shared" si="10"/>
        <v>12370.407483026218</v>
      </c>
      <c r="G102" s="11">
        <f t="shared" si="11"/>
        <v>2630.7123389342905</v>
      </c>
      <c r="H102" s="11">
        <f t="shared" si="12"/>
        <v>1852930.4101149985</v>
      </c>
    </row>
    <row r="103" spans="3:8">
      <c r="C103" s="8">
        <f t="shared" si="8"/>
        <v>100</v>
      </c>
      <c r="D103" s="11">
        <f t="shared" si="9"/>
        <v>1852930.4101149985</v>
      </c>
      <c r="E103" s="11">
        <f t="shared" si="13"/>
        <v>15001.119821960508</v>
      </c>
      <c r="F103" s="11">
        <f t="shared" si="10"/>
        <v>12352.869400766656</v>
      </c>
      <c r="G103" s="11">
        <f t="shared" si="11"/>
        <v>2648.2504211938522</v>
      </c>
      <c r="H103" s="11">
        <f t="shared" si="12"/>
        <v>1850282.1596938046</v>
      </c>
    </row>
    <row r="104" spans="3:8">
      <c r="C104" s="8">
        <f t="shared" si="8"/>
        <v>101</v>
      </c>
      <c r="D104" s="11">
        <f t="shared" si="9"/>
        <v>1850282.1596938046</v>
      </c>
      <c r="E104" s="11">
        <f t="shared" si="13"/>
        <v>15001.119821960508</v>
      </c>
      <c r="F104" s="11">
        <f t="shared" si="10"/>
        <v>12335.214397958698</v>
      </c>
      <c r="G104" s="11">
        <f t="shared" si="11"/>
        <v>2665.9054240018104</v>
      </c>
      <c r="H104" s="11">
        <f t="shared" si="12"/>
        <v>1847616.2542698027</v>
      </c>
    </row>
    <row r="105" spans="3:8">
      <c r="C105" s="8">
        <f t="shared" si="8"/>
        <v>102</v>
      </c>
      <c r="D105" s="11">
        <f t="shared" si="9"/>
        <v>1847616.2542698027</v>
      </c>
      <c r="E105" s="11">
        <f t="shared" si="13"/>
        <v>15001.119821960508</v>
      </c>
      <c r="F105" s="11">
        <f t="shared" si="10"/>
        <v>12317.441695132018</v>
      </c>
      <c r="G105" s="11">
        <f t="shared" si="11"/>
        <v>2683.6781268284903</v>
      </c>
      <c r="H105" s="11">
        <f t="shared" si="12"/>
        <v>1844932.5761429742</v>
      </c>
    </row>
    <row r="106" spans="3:8">
      <c r="C106" s="8">
        <f t="shared" si="8"/>
        <v>103</v>
      </c>
      <c r="D106" s="11">
        <f t="shared" si="9"/>
        <v>1844932.5761429742</v>
      </c>
      <c r="E106" s="11">
        <f t="shared" si="13"/>
        <v>15001.119821960508</v>
      </c>
      <c r="F106" s="11">
        <f t="shared" si="10"/>
        <v>12299.55050761983</v>
      </c>
      <c r="G106" s="11">
        <f t="shared" si="11"/>
        <v>2701.5693143406788</v>
      </c>
      <c r="H106" s="11">
        <f t="shared" si="12"/>
        <v>1842231.0068286336</v>
      </c>
    </row>
    <row r="107" spans="3:8">
      <c r="C107" s="8">
        <f t="shared" si="8"/>
        <v>104</v>
      </c>
      <c r="D107" s="11">
        <f t="shared" si="9"/>
        <v>1842231.0068286336</v>
      </c>
      <c r="E107" s="11">
        <f t="shared" si="13"/>
        <v>15001.119821960508</v>
      </c>
      <c r="F107" s="11">
        <f t="shared" si="10"/>
        <v>12281.540045524225</v>
      </c>
      <c r="G107" s="11">
        <f t="shared" si="11"/>
        <v>2719.5797764362833</v>
      </c>
      <c r="H107" s="11">
        <f t="shared" si="12"/>
        <v>1839511.4270521973</v>
      </c>
    </row>
    <row r="108" spans="3:8">
      <c r="C108" s="8">
        <f t="shared" si="8"/>
        <v>105</v>
      </c>
      <c r="D108" s="11">
        <f t="shared" si="9"/>
        <v>1839511.4270521973</v>
      </c>
      <c r="E108" s="11">
        <f t="shared" si="13"/>
        <v>15001.119821960508</v>
      </c>
      <c r="F108" s="11">
        <f t="shared" si="10"/>
        <v>12263.409513681316</v>
      </c>
      <c r="G108" s="11">
        <f t="shared" si="11"/>
        <v>2737.7103082791928</v>
      </c>
      <c r="H108" s="11">
        <f t="shared" si="12"/>
        <v>1836773.7167439181</v>
      </c>
    </row>
    <row r="109" spans="3:8">
      <c r="C109" s="8">
        <f t="shared" si="8"/>
        <v>106</v>
      </c>
      <c r="D109" s="11">
        <f t="shared" si="9"/>
        <v>1836773.7167439181</v>
      </c>
      <c r="E109" s="11">
        <f t="shared" si="13"/>
        <v>15001.119821960508</v>
      </c>
      <c r="F109" s="11">
        <f t="shared" si="10"/>
        <v>12245.158111626122</v>
      </c>
      <c r="G109" s="11">
        <f t="shared" si="11"/>
        <v>2755.9617103343862</v>
      </c>
      <c r="H109" s="11">
        <f t="shared" si="12"/>
        <v>1834017.7550335838</v>
      </c>
    </row>
    <row r="110" spans="3:8">
      <c r="C110" s="8">
        <f t="shared" si="8"/>
        <v>107</v>
      </c>
      <c r="D110" s="11">
        <f t="shared" si="9"/>
        <v>1834017.7550335838</v>
      </c>
      <c r="E110" s="11">
        <f t="shared" si="13"/>
        <v>15001.119821960508</v>
      </c>
      <c r="F110" s="11">
        <f t="shared" si="10"/>
        <v>12226.785033557226</v>
      </c>
      <c r="G110" s="11">
        <f t="shared" si="11"/>
        <v>2774.3347884032828</v>
      </c>
      <c r="H110" s="11">
        <f t="shared" si="12"/>
        <v>1831243.4202451806</v>
      </c>
    </row>
    <row r="111" spans="3:8">
      <c r="C111" s="8">
        <f t="shared" si="8"/>
        <v>108</v>
      </c>
      <c r="D111" s="11">
        <f t="shared" si="9"/>
        <v>1831243.4202451806</v>
      </c>
      <c r="E111" s="11">
        <f t="shared" si="13"/>
        <v>15001.119821960508</v>
      </c>
      <c r="F111" s="11">
        <f t="shared" si="10"/>
        <v>12208.289468301205</v>
      </c>
      <c r="G111" s="11">
        <f t="shared" si="11"/>
        <v>2792.830353659303</v>
      </c>
      <c r="H111" s="11">
        <f t="shared" si="12"/>
        <v>1828450.5898915213</v>
      </c>
    </row>
    <row r="112" spans="3:8">
      <c r="C112" s="8">
        <f t="shared" si="8"/>
        <v>109</v>
      </c>
      <c r="D112" s="11">
        <f t="shared" si="9"/>
        <v>1828450.5898915213</v>
      </c>
      <c r="E112" s="11">
        <f t="shared" si="13"/>
        <v>15001.119821960508</v>
      </c>
      <c r="F112" s="11">
        <f t="shared" si="10"/>
        <v>12189.670599276809</v>
      </c>
      <c r="G112" s="11">
        <f t="shared" si="11"/>
        <v>2811.4492226836992</v>
      </c>
      <c r="H112" s="11">
        <f t="shared" si="12"/>
        <v>1825639.1406688376</v>
      </c>
    </row>
    <row r="113" spans="3:8">
      <c r="C113" s="8">
        <f t="shared" si="8"/>
        <v>110</v>
      </c>
      <c r="D113" s="11">
        <f t="shared" si="9"/>
        <v>1825639.1406688376</v>
      </c>
      <c r="E113" s="11">
        <f t="shared" si="13"/>
        <v>15001.119821960508</v>
      </c>
      <c r="F113" s="11">
        <f t="shared" si="10"/>
        <v>12170.927604458919</v>
      </c>
      <c r="G113" s="11">
        <f t="shared" si="11"/>
        <v>2830.1922175015898</v>
      </c>
      <c r="H113" s="11">
        <f t="shared" si="12"/>
        <v>1822808.948451336</v>
      </c>
    </row>
    <row r="114" spans="3:8">
      <c r="C114" s="8">
        <f t="shared" si="8"/>
        <v>111</v>
      </c>
      <c r="D114" s="11">
        <f t="shared" si="9"/>
        <v>1822808.948451336</v>
      </c>
      <c r="E114" s="11">
        <f t="shared" si="13"/>
        <v>15001.119821960508</v>
      </c>
      <c r="F114" s="11">
        <f t="shared" si="10"/>
        <v>12152.05965634224</v>
      </c>
      <c r="G114" s="11">
        <f t="shared" si="11"/>
        <v>2849.060165618268</v>
      </c>
      <c r="H114" s="11">
        <f t="shared" si="12"/>
        <v>1819959.8882857177</v>
      </c>
    </row>
    <row r="115" spans="3:8">
      <c r="C115" s="8">
        <f t="shared" si="8"/>
        <v>112</v>
      </c>
      <c r="D115" s="11">
        <f t="shared" si="9"/>
        <v>1819959.8882857177</v>
      </c>
      <c r="E115" s="11">
        <f t="shared" si="13"/>
        <v>15001.119821960508</v>
      </c>
      <c r="F115" s="11">
        <f t="shared" si="10"/>
        <v>12133.065921904785</v>
      </c>
      <c r="G115" s="11">
        <f t="shared" si="11"/>
        <v>2868.0539000557237</v>
      </c>
      <c r="H115" s="11">
        <f t="shared" si="12"/>
        <v>1817091.8343856619</v>
      </c>
    </row>
    <row r="116" spans="3:8">
      <c r="C116" s="8">
        <f t="shared" si="8"/>
        <v>113</v>
      </c>
      <c r="D116" s="11">
        <f t="shared" si="9"/>
        <v>1817091.8343856619</v>
      </c>
      <c r="E116" s="11">
        <f t="shared" si="13"/>
        <v>15001.119821960508</v>
      </c>
      <c r="F116" s="11">
        <f t="shared" si="10"/>
        <v>12113.94556257108</v>
      </c>
      <c r="G116" s="11">
        <f t="shared" si="11"/>
        <v>2887.1742593894287</v>
      </c>
      <c r="H116" s="11">
        <f t="shared" si="12"/>
        <v>1814204.6601262724</v>
      </c>
    </row>
    <row r="117" spans="3:8">
      <c r="C117" s="8">
        <f t="shared" si="8"/>
        <v>114</v>
      </c>
      <c r="D117" s="11">
        <f t="shared" si="9"/>
        <v>1814204.6601262724</v>
      </c>
      <c r="E117" s="11">
        <f t="shared" si="13"/>
        <v>15001.119821960508</v>
      </c>
      <c r="F117" s="11">
        <f t="shared" si="10"/>
        <v>12094.69773417515</v>
      </c>
      <c r="G117" s="11">
        <f t="shared" si="11"/>
        <v>2906.4220877853586</v>
      </c>
      <c r="H117" s="11">
        <f t="shared" si="12"/>
        <v>1811298.238038487</v>
      </c>
    </row>
    <row r="118" spans="3:8">
      <c r="C118" s="8">
        <f t="shared" si="8"/>
        <v>115</v>
      </c>
      <c r="D118" s="11">
        <f t="shared" si="9"/>
        <v>1811298.238038487</v>
      </c>
      <c r="E118" s="11">
        <f t="shared" si="13"/>
        <v>15001.119821960508</v>
      </c>
      <c r="F118" s="11">
        <f t="shared" si="10"/>
        <v>12075.321586923248</v>
      </c>
      <c r="G118" s="11">
        <f t="shared" si="11"/>
        <v>2925.7982350372604</v>
      </c>
      <c r="H118" s="11">
        <f t="shared" si="12"/>
        <v>1808372.4398034497</v>
      </c>
    </row>
    <row r="119" spans="3:8">
      <c r="C119" s="8">
        <f t="shared" si="8"/>
        <v>116</v>
      </c>
      <c r="D119" s="11">
        <f t="shared" si="9"/>
        <v>1808372.4398034497</v>
      </c>
      <c r="E119" s="11">
        <f t="shared" si="13"/>
        <v>15001.119821960508</v>
      </c>
      <c r="F119" s="11">
        <f t="shared" si="10"/>
        <v>12055.816265356332</v>
      </c>
      <c r="G119" s="11">
        <f t="shared" si="11"/>
        <v>2945.3035566041763</v>
      </c>
      <c r="H119" s="11">
        <f t="shared" si="12"/>
        <v>1805427.1362468456</v>
      </c>
    </row>
    <row r="120" spans="3:8">
      <c r="C120" s="8">
        <f t="shared" si="8"/>
        <v>117</v>
      </c>
      <c r="D120" s="11">
        <f t="shared" si="9"/>
        <v>1805427.1362468456</v>
      </c>
      <c r="E120" s="11">
        <f t="shared" si="13"/>
        <v>15001.119821960508</v>
      </c>
      <c r="F120" s="11">
        <f t="shared" si="10"/>
        <v>12036.180908312304</v>
      </c>
      <c r="G120" s="11">
        <f t="shared" si="11"/>
        <v>2964.9389136482041</v>
      </c>
      <c r="H120" s="11">
        <f t="shared" si="12"/>
        <v>1802462.1973331973</v>
      </c>
    </row>
    <row r="121" spans="3:8">
      <c r="C121" s="8">
        <f t="shared" si="8"/>
        <v>118</v>
      </c>
      <c r="D121" s="11">
        <f t="shared" si="9"/>
        <v>1802462.1973331973</v>
      </c>
      <c r="E121" s="11">
        <f t="shared" si="13"/>
        <v>15001.119821960508</v>
      </c>
      <c r="F121" s="11">
        <f t="shared" si="10"/>
        <v>12016.414648887983</v>
      </c>
      <c r="G121" s="11">
        <f t="shared" si="11"/>
        <v>2984.7051730725252</v>
      </c>
      <c r="H121" s="11">
        <f t="shared" si="12"/>
        <v>1799477.4921601247</v>
      </c>
    </row>
    <row r="122" spans="3:8">
      <c r="C122" s="8">
        <f t="shared" si="8"/>
        <v>119</v>
      </c>
      <c r="D122" s="11">
        <f t="shared" si="9"/>
        <v>1799477.4921601247</v>
      </c>
      <c r="E122" s="11">
        <f t="shared" si="13"/>
        <v>15001.119821960508</v>
      </c>
      <c r="F122" s="11">
        <f t="shared" si="10"/>
        <v>11996.516614400833</v>
      </c>
      <c r="G122" s="11">
        <f t="shared" si="11"/>
        <v>3004.6032075596759</v>
      </c>
      <c r="H122" s="11">
        <f t="shared" si="12"/>
        <v>1796472.8889525649</v>
      </c>
    </row>
    <row r="123" spans="3:8">
      <c r="C123" s="8">
        <f t="shared" si="8"/>
        <v>120</v>
      </c>
      <c r="D123" s="11">
        <f t="shared" si="9"/>
        <v>1796472.8889525649</v>
      </c>
      <c r="E123" s="11">
        <f t="shared" si="13"/>
        <v>15001.119821960508</v>
      </c>
      <c r="F123" s="11">
        <f t="shared" si="10"/>
        <v>11976.485926350433</v>
      </c>
      <c r="G123" s="11">
        <f t="shared" si="11"/>
        <v>3024.6338956100753</v>
      </c>
      <c r="H123" s="11">
        <f t="shared" si="12"/>
        <v>1793448.2550569549</v>
      </c>
    </row>
    <row r="124" spans="3:8">
      <c r="C124" s="8">
        <f t="shared" si="8"/>
        <v>121</v>
      </c>
      <c r="D124" s="11">
        <f t="shared" si="9"/>
        <v>1793448.2550569549</v>
      </c>
      <c r="E124" s="11">
        <f t="shared" si="13"/>
        <v>15001.119821960508</v>
      </c>
      <c r="F124" s="11">
        <f t="shared" si="10"/>
        <v>11956.3217003797</v>
      </c>
      <c r="G124" s="11">
        <f t="shared" si="11"/>
        <v>3044.7981215808086</v>
      </c>
      <c r="H124" s="11">
        <f t="shared" si="12"/>
        <v>1790403.4569353741</v>
      </c>
    </row>
    <row r="125" spans="3:8">
      <c r="C125" s="8">
        <f t="shared" si="8"/>
        <v>122</v>
      </c>
      <c r="D125" s="11">
        <f t="shared" si="9"/>
        <v>1790403.4569353741</v>
      </c>
      <c r="E125" s="11">
        <f t="shared" si="13"/>
        <v>15001.119821960508</v>
      </c>
      <c r="F125" s="11">
        <f t="shared" si="10"/>
        <v>11936.023046235829</v>
      </c>
      <c r="G125" s="11">
        <f t="shared" si="11"/>
        <v>3065.0967757246799</v>
      </c>
      <c r="H125" s="11">
        <f t="shared" si="12"/>
        <v>1787338.3601596493</v>
      </c>
    </row>
    <row r="126" spans="3:8">
      <c r="C126" s="8">
        <f t="shared" si="8"/>
        <v>123</v>
      </c>
      <c r="D126" s="11">
        <f t="shared" si="9"/>
        <v>1787338.3601596493</v>
      </c>
      <c r="E126" s="11">
        <f t="shared" si="13"/>
        <v>15001.119821960508</v>
      </c>
      <c r="F126" s="11">
        <f t="shared" si="10"/>
        <v>11915.589067730996</v>
      </c>
      <c r="G126" s="11">
        <f t="shared" si="11"/>
        <v>3085.5307542295122</v>
      </c>
      <c r="H126" s="11">
        <f t="shared" si="12"/>
        <v>1784252.8294054198</v>
      </c>
    </row>
    <row r="127" spans="3:8">
      <c r="C127" s="8">
        <f t="shared" si="8"/>
        <v>124</v>
      </c>
      <c r="D127" s="11">
        <f t="shared" si="9"/>
        <v>1784252.8294054198</v>
      </c>
      <c r="E127" s="11">
        <f t="shared" si="13"/>
        <v>15001.119821960508</v>
      </c>
      <c r="F127" s="11">
        <f t="shared" si="10"/>
        <v>11895.018862702798</v>
      </c>
      <c r="G127" s="11">
        <f t="shared" si="11"/>
        <v>3106.1009592577102</v>
      </c>
      <c r="H127" s="11">
        <f t="shared" si="12"/>
        <v>1781146.7284461621</v>
      </c>
    </row>
    <row r="128" spans="3:8">
      <c r="C128" s="8">
        <f t="shared" si="8"/>
        <v>125</v>
      </c>
      <c r="D128" s="11">
        <f t="shared" si="9"/>
        <v>1781146.7284461621</v>
      </c>
      <c r="E128" s="11">
        <f t="shared" si="13"/>
        <v>15001.119821960508</v>
      </c>
      <c r="F128" s="11">
        <f t="shared" si="10"/>
        <v>11874.311522974414</v>
      </c>
      <c r="G128" s="11">
        <f t="shared" si="11"/>
        <v>3126.8082989860941</v>
      </c>
      <c r="H128" s="11">
        <f t="shared" si="12"/>
        <v>1778019.9201471759</v>
      </c>
    </row>
    <row r="129" spans="3:8">
      <c r="C129" s="8">
        <f t="shared" si="8"/>
        <v>126</v>
      </c>
      <c r="D129" s="11">
        <f t="shared" si="9"/>
        <v>1778019.9201471759</v>
      </c>
      <c r="E129" s="11">
        <f t="shared" si="13"/>
        <v>15001.119821960508</v>
      </c>
      <c r="F129" s="11">
        <f t="shared" si="10"/>
        <v>11853.466134314507</v>
      </c>
      <c r="G129" s="11">
        <f t="shared" si="11"/>
        <v>3147.6536876460013</v>
      </c>
      <c r="H129" s="11">
        <f t="shared" si="12"/>
        <v>1774872.26645953</v>
      </c>
    </row>
    <row r="130" spans="3:8">
      <c r="C130" s="8">
        <f t="shared" si="8"/>
        <v>127</v>
      </c>
      <c r="D130" s="11">
        <f t="shared" si="9"/>
        <v>1774872.26645953</v>
      </c>
      <c r="E130" s="11">
        <f t="shared" si="13"/>
        <v>15001.119821960508</v>
      </c>
      <c r="F130" s="11">
        <f t="shared" si="10"/>
        <v>11832.481776396868</v>
      </c>
      <c r="G130" s="11">
        <f t="shared" si="11"/>
        <v>3168.6380455636408</v>
      </c>
      <c r="H130" s="11">
        <f t="shared" si="12"/>
        <v>1771703.6284139664</v>
      </c>
    </row>
    <row r="131" spans="3:8">
      <c r="C131" s="8">
        <f t="shared" si="8"/>
        <v>128</v>
      </c>
      <c r="D131" s="11">
        <f t="shared" si="9"/>
        <v>1771703.6284139664</v>
      </c>
      <c r="E131" s="11">
        <f t="shared" si="13"/>
        <v>15001.119821960508</v>
      </c>
      <c r="F131" s="11">
        <f t="shared" si="10"/>
        <v>11811.357522759778</v>
      </c>
      <c r="G131" s="11">
        <f t="shared" si="11"/>
        <v>3189.7622992007309</v>
      </c>
      <c r="H131" s="11">
        <f t="shared" si="12"/>
        <v>1768513.8661147656</v>
      </c>
    </row>
    <row r="132" spans="3:8">
      <c r="C132" s="8">
        <f t="shared" ref="C132:C195" si="14">1+C131</f>
        <v>129</v>
      </c>
      <c r="D132" s="11">
        <f t="shared" ref="D132:D195" si="15">H131</f>
        <v>1768513.8661147656</v>
      </c>
      <c r="E132" s="11">
        <f t="shared" si="13"/>
        <v>15001.119821960508</v>
      </c>
      <c r="F132" s="11">
        <f t="shared" ref="F132:F195" si="16">(B$4/B$2)*H131</f>
        <v>11790.092440765105</v>
      </c>
      <c r="G132" s="11">
        <f t="shared" ref="G132:G195" si="17">E132-F132</f>
        <v>3211.027381195403</v>
      </c>
      <c r="H132" s="11">
        <f t="shared" ref="H132:H195" si="18">D132-G132</f>
        <v>1765302.8387335702</v>
      </c>
    </row>
    <row r="133" spans="3:8">
      <c r="C133" s="8">
        <f t="shared" si="14"/>
        <v>130</v>
      </c>
      <c r="D133" s="11">
        <f t="shared" si="15"/>
        <v>1765302.8387335702</v>
      </c>
      <c r="E133" s="11">
        <f t="shared" si="13"/>
        <v>15001.119821960508</v>
      </c>
      <c r="F133" s="11">
        <f t="shared" si="16"/>
        <v>11768.685591557136</v>
      </c>
      <c r="G133" s="11">
        <f t="shared" si="17"/>
        <v>3232.4342304033726</v>
      </c>
      <c r="H133" s="11">
        <f t="shared" si="18"/>
        <v>1762070.4045031669</v>
      </c>
    </row>
    <row r="134" spans="3:8">
      <c r="C134" s="8">
        <f t="shared" si="14"/>
        <v>131</v>
      </c>
      <c r="D134" s="11">
        <f t="shared" si="15"/>
        <v>1762070.4045031669</v>
      </c>
      <c r="E134" s="11">
        <f t="shared" si="13"/>
        <v>15001.119821960508</v>
      </c>
      <c r="F134" s="11">
        <f t="shared" si="16"/>
        <v>11747.136030021113</v>
      </c>
      <c r="G134" s="11">
        <f t="shared" si="17"/>
        <v>3253.9837919393958</v>
      </c>
      <c r="H134" s="11">
        <f t="shared" si="18"/>
        <v>1758816.4207112275</v>
      </c>
    </row>
    <row r="135" spans="3:8">
      <c r="C135" s="8">
        <f t="shared" si="14"/>
        <v>132</v>
      </c>
      <c r="D135" s="11">
        <f t="shared" si="15"/>
        <v>1758816.4207112275</v>
      </c>
      <c r="E135" s="11">
        <f t="shared" si="13"/>
        <v>15001.119821960508</v>
      </c>
      <c r="F135" s="11">
        <f t="shared" si="16"/>
        <v>11725.442804741517</v>
      </c>
      <c r="G135" s="11">
        <f t="shared" si="17"/>
        <v>3275.6770172189918</v>
      </c>
      <c r="H135" s="11">
        <f t="shared" si="18"/>
        <v>1755540.7436940086</v>
      </c>
    </row>
    <row r="136" spans="3:8">
      <c r="C136" s="8">
        <f t="shared" si="14"/>
        <v>133</v>
      </c>
      <c r="D136" s="11">
        <f t="shared" si="15"/>
        <v>1755540.7436940086</v>
      </c>
      <c r="E136" s="11">
        <f t="shared" si="13"/>
        <v>15001.119821960508</v>
      </c>
      <c r="F136" s="11">
        <f t="shared" si="16"/>
        <v>11703.604957960059</v>
      </c>
      <c r="G136" s="11">
        <f t="shared" si="17"/>
        <v>3297.51486400045</v>
      </c>
      <c r="H136" s="11">
        <f t="shared" si="18"/>
        <v>1752243.2288300081</v>
      </c>
    </row>
    <row r="137" spans="3:8">
      <c r="C137" s="8">
        <f t="shared" si="14"/>
        <v>134</v>
      </c>
      <c r="D137" s="11">
        <f t="shared" si="15"/>
        <v>1752243.2288300081</v>
      </c>
      <c r="E137" s="11">
        <f t="shared" si="13"/>
        <v>15001.119821960508</v>
      </c>
      <c r="F137" s="11">
        <f t="shared" si="16"/>
        <v>11681.621525533388</v>
      </c>
      <c r="G137" s="11">
        <f t="shared" si="17"/>
        <v>3319.4982964271203</v>
      </c>
      <c r="H137" s="11">
        <f t="shared" si="18"/>
        <v>1748923.730533581</v>
      </c>
    </row>
    <row r="138" spans="3:8">
      <c r="C138" s="8">
        <f t="shared" si="14"/>
        <v>135</v>
      </c>
      <c r="D138" s="11">
        <f t="shared" si="15"/>
        <v>1748923.730533581</v>
      </c>
      <c r="E138" s="11">
        <f t="shared" si="13"/>
        <v>15001.119821960508</v>
      </c>
      <c r="F138" s="11">
        <f t="shared" si="16"/>
        <v>11659.49153689054</v>
      </c>
      <c r="G138" s="11">
        <f t="shared" si="17"/>
        <v>3341.6282850699681</v>
      </c>
      <c r="H138" s="11">
        <f t="shared" si="18"/>
        <v>1745582.102248511</v>
      </c>
    </row>
    <row r="139" spans="3:8">
      <c r="C139" s="8">
        <f t="shared" si="14"/>
        <v>136</v>
      </c>
      <c r="D139" s="11">
        <f t="shared" si="15"/>
        <v>1745582.102248511</v>
      </c>
      <c r="E139" s="11">
        <f t="shared" si="13"/>
        <v>15001.119821960508</v>
      </c>
      <c r="F139" s="11">
        <f t="shared" si="16"/>
        <v>11637.214014990075</v>
      </c>
      <c r="G139" s="11">
        <f t="shared" si="17"/>
        <v>3363.9058069704333</v>
      </c>
      <c r="H139" s="11">
        <f t="shared" si="18"/>
        <v>1742218.1964415405</v>
      </c>
    </row>
    <row r="140" spans="3:8">
      <c r="C140" s="8">
        <f t="shared" si="14"/>
        <v>137</v>
      </c>
      <c r="D140" s="11">
        <f t="shared" si="15"/>
        <v>1742218.1964415405</v>
      </c>
      <c r="E140" s="11">
        <f t="shared" si="13"/>
        <v>15001.119821960508</v>
      </c>
      <c r="F140" s="11">
        <f t="shared" si="16"/>
        <v>11614.787976276937</v>
      </c>
      <c r="G140" s="11">
        <f t="shared" si="17"/>
        <v>3386.3318456835714</v>
      </c>
      <c r="H140" s="11">
        <f t="shared" si="18"/>
        <v>1738831.864595857</v>
      </c>
    </row>
    <row r="141" spans="3:8">
      <c r="C141" s="8">
        <f t="shared" si="14"/>
        <v>138</v>
      </c>
      <c r="D141" s="11">
        <f t="shared" si="15"/>
        <v>1738831.864595857</v>
      </c>
      <c r="E141" s="11">
        <f t="shared" si="13"/>
        <v>15001.119821960508</v>
      </c>
      <c r="F141" s="11">
        <f t="shared" si="16"/>
        <v>11592.212430639047</v>
      </c>
      <c r="G141" s="11">
        <f t="shared" si="17"/>
        <v>3408.9073913214615</v>
      </c>
      <c r="H141" s="11">
        <f t="shared" si="18"/>
        <v>1735422.9572045356</v>
      </c>
    </row>
    <row r="142" spans="3:8">
      <c r="C142" s="8">
        <f t="shared" si="14"/>
        <v>139</v>
      </c>
      <c r="D142" s="11">
        <f t="shared" si="15"/>
        <v>1735422.9572045356</v>
      </c>
      <c r="E142" s="11">
        <f t="shared" si="13"/>
        <v>15001.119821960508</v>
      </c>
      <c r="F142" s="11">
        <f t="shared" si="16"/>
        <v>11569.486381363571</v>
      </c>
      <c r="G142" s="11">
        <f t="shared" si="17"/>
        <v>3431.6334405969374</v>
      </c>
      <c r="H142" s="11">
        <f t="shared" si="18"/>
        <v>1731991.3237639386</v>
      </c>
    </row>
    <row r="143" spans="3:8">
      <c r="C143" s="8">
        <f t="shared" si="14"/>
        <v>140</v>
      </c>
      <c r="D143" s="11">
        <f t="shared" si="15"/>
        <v>1731991.3237639386</v>
      </c>
      <c r="E143" s="11">
        <f t="shared" si="13"/>
        <v>15001.119821960508</v>
      </c>
      <c r="F143" s="11">
        <f t="shared" si="16"/>
        <v>11546.608825092924</v>
      </c>
      <c r="G143" s="11">
        <f t="shared" si="17"/>
        <v>3454.5109968675843</v>
      </c>
      <c r="H143" s="11">
        <f t="shared" si="18"/>
        <v>1728536.812767071</v>
      </c>
    </row>
    <row r="144" spans="3:8">
      <c r="C144" s="8">
        <f t="shared" si="14"/>
        <v>141</v>
      </c>
      <c r="D144" s="11">
        <f t="shared" si="15"/>
        <v>1728536.812767071</v>
      </c>
      <c r="E144" s="11">
        <f t="shared" si="13"/>
        <v>15001.119821960508</v>
      </c>
      <c r="F144" s="11">
        <f t="shared" si="16"/>
        <v>11523.578751780473</v>
      </c>
      <c r="G144" s="11">
        <f t="shared" si="17"/>
        <v>3477.5410701800356</v>
      </c>
      <c r="H144" s="11">
        <f t="shared" si="18"/>
        <v>1725059.2716968909</v>
      </c>
    </row>
    <row r="145" spans="3:8">
      <c r="C145" s="8">
        <f t="shared" si="14"/>
        <v>142</v>
      </c>
      <c r="D145" s="11">
        <f t="shared" si="15"/>
        <v>1725059.2716968909</v>
      </c>
      <c r="E145" s="11">
        <f t="shared" si="13"/>
        <v>15001.119821960508</v>
      </c>
      <c r="F145" s="11">
        <f t="shared" si="16"/>
        <v>11500.39514464594</v>
      </c>
      <c r="G145" s="11">
        <f t="shared" si="17"/>
        <v>3500.7246773145689</v>
      </c>
      <c r="H145" s="11">
        <f t="shared" si="18"/>
        <v>1721558.5470195764</v>
      </c>
    </row>
    <row r="146" spans="3:8">
      <c r="C146" s="8">
        <f t="shared" si="14"/>
        <v>143</v>
      </c>
      <c r="D146" s="11">
        <f t="shared" si="15"/>
        <v>1721558.5470195764</v>
      </c>
      <c r="E146" s="11">
        <f t="shared" si="13"/>
        <v>15001.119821960508</v>
      </c>
      <c r="F146" s="11">
        <f t="shared" si="16"/>
        <v>11477.05698013051</v>
      </c>
      <c r="G146" s="11">
        <f t="shared" si="17"/>
        <v>3524.0628418299984</v>
      </c>
      <c r="H146" s="11">
        <f t="shared" si="18"/>
        <v>1718034.4841777463</v>
      </c>
    </row>
    <row r="147" spans="3:8">
      <c r="C147" s="8">
        <f t="shared" si="14"/>
        <v>144</v>
      </c>
      <c r="D147" s="11">
        <f t="shared" si="15"/>
        <v>1718034.4841777463</v>
      </c>
      <c r="E147" s="11">
        <f t="shared" si="13"/>
        <v>15001.119821960508</v>
      </c>
      <c r="F147" s="11">
        <f t="shared" si="16"/>
        <v>11453.563227851642</v>
      </c>
      <c r="G147" s="11">
        <f t="shared" si="17"/>
        <v>3547.5565941088662</v>
      </c>
      <c r="H147" s="11">
        <f t="shared" si="18"/>
        <v>1714486.9275836374</v>
      </c>
    </row>
    <row r="148" spans="3:8">
      <c r="C148" s="8">
        <f t="shared" si="14"/>
        <v>145</v>
      </c>
      <c r="D148" s="11">
        <f t="shared" si="15"/>
        <v>1714486.9275836374</v>
      </c>
      <c r="E148" s="11">
        <f t="shared" si="13"/>
        <v>15001.119821960508</v>
      </c>
      <c r="F148" s="11">
        <f t="shared" si="16"/>
        <v>11429.912850557583</v>
      </c>
      <c r="G148" s="11">
        <f t="shared" si="17"/>
        <v>3571.2069714029258</v>
      </c>
      <c r="H148" s="11">
        <f t="shared" si="18"/>
        <v>1710915.7206122344</v>
      </c>
    </row>
    <row r="149" spans="3:8">
      <c r="C149" s="8">
        <f t="shared" si="14"/>
        <v>146</v>
      </c>
      <c r="D149" s="11">
        <f t="shared" si="15"/>
        <v>1710915.7206122344</v>
      </c>
      <c r="E149" s="11">
        <f t="shared" si="13"/>
        <v>15001.119821960508</v>
      </c>
      <c r="F149" s="11">
        <f t="shared" si="16"/>
        <v>11406.104804081564</v>
      </c>
      <c r="G149" s="11">
        <f t="shared" si="17"/>
        <v>3595.0150178789445</v>
      </c>
      <c r="H149" s="11">
        <f t="shared" si="18"/>
        <v>1707320.7055943555</v>
      </c>
    </row>
    <row r="150" spans="3:8">
      <c r="C150" s="8">
        <f t="shared" si="14"/>
        <v>147</v>
      </c>
      <c r="D150" s="11">
        <f t="shared" si="15"/>
        <v>1707320.7055943555</v>
      </c>
      <c r="E150" s="11">
        <f t="shared" si="13"/>
        <v>15001.119821960508</v>
      </c>
      <c r="F150" s="11">
        <f t="shared" si="16"/>
        <v>11382.138037295705</v>
      </c>
      <c r="G150" s="11">
        <f t="shared" si="17"/>
        <v>3618.9817846648039</v>
      </c>
      <c r="H150" s="11">
        <f t="shared" si="18"/>
        <v>1703701.7238096907</v>
      </c>
    </row>
    <row r="151" spans="3:8">
      <c r="C151" s="8">
        <f t="shared" si="14"/>
        <v>148</v>
      </c>
      <c r="D151" s="11">
        <f t="shared" si="15"/>
        <v>1703701.7238096907</v>
      </c>
      <c r="E151" s="11">
        <f t="shared" si="13"/>
        <v>15001.119821960508</v>
      </c>
      <c r="F151" s="11">
        <f t="shared" si="16"/>
        <v>11358.011492064605</v>
      </c>
      <c r="G151" s="11">
        <f t="shared" si="17"/>
        <v>3643.1083298959038</v>
      </c>
      <c r="H151" s="11">
        <f t="shared" si="18"/>
        <v>1700058.6154797948</v>
      </c>
    </row>
    <row r="152" spans="3:8">
      <c r="C152" s="8">
        <f t="shared" si="14"/>
        <v>149</v>
      </c>
      <c r="D152" s="11">
        <f t="shared" si="15"/>
        <v>1700058.6154797948</v>
      </c>
      <c r="E152" s="11">
        <f t="shared" si="13"/>
        <v>15001.119821960508</v>
      </c>
      <c r="F152" s="11">
        <f t="shared" si="16"/>
        <v>11333.724103198632</v>
      </c>
      <c r="G152" s="11">
        <f t="shared" si="17"/>
        <v>3667.3957187618762</v>
      </c>
      <c r="H152" s="11">
        <f t="shared" si="18"/>
        <v>1696391.2197610328</v>
      </c>
    </row>
    <row r="153" spans="3:8">
      <c r="C153" s="8">
        <f t="shared" si="14"/>
        <v>150</v>
      </c>
      <c r="D153" s="11">
        <f t="shared" si="15"/>
        <v>1696391.2197610328</v>
      </c>
      <c r="E153" s="11">
        <f t="shared" si="13"/>
        <v>15001.119821960508</v>
      </c>
      <c r="F153" s="11">
        <f t="shared" si="16"/>
        <v>11309.274798406886</v>
      </c>
      <c r="G153" s="11">
        <f t="shared" si="17"/>
        <v>3691.845023553622</v>
      </c>
      <c r="H153" s="11">
        <f t="shared" si="18"/>
        <v>1692699.3747374793</v>
      </c>
    </row>
    <row r="154" spans="3:8">
      <c r="C154" s="8">
        <f t="shared" si="14"/>
        <v>151</v>
      </c>
      <c r="D154" s="11">
        <f t="shared" si="15"/>
        <v>1692699.3747374793</v>
      </c>
      <c r="E154" s="11">
        <f t="shared" si="13"/>
        <v>15001.119821960508</v>
      </c>
      <c r="F154" s="11">
        <f t="shared" si="16"/>
        <v>11284.662498249863</v>
      </c>
      <c r="G154" s="11">
        <f t="shared" si="17"/>
        <v>3716.4573237106451</v>
      </c>
      <c r="H154" s="11">
        <f t="shared" si="18"/>
        <v>1688982.9174137686</v>
      </c>
    </row>
    <row r="155" spans="3:8">
      <c r="C155" s="8">
        <f t="shared" si="14"/>
        <v>152</v>
      </c>
      <c r="D155" s="11">
        <f t="shared" si="15"/>
        <v>1688982.9174137686</v>
      </c>
      <c r="E155" s="11">
        <f t="shared" si="13"/>
        <v>15001.119821960508</v>
      </c>
      <c r="F155" s="11">
        <f t="shared" si="16"/>
        <v>11259.886116091791</v>
      </c>
      <c r="G155" s="11">
        <f t="shared" si="17"/>
        <v>3741.2337058687172</v>
      </c>
      <c r="H155" s="11">
        <f t="shared" si="18"/>
        <v>1685241.6837078999</v>
      </c>
    </row>
    <row r="156" spans="3:8">
      <c r="C156" s="8">
        <f t="shared" si="14"/>
        <v>153</v>
      </c>
      <c r="D156" s="11">
        <f t="shared" si="15"/>
        <v>1685241.6837078999</v>
      </c>
      <c r="E156" s="11">
        <f t="shared" si="13"/>
        <v>15001.119821960508</v>
      </c>
      <c r="F156" s="11">
        <f t="shared" si="16"/>
        <v>11234.944558052666</v>
      </c>
      <c r="G156" s="11">
        <f t="shared" si="17"/>
        <v>3766.1752639078422</v>
      </c>
      <c r="H156" s="11">
        <f t="shared" si="18"/>
        <v>1681475.5084439921</v>
      </c>
    </row>
    <row r="157" spans="3:8">
      <c r="C157" s="8">
        <f t="shared" si="14"/>
        <v>154</v>
      </c>
      <c r="D157" s="11">
        <f t="shared" si="15"/>
        <v>1681475.5084439921</v>
      </c>
      <c r="E157" s="11">
        <f t="shared" ref="E157:E220" si="19">E156</f>
        <v>15001.119821960508</v>
      </c>
      <c r="F157" s="11">
        <f t="shared" si="16"/>
        <v>11209.836722959948</v>
      </c>
      <c r="G157" s="11">
        <f t="shared" si="17"/>
        <v>3791.2830990005605</v>
      </c>
      <c r="H157" s="11">
        <f t="shared" si="18"/>
        <v>1677684.2253449915</v>
      </c>
    </row>
    <row r="158" spans="3:8">
      <c r="C158" s="8">
        <f t="shared" si="14"/>
        <v>155</v>
      </c>
      <c r="D158" s="11">
        <f t="shared" si="15"/>
        <v>1677684.2253449915</v>
      </c>
      <c r="E158" s="11">
        <f t="shared" si="19"/>
        <v>15001.119821960508</v>
      </c>
      <c r="F158" s="11">
        <f t="shared" si="16"/>
        <v>11184.561502299945</v>
      </c>
      <c r="G158" s="11">
        <f t="shared" si="17"/>
        <v>3816.5583196605639</v>
      </c>
      <c r="H158" s="11">
        <f t="shared" si="18"/>
        <v>1673867.6670253309</v>
      </c>
    </row>
    <row r="159" spans="3:8">
      <c r="C159" s="8">
        <f t="shared" si="14"/>
        <v>156</v>
      </c>
      <c r="D159" s="11">
        <f t="shared" si="15"/>
        <v>1673867.6670253309</v>
      </c>
      <c r="E159" s="11">
        <f t="shared" si="19"/>
        <v>15001.119821960508</v>
      </c>
      <c r="F159" s="11">
        <f t="shared" si="16"/>
        <v>11159.117780168874</v>
      </c>
      <c r="G159" s="11">
        <f t="shared" si="17"/>
        <v>3842.0020417916348</v>
      </c>
      <c r="H159" s="11">
        <f t="shared" si="18"/>
        <v>1670025.6649835394</v>
      </c>
    </row>
    <row r="160" spans="3:8">
      <c r="C160" s="8">
        <f t="shared" si="14"/>
        <v>157</v>
      </c>
      <c r="D160" s="11">
        <f t="shared" si="15"/>
        <v>1670025.6649835394</v>
      </c>
      <c r="E160" s="11">
        <f t="shared" si="19"/>
        <v>15001.119821960508</v>
      </c>
      <c r="F160" s="11">
        <f t="shared" si="16"/>
        <v>11133.504433223596</v>
      </c>
      <c r="G160" s="11">
        <f t="shared" si="17"/>
        <v>3867.6153887369128</v>
      </c>
      <c r="H160" s="11">
        <f t="shared" si="18"/>
        <v>1666158.0495948025</v>
      </c>
    </row>
    <row r="161" spans="3:8">
      <c r="C161" s="8">
        <f t="shared" si="14"/>
        <v>158</v>
      </c>
      <c r="D161" s="11">
        <f t="shared" si="15"/>
        <v>1666158.0495948025</v>
      </c>
      <c r="E161" s="11">
        <f t="shared" si="19"/>
        <v>15001.119821960508</v>
      </c>
      <c r="F161" s="11">
        <f t="shared" si="16"/>
        <v>11107.720330632017</v>
      </c>
      <c r="G161" s="11">
        <f t="shared" si="17"/>
        <v>3893.3994913284914</v>
      </c>
      <c r="H161" s="11">
        <f t="shared" si="18"/>
        <v>1662264.650103474</v>
      </c>
    </row>
    <row r="162" spans="3:8">
      <c r="C162" s="8">
        <f t="shared" si="14"/>
        <v>159</v>
      </c>
      <c r="D162" s="11">
        <f t="shared" si="15"/>
        <v>1662264.650103474</v>
      </c>
      <c r="E162" s="11">
        <f t="shared" si="19"/>
        <v>15001.119821960508</v>
      </c>
      <c r="F162" s="11">
        <f t="shared" si="16"/>
        <v>11081.764334023161</v>
      </c>
      <c r="G162" s="11">
        <f t="shared" si="17"/>
        <v>3919.3554879373478</v>
      </c>
      <c r="H162" s="11">
        <f t="shared" si="18"/>
        <v>1658345.2946155367</v>
      </c>
    </row>
    <row r="163" spans="3:8">
      <c r="C163" s="8">
        <f t="shared" si="14"/>
        <v>160</v>
      </c>
      <c r="D163" s="11">
        <f t="shared" si="15"/>
        <v>1658345.2946155367</v>
      </c>
      <c r="E163" s="11">
        <f t="shared" si="19"/>
        <v>15001.119821960508</v>
      </c>
      <c r="F163" s="11">
        <f t="shared" si="16"/>
        <v>11055.635297436913</v>
      </c>
      <c r="G163" s="11">
        <f t="shared" si="17"/>
        <v>3945.4845245235956</v>
      </c>
      <c r="H163" s="11">
        <f t="shared" si="18"/>
        <v>1654399.8100910131</v>
      </c>
    </row>
    <row r="164" spans="3:8">
      <c r="C164" s="8">
        <f t="shared" si="14"/>
        <v>161</v>
      </c>
      <c r="D164" s="11">
        <f t="shared" si="15"/>
        <v>1654399.8100910131</v>
      </c>
      <c r="E164" s="11">
        <f t="shared" si="19"/>
        <v>15001.119821960508</v>
      </c>
      <c r="F164" s="11">
        <f t="shared" si="16"/>
        <v>11029.332067273421</v>
      </c>
      <c r="G164" s="11">
        <f t="shared" si="17"/>
        <v>3971.7877546870877</v>
      </c>
      <c r="H164" s="11">
        <f t="shared" si="18"/>
        <v>1650428.0223363261</v>
      </c>
    </row>
    <row r="165" spans="3:8">
      <c r="C165" s="8">
        <f t="shared" si="14"/>
        <v>162</v>
      </c>
      <c r="D165" s="11">
        <f t="shared" si="15"/>
        <v>1650428.0223363261</v>
      </c>
      <c r="E165" s="11">
        <f t="shared" si="19"/>
        <v>15001.119821960508</v>
      </c>
      <c r="F165" s="11">
        <f t="shared" si="16"/>
        <v>11002.853482242175</v>
      </c>
      <c r="G165" s="11">
        <f t="shared" si="17"/>
        <v>3998.2663397183333</v>
      </c>
      <c r="H165" s="11">
        <f t="shared" si="18"/>
        <v>1646429.7559966077</v>
      </c>
    </row>
    <row r="166" spans="3:8">
      <c r="C166" s="8">
        <f t="shared" si="14"/>
        <v>163</v>
      </c>
      <c r="D166" s="11">
        <f t="shared" si="15"/>
        <v>1646429.7559966077</v>
      </c>
      <c r="E166" s="11">
        <f t="shared" si="19"/>
        <v>15001.119821960508</v>
      </c>
      <c r="F166" s="11">
        <f t="shared" si="16"/>
        <v>10976.198373310719</v>
      </c>
      <c r="G166" s="11">
        <f t="shared" si="17"/>
        <v>4024.9214486497895</v>
      </c>
      <c r="H166" s="11">
        <f t="shared" si="18"/>
        <v>1642404.8345479579</v>
      </c>
    </row>
    <row r="167" spans="3:8">
      <c r="C167" s="8">
        <f t="shared" si="14"/>
        <v>164</v>
      </c>
      <c r="D167" s="11">
        <f t="shared" si="15"/>
        <v>1642404.8345479579</v>
      </c>
      <c r="E167" s="11">
        <f t="shared" si="19"/>
        <v>15001.119821960508</v>
      </c>
      <c r="F167" s="11">
        <f t="shared" si="16"/>
        <v>10949.365563653053</v>
      </c>
      <c r="G167" s="11">
        <f t="shared" si="17"/>
        <v>4051.7542583074555</v>
      </c>
      <c r="H167" s="11">
        <f t="shared" si="18"/>
        <v>1638353.0802896505</v>
      </c>
    </row>
    <row r="168" spans="3:8">
      <c r="C168" s="8">
        <f t="shared" si="14"/>
        <v>165</v>
      </c>
      <c r="D168" s="11">
        <f t="shared" si="15"/>
        <v>1638353.0802896505</v>
      </c>
      <c r="E168" s="11">
        <f t="shared" si="19"/>
        <v>15001.119821960508</v>
      </c>
      <c r="F168" s="11">
        <f t="shared" si="16"/>
        <v>10922.353868597671</v>
      </c>
      <c r="G168" s="11">
        <f t="shared" si="17"/>
        <v>4078.7659533628375</v>
      </c>
      <c r="H168" s="11">
        <f t="shared" si="18"/>
        <v>1634274.3143362876</v>
      </c>
    </row>
    <row r="169" spans="3:8">
      <c r="C169" s="8">
        <f t="shared" si="14"/>
        <v>166</v>
      </c>
      <c r="D169" s="11">
        <f t="shared" si="15"/>
        <v>1634274.3143362876</v>
      </c>
      <c r="E169" s="11">
        <f t="shared" si="19"/>
        <v>15001.119821960508</v>
      </c>
      <c r="F169" s="11">
        <f t="shared" si="16"/>
        <v>10895.162095575251</v>
      </c>
      <c r="G169" s="11">
        <f t="shared" si="17"/>
        <v>4105.957726385257</v>
      </c>
      <c r="H169" s="11">
        <f t="shared" si="18"/>
        <v>1630168.3566099023</v>
      </c>
    </row>
    <row r="170" spans="3:8">
      <c r="C170" s="8">
        <f t="shared" si="14"/>
        <v>167</v>
      </c>
      <c r="D170" s="11">
        <f t="shared" si="15"/>
        <v>1630168.3566099023</v>
      </c>
      <c r="E170" s="11">
        <f t="shared" si="19"/>
        <v>15001.119821960508</v>
      </c>
      <c r="F170" s="11">
        <f t="shared" si="16"/>
        <v>10867.789044066016</v>
      </c>
      <c r="G170" s="11">
        <f t="shared" si="17"/>
        <v>4133.3307778944927</v>
      </c>
      <c r="H170" s="11">
        <f t="shared" si="18"/>
        <v>1626035.0258320079</v>
      </c>
    </row>
    <row r="171" spans="3:8">
      <c r="C171" s="8">
        <f t="shared" si="14"/>
        <v>168</v>
      </c>
      <c r="D171" s="11">
        <f t="shared" si="15"/>
        <v>1626035.0258320079</v>
      </c>
      <c r="E171" s="11">
        <f t="shared" si="19"/>
        <v>15001.119821960508</v>
      </c>
      <c r="F171" s="11">
        <f t="shared" si="16"/>
        <v>10840.233505546719</v>
      </c>
      <c r="G171" s="11">
        <f t="shared" si="17"/>
        <v>4160.8863164137892</v>
      </c>
      <c r="H171" s="11">
        <f t="shared" si="18"/>
        <v>1621874.1395155941</v>
      </c>
    </row>
    <row r="172" spans="3:8">
      <c r="C172" s="8">
        <f t="shared" si="14"/>
        <v>169</v>
      </c>
      <c r="D172" s="11">
        <f t="shared" si="15"/>
        <v>1621874.1395155941</v>
      </c>
      <c r="E172" s="11">
        <f t="shared" si="19"/>
        <v>15001.119821960508</v>
      </c>
      <c r="F172" s="11">
        <f t="shared" si="16"/>
        <v>10812.494263437295</v>
      </c>
      <c r="G172" s="11">
        <f t="shared" si="17"/>
        <v>4188.6255585232138</v>
      </c>
      <c r="H172" s="11">
        <f t="shared" si="18"/>
        <v>1617685.5139570709</v>
      </c>
    </row>
    <row r="173" spans="3:8">
      <c r="C173" s="8">
        <f t="shared" si="14"/>
        <v>170</v>
      </c>
      <c r="D173" s="11">
        <f t="shared" si="15"/>
        <v>1617685.5139570709</v>
      </c>
      <c r="E173" s="11">
        <f t="shared" si="19"/>
        <v>15001.119821960508</v>
      </c>
      <c r="F173" s="11">
        <f t="shared" si="16"/>
        <v>10784.570093047139</v>
      </c>
      <c r="G173" s="11">
        <f t="shared" si="17"/>
        <v>4216.5497289133691</v>
      </c>
      <c r="H173" s="11">
        <f t="shared" si="18"/>
        <v>1613468.9642281574</v>
      </c>
    </row>
    <row r="174" spans="3:8">
      <c r="C174" s="8">
        <f t="shared" si="14"/>
        <v>171</v>
      </c>
      <c r="D174" s="11">
        <f t="shared" si="15"/>
        <v>1613468.9642281574</v>
      </c>
      <c r="E174" s="11">
        <f t="shared" si="19"/>
        <v>15001.119821960508</v>
      </c>
      <c r="F174" s="11">
        <f t="shared" si="16"/>
        <v>10756.45976152105</v>
      </c>
      <c r="G174" s="11">
        <f t="shared" si="17"/>
        <v>4244.6600604394589</v>
      </c>
      <c r="H174" s="11">
        <f t="shared" si="18"/>
        <v>1609224.3041677179</v>
      </c>
    </row>
    <row r="175" spans="3:8">
      <c r="C175" s="8">
        <f t="shared" si="14"/>
        <v>172</v>
      </c>
      <c r="D175" s="11">
        <f t="shared" si="15"/>
        <v>1609224.3041677179</v>
      </c>
      <c r="E175" s="11">
        <f t="shared" si="19"/>
        <v>15001.119821960508</v>
      </c>
      <c r="F175" s="11">
        <f t="shared" si="16"/>
        <v>10728.162027784787</v>
      </c>
      <c r="G175" s="11">
        <f t="shared" si="17"/>
        <v>4272.9577941757216</v>
      </c>
      <c r="H175" s="11">
        <f t="shared" si="18"/>
        <v>1604951.3463735422</v>
      </c>
    </row>
    <row r="176" spans="3:8">
      <c r="C176" s="8">
        <f t="shared" si="14"/>
        <v>173</v>
      </c>
      <c r="D176" s="11">
        <f t="shared" si="15"/>
        <v>1604951.3463735422</v>
      </c>
      <c r="E176" s="11">
        <f t="shared" si="19"/>
        <v>15001.119821960508</v>
      </c>
      <c r="F176" s="11">
        <f t="shared" si="16"/>
        <v>10699.675642490281</v>
      </c>
      <c r="G176" s="11">
        <f t="shared" si="17"/>
        <v>4301.444179470227</v>
      </c>
      <c r="H176" s="11">
        <f t="shared" si="18"/>
        <v>1600649.902194072</v>
      </c>
    </row>
    <row r="177" spans="3:8">
      <c r="C177" s="8">
        <f t="shared" si="14"/>
        <v>174</v>
      </c>
      <c r="D177" s="11">
        <f t="shared" si="15"/>
        <v>1600649.902194072</v>
      </c>
      <c r="E177" s="11">
        <f t="shared" si="19"/>
        <v>15001.119821960508</v>
      </c>
      <c r="F177" s="11">
        <f t="shared" si="16"/>
        <v>10670.99934796048</v>
      </c>
      <c r="G177" s="11">
        <f t="shared" si="17"/>
        <v>4330.1204740000285</v>
      </c>
      <c r="H177" s="11">
        <f t="shared" si="18"/>
        <v>1596319.781720072</v>
      </c>
    </row>
    <row r="178" spans="3:8">
      <c r="C178" s="8">
        <f t="shared" si="14"/>
        <v>175</v>
      </c>
      <c r="D178" s="11">
        <f t="shared" si="15"/>
        <v>1596319.781720072</v>
      </c>
      <c r="E178" s="11">
        <f t="shared" si="19"/>
        <v>15001.119821960508</v>
      </c>
      <c r="F178" s="11">
        <f t="shared" si="16"/>
        <v>10642.131878133814</v>
      </c>
      <c r="G178" s="11">
        <f t="shared" si="17"/>
        <v>4358.9879438266944</v>
      </c>
      <c r="H178" s="11">
        <f t="shared" si="18"/>
        <v>1591960.7937762453</v>
      </c>
    </row>
    <row r="179" spans="3:8">
      <c r="C179" s="8">
        <f t="shared" si="14"/>
        <v>176</v>
      </c>
      <c r="D179" s="11">
        <f t="shared" si="15"/>
        <v>1591960.7937762453</v>
      </c>
      <c r="E179" s="11">
        <f t="shared" si="19"/>
        <v>15001.119821960508</v>
      </c>
      <c r="F179" s="11">
        <f t="shared" si="16"/>
        <v>10613.071958508302</v>
      </c>
      <c r="G179" s="11">
        <f t="shared" si="17"/>
        <v>4388.047863452206</v>
      </c>
      <c r="H179" s="11">
        <f t="shared" si="18"/>
        <v>1587572.7459127931</v>
      </c>
    </row>
    <row r="180" spans="3:8">
      <c r="C180" s="8">
        <f t="shared" si="14"/>
        <v>177</v>
      </c>
      <c r="D180" s="11">
        <f t="shared" si="15"/>
        <v>1587572.7459127931</v>
      </c>
      <c r="E180" s="11">
        <f t="shared" si="19"/>
        <v>15001.119821960508</v>
      </c>
      <c r="F180" s="11">
        <f t="shared" si="16"/>
        <v>10583.818306085288</v>
      </c>
      <c r="G180" s="11">
        <f t="shared" si="17"/>
        <v>4417.3015158752205</v>
      </c>
      <c r="H180" s="11">
        <f t="shared" si="18"/>
        <v>1583155.4443969179</v>
      </c>
    </row>
    <row r="181" spans="3:8">
      <c r="C181" s="8">
        <f t="shared" si="14"/>
        <v>178</v>
      </c>
      <c r="D181" s="11">
        <f t="shared" si="15"/>
        <v>1583155.4443969179</v>
      </c>
      <c r="E181" s="11">
        <f t="shared" si="19"/>
        <v>15001.119821960508</v>
      </c>
      <c r="F181" s="11">
        <f t="shared" si="16"/>
        <v>10554.369629312787</v>
      </c>
      <c r="G181" s="11">
        <f t="shared" si="17"/>
        <v>4446.7501926477216</v>
      </c>
      <c r="H181" s="11">
        <f t="shared" si="18"/>
        <v>1578708.6942042701</v>
      </c>
    </row>
    <row r="182" spans="3:8">
      <c r="C182" s="8">
        <f t="shared" si="14"/>
        <v>179</v>
      </c>
      <c r="D182" s="11">
        <f t="shared" si="15"/>
        <v>1578708.6942042701</v>
      </c>
      <c r="E182" s="11">
        <f t="shared" si="19"/>
        <v>15001.119821960508</v>
      </c>
      <c r="F182" s="11">
        <f t="shared" si="16"/>
        <v>10524.724628028469</v>
      </c>
      <c r="G182" s="11">
        <f t="shared" si="17"/>
        <v>4476.3951939320395</v>
      </c>
      <c r="H182" s="11">
        <f t="shared" si="18"/>
        <v>1574232.299010338</v>
      </c>
    </row>
    <row r="183" spans="3:8">
      <c r="C183" s="8">
        <f t="shared" si="14"/>
        <v>180</v>
      </c>
      <c r="D183" s="11">
        <f t="shared" si="15"/>
        <v>1574232.299010338</v>
      </c>
      <c r="E183" s="11">
        <f t="shared" si="19"/>
        <v>15001.119821960508</v>
      </c>
      <c r="F183" s="11">
        <f t="shared" si="16"/>
        <v>10494.881993402254</v>
      </c>
      <c r="G183" s="11">
        <f t="shared" si="17"/>
        <v>4506.2378285582545</v>
      </c>
      <c r="H183" s="11">
        <f t="shared" si="18"/>
        <v>1569726.0611817797</v>
      </c>
    </row>
    <row r="184" spans="3:8">
      <c r="C184" s="8">
        <f t="shared" si="14"/>
        <v>181</v>
      </c>
      <c r="D184" s="11">
        <f t="shared" si="15"/>
        <v>1569726.0611817797</v>
      </c>
      <c r="E184" s="11">
        <f t="shared" si="19"/>
        <v>15001.119821960508</v>
      </c>
      <c r="F184" s="11">
        <f t="shared" si="16"/>
        <v>10464.840407878532</v>
      </c>
      <c r="G184" s="11">
        <f t="shared" si="17"/>
        <v>4536.2794140819769</v>
      </c>
      <c r="H184" s="11">
        <f t="shared" si="18"/>
        <v>1565189.7817676978</v>
      </c>
    </row>
    <row r="185" spans="3:8">
      <c r="C185" s="8">
        <f t="shared" si="14"/>
        <v>182</v>
      </c>
      <c r="D185" s="11">
        <f t="shared" si="15"/>
        <v>1565189.7817676978</v>
      </c>
      <c r="E185" s="11">
        <f t="shared" si="19"/>
        <v>15001.119821960508</v>
      </c>
      <c r="F185" s="11">
        <f t="shared" si="16"/>
        <v>10434.598545117986</v>
      </c>
      <c r="G185" s="11">
        <f t="shared" si="17"/>
        <v>4566.5212768425226</v>
      </c>
      <c r="H185" s="11">
        <f t="shared" si="18"/>
        <v>1560623.2604908552</v>
      </c>
    </row>
    <row r="186" spans="3:8">
      <c r="C186" s="8">
        <f t="shared" si="14"/>
        <v>183</v>
      </c>
      <c r="D186" s="11">
        <f t="shared" si="15"/>
        <v>1560623.2604908552</v>
      </c>
      <c r="E186" s="11">
        <f t="shared" si="19"/>
        <v>15001.119821960508</v>
      </c>
      <c r="F186" s="11">
        <f t="shared" si="16"/>
        <v>10404.155069939035</v>
      </c>
      <c r="G186" s="11">
        <f t="shared" si="17"/>
        <v>4596.964752021473</v>
      </c>
      <c r="H186" s="11">
        <f t="shared" si="18"/>
        <v>1556026.2957388337</v>
      </c>
    </row>
    <row r="187" spans="3:8">
      <c r="C187" s="8">
        <f t="shared" si="14"/>
        <v>184</v>
      </c>
      <c r="D187" s="11">
        <f t="shared" si="15"/>
        <v>1556026.2957388337</v>
      </c>
      <c r="E187" s="11">
        <f t="shared" si="19"/>
        <v>15001.119821960508</v>
      </c>
      <c r="F187" s="11">
        <f t="shared" si="16"/>
        <v>10373.508638258892</v>
      </c>
      <c r="G187" s="11">
        <f t="shared" si="17"/>
        <v>4627.611183701616</v>
      </c>
      <c r="H187" s="11">
        <f t="shared" si="18"/>
        <v>1551398.6845551322</v>
      </c>
    </row>
    <row r="188" spans="3:8">
      <c r="C188" s="8">
        <f t="shared" si="14"/>
        <v>185</v>
      </c>
      <c r="D188" s="11">
        <f t="shared" si="15"/>
        <v>1551398.6845551322</v>
      </c>
      <c r="E188" s="11">
        <f t="shared" si="19"/>
        <v>15001.119821960508</v>
      </c>
      <c r="F188" s="11">
        <f t="shared" si="16"/>
        <v>10342.657897034214</v>
      </c>
      <c r="G188" s="11">
        <f t="shared" si="17"/>
        <v>4658.4619249262942</v>
      </c>
      <c r="H188" s="11">
        <f t="shared" si="18"/>
        <v>1546740.2226302058</v>
      </c>
    </row>
    <row r="189" spans="3:8">
      <c r="C189" s="8">
        <f t="shared" si="14"/>
        <v>186</v>
      </c>
      <c r="D189" s="11">
        <f t="shared" si="15"/>
        <v>1546740.2226302058</v>
      </c>
      <c r="E189" s="11">
        <f t="shared" si="19"/>
        <v>15001.119821960508</v>
      </c>
      <c r="F189" s="11">
        <f t="shared" si="16"/>
        <v>10311.601484201372</v>
      </c>
      <c r="G189" s="11">
        <f t="shared" si="17"/>
        <v>4689.5183377591366</v>
      </c>
      <c r="H189" s="11">
        <f t="shared" si="18"/>
        <v>1542050.7042924466</v>
      </c>
    </row>
    <row r="190" spans="3:8">
      <c r="C190" s="8">
        <f t="shared" si="14"/>
        <v>187</v>
      </c>
      <c r="D190" s="11">
        <f t="shared" si="15"/>
        <v>1542050.7042924466</v>
      </c>
      <c r="E190" s="11">
        <f t="shared" si="19"/>
        <v>15001.119821960508</v>
      </c>
      <c r="F190" s="11">
        <f t="shared" si="16"/>
        <v>10280.338028616312</v>
      </c>
      <c r="G190" s="11">
        <f t="shared" si="17"/>
        <v>4720.7817933441966</v>
      </c>
      <c r="H190" s="11">
        <f t="shared" si="18"/>
        <v>1537329.9224991023</v>
      </c>
    </row>
    <row r="191" spans="3:8">
      <c r="C191" s="8">
        <f t="shared" si="14"/>
        <v>188</v>
      </c>
      <c r="D191" s="11">
        <f t="shared" si="15"/>
        <v>1537329.9224991023</v>
      </c>
      <c r="E191" s="11">
        <f t="shared" si="19"/>
        <v>15001.119821960508</v>
      </c>
      <c r="F191" s="11">
        <f t="shared" si="16"/>
        <v>10248.866149994015</v>
      </c>
      <c r="G191" s="11">
        <f t="shared" si="17"/>
        <v>4752.2536719664931</v>
      </c>
      <c r="H191" s="11">
        <f t="shared" si="18"/>
        <v>1532577.6688271358</v>
      </c>
    </row>
    <row r="192" spans="3:8">
      <c r="C192" s="8">
        <f t="shared" si="14"/>
        <v>189</v>
      </c>
      <c r="D192" s="11">
        <f t="shared" si="15"/>
        <v>1532577.6688271358</v>
      </c>
      <c r="E192" s="11">
        <f t="shared" si="19"/>
        <v>15001.119821960508</v>
      </c>
      <c r="F192" s="11">
        <f t="shared" si="16"/>
        <v>10217.184458847572</v>
      </c>
      <c r="G192" s="11">
        <f t="shared" si="17"/>
        <v>4783.9353631129361</v>
      </c>
      <c r="H192" s="11">
        <f t="shared" si="18"/>
        <v>1527793.7334640229</v>
      </c>
    </row>
    <row r="193" spans="3:8">
      <c r="C193" s="8">
        <f t="shared" si="14"/>
        <v>190</v>
      </c>
      <c r="D193" s="11">
        <f t="shared" si="15"/>
        <v>1527793.7334640229</v>
      </c>
      <c r="E193" s="11">
        <f t="shared" si="19"/>
        <v>15001.119821960508</v>
      </c>
      <c r="F193" s="11">
        <f t="shared" si="16"/>
        <v>10185.291556426821</v>
      </c>
      <c r="G193" s="11">
        <f t="shared" si="17"/>
        <v>4815.828265533688</v>
      </c>
      <c r="H193" s="11">
        <f t="shared" si="18"/>
        <v>1522977.9051984891</v>
      </c>
    </row>
    <row r="194" spans="3:8">
      <c r="C194" s="8">
        <f t="shared" si="14"/>
        <v>191</v>
      </c>
      <c r="D194" s="11">
        <f t="shared" si="15"/>
        <v>1522977.9051984891</v>
      </c>
      <c r="E194" s="11">
        <f t="shared" si="19"/>
        <v>15001.119821960508</v>
      </c>
      <c r="F194" s="11">
        <f t="shared" si="16"/>
        <v>10153.186034656595</v>
      </c>
      <c r="G194" s="11">
        <f t="shared" si="17"/>
        <v>4847.933787303913</v>
      </c>
      <c r="H194" s="11">
        <f t="shared" si="18"/>
        <v>1518129.9714111851</v>
      </c>
    </row>
    <row r="195" spans="3:8">
      <c r="C195" s="8">
        <f t="shared" si="14"/>
        <v>192</v>
      </c>
      <c r="D195" s="11">
        <f t="shared" si="15"/>
        <v>1518129.9714111851</v>
      </c>
      <c r="E195" s="11">
        <f t="shared" si="19"/>
        <v>15001.119821960508</v>
      </c>
      <c r="F195" s="11">
        <f t="shared" si="16"/>
        <v>10120.866476074569</v>
      </c>
      <c r="G195" s="11">
        <f t="shared" si="17"/>
        <v>4880.2533458859398</v>
      </c>
      <c r="H195" s="11">
        <f t="shared" si="18"/>
        <v>1513249.7180652991</v>
      </c>
    </row>
    <row r="196" spans="3:8">
      <c r="C196" s="8">
        <f t="shared" ref="C196:C259" si="20">1+C195</f>
        <v>193</v>
      </c>
      <c r="D196" s="11">
        <f t="shared" ref="D196:D259" si="21">H195</f>
        <v>1513249.7180652991</v>
      </c>
      <c r="E196" s="11">
        <f t="shared" si="19"/>
        <v>15001.119821960508</v>
      </c>
      <c r="F196" s="11">
        <f t="shared" ref="F196:F259" si="22">(B$4/B$2)*H195</f>
        <v>10088.331453768662</v>
      </c>
      <c r="G196" s="11">
        <f t="shared" ref="G196:G259" si="23">E196-F196</f>
        <v>4912.7883681918465</v>
      </c>
      <c r="H196" s="11">
        <f t="shared" ref="H196:H259" si="24">D196-G196</f>
        <v>1508336.9296971073</v>
      </c>
    </row>
    <row r="197" spans="3:8">
      <c r="C197" s="8">
        <f t="shared" si="20"/>
        <v>194</v>
      </c>
      <c r="D197" s="11">
        <f t="shared" si="21"/>
        <v>1508336.9296971073</v>
      </c>
      <c r="E197" s="11">
        <f t="shared" si="19"/>
        <v>15001.119821960508</v>
      </c>
      <c r="F197" s="11">
        <f t="shared" si="22"/>
        <v>10055.57953131405</v>
      </c>
      <c r="G197" s="11">
        <f t="shared" si="23"/>
        <v>4945.5402906464587</v>
      </c>
      <c r="H197" s="11">
        <f t="shared" si="24"/>
        <v>1503391.3894064608</v>
      </c>
    </row>
    <row r="198" spans="3:8">
      <c r="C198" s="8">
        <f t="shared" si="20"/>
        <v>195</v>
      </c>
      <c r="D198" s="11">
        <f t="shared" si="21"/>
        <v>1503391.3894064608</v>
      </c>
      <c r="E198" s="11">
        <f t="shared" si="19"/>
        <v>15001.119821960508</v>
      </c>
      <c r="F198" s="11">
        <f t="shared" si="22"/>
        <v>10022.609262709739</v>
      </c>
      <c r="G198" s="11">
        <f t="shared" si="23"/>
        <v>4978.5105592507698</v>
      </c>
      <c r="H198" s="11">
        <f t="shared" si="24"/>
        <v>1498412.87884721</v>
      </c>
    </row>
    <row r="199" spans="3:8">
      <c r="C199" s="8">
        <f t="shared" si="20"/>
        <v>196</v>
      </c>
      <c r="D199" s="11">
        <f t="shared" si="21"/>
        <v>1498412.87884721</v>
      </c>
      <c r="E199" s="11">
        <f t="shared" si="19"/>
        <v>15001.119821960508</v>
      </c>
      <c r="F199" s="11">
        <f t="shared" si="22"/>
        <v>9989.4191923147337</v>
      </c>
      <c r="G199" s="11">
        <f t="shared" si="23"/>
        <v>5011.7006296457748</v>
      </c>
      <c r="H199" s="11">
        <f t="shared" si="24"/>
        <v>1493401.1782175642</v>
      </c>
    </row>
    <row r="200" spans="3:8">
      <c r="C200" s="8">
        <f t="shared" si="20"/>
        <v>197</v>
      </c>
      <c r="D200" s="11">
        <f t="shared" si="21"/>
        <v>1493401.1782175642</v>
      </c>
      <c r="E200" s="11">
        <f t="shared" si="19"/>
        <v>15001.119821960508</v>
      </c>
      <c r="F200" s="11">
        <f t="shared" si="22"/>
        <v>9956.007854783762</v>
      </c>
      <c r="G200" s="11">
        <f t="shared" si="23"/>
        <v>5045.1119671767465</v>
      </c>
      <c r="H200" s="11">
        <f t="shared" si="24"/>
        <v>1488356.0662503876</v>
      </c>
    </row>
    <row r="201" spans="3:8">
      <c r="C201" s="8">
        <f t="shared" si="20"/>
        <v>198</v>
      </c>
      <c r="D201" s="11">
        <f t="shared" si="21"/>
        <v>1488356.0662503876</v>
      </c>
      <c r="E201" s="11">
        <f t="shared" si="19"/>
        <v>15001.119821960508</v>
      </c>
      <c r="F201" s="11">
        <f t="shared" si="22"/>
        <v>9922.3737750025848</v>
      </c>
      <c r="G201" s="11">
        <f t="shared" si="23"/>
        <v>5078.7460469579237</v>
      </c>
      <c r="H201" s="11">
        <f t="shared" si="24"/>
        <v>1483277.3202034296</v>
      </c>
    </row>
    <row r="202" spans="3:8">
      <c r="C202" s="8">
        <f t="shared" si="20"/>
        <v>199</v>
      </c>
      <c r="D202" s="11">
        <f t="shared" si="21"/>
        <v>1483277.3202034296</v>
      </c>
      <c r="E202" s="11">
        <f t="shared" si="19"/>
        <v>15001.119821960508</v>
      </c>
      <c r="F202" s="11">
        <f t="shared" si="22"/>
        <v>9888.5154680228643</v>
      </c>
      <c r="G202" s="11">
        <f t="shared" si="23"/>
        <v>5112.6043539376442</v>
      </c>
      <c r="H202" s="11">
        <f t="shared" si="24"/>
        <v>1478164.715849492</v>
      </c>
    </row>
    <row r="203" spans="3:8">
      <c r="C203" s="8">
        <f t="shared" si="20"/>
        <v>200</v>
      </c>
      <c r="D203" s="11">
        <f t="shared" si="21"/>
        <v>1478164.715849492</v>
      </c>
      <c r="E203" s="11">
        <f t="shared" si="19"/>
        <v>15001.119821960508</v>
      </c>
      <c r="F203" s="11">
        <f t="shared" si="22"/>
        <v>9854.4314389966148</v>
      </c>
      <c r="G203" s="11">
        <f t="shared" si="23"/>
        <v>5146.6883829638937</v>
      </c>
      <c r="H203" s="11">
        <f t="shared" si="24"/>
        <v>1473018.0274665281</v>
      </c>
    </row>
    <row r="204" spans="3:8">
      <c r="C204" s="8">
        <f t="shared" si="20"/>
        <v>201</v>
      </c>
      <c r="D204" s="11">
        <f t="shared" si="21"/>
        <v>1473018.0274665281</v>
      </c>
      <c r="E204" s="11">
        <f t="shared" si="19"/>
        <v>15001.119821960508</v>
      </c>
      <c r="F204" s="11">
        <f t="shared" si="22"/>
        <v>9820.120183110188</v>
      </c>
      <c r="G204" s="11">
        <f t="shared" si="23"/>
        <v>5180.9996388503205</v>
      </c>
      <c r="H204" s="11">
        <f t="shared" si="24"/>
        <v>1467837.0278276778</v>
      </c>
    </row>
    <row r="205" spans="3:8">
      <c r="C205" s="8">
        <f t="shared" si="20"/>
        <v>202</v>
      </c>
      <c r="D205" s="11">
        <f t="shared" si="21"/>
        <v>1467837.0278276778</v>
      </c>
      <c r="E205" s="11">
        <f t="shared" si="19"/>
        <v>15001.119821960508</v>
      </c>
      <c r="F205" s="11">
        <f t="shared" si="22"/>
        <v>9785.5801855178524</v>
      </c>
      <c r="G205" s="11">
        <f t="shared" si="23"/>
        <v>5215.539636442656</v>
      </c>
      <c r="H205" s="11">
        <f t="shared" si="24"/>
        <v>1462621.4881912351</v>
      </c>
    </row>
    <row r="206" spans="3:8">
      <c r="C206" s="8">
        <f t="shared" si="20"/>
        <v>203</v>
      </c>
      <c r="D206" s="11">
        <f t="shared" si="21"/>
        <v>1462621.4881912351</v>
      </c>
      <c r="E206" s="11">
        <f t="shared" si="19"/>
        <v>15001.119821960508</v>
      </c>
      <c r="F206" s="11">
        <f t="shared" si="22"/>
        <v>9750.8099212749021</v>
      </c>
      <c r="G206" s="11">
        <f t="shared" si="23"/>
        <v>5250.3099006856064</v>
      </c>
      <c r="H206" s="11">
        <f t="shared" si="24"/>
        <v>1457371.1782905494</v>
      </c>
    </row>
    <row r="207" spans="3:8">
      <c r="C207" s="8">
        <f t="shared" si="20"/>
        <v>204</v>
      </c>
      <c r="D207" s="11">
        <f t="shared" si="21"/>
        <v>1457371.1782905494</v>
      </c>
      <c r="E207" s="11">
        <f t="shared" si="19"/>
        <v>15001.119821960508</v>
      </c>
      <c r="F207" s="11">
        <f t="shared" si="22"/>
        <v>9715.80785527033</v>
      </c>
      <c r="G207" s="11">
        <f t="shared" si="23"/>
        <v>5285.3119666901785</v>
      </c>
      <c r="H207" s="11">
        <f t="shared" si="24"/>
        <v>1452085.8663238592</v>
      </c>
    </row>
    <row r="208" spans="3:8">
      <c r="C208" s="8">
        <f t="shared" si="20"/>
        <v>205</v>
      </c>
      <c r="D208" s="11">
        <f t="shared" si="21"/>
        <v>1452085.8663238592</v>
      </c>
      <c r="E208" s="11">
        <f t="shared" si="19"/>
        <v>15001.119821960508</v>
      </c>
      <c r="F208" s="11">
        <f t="shared" si="22"/>
        <v>9680.5724421590621</v>
      </c>
      <c r="G208" s="11">
        <f t="shared" si="23"/>
        <v>5320.5473798014464</v>
      </c>
      <c r="H208" s="11">
        <f t="shared" si="24"/>
        <v>1446765.3189440577</v>
      </c>
    </row>
    <row r="209" spans="3:8">
      <c r="C209" s="8">
        <f t="shared" si="20"/>
        <v>206</v>
      </c>
      <c r="D209" s="11">
        <f t="shared" si="21"/>
        <v>1446765.3189440577</v>
      </c>
      <c r="E209" s="11">
        <f t="shared" si="19"/>
        <v>15001.119821960508</v>
      </c>
      <c r="F209" s="11">
        <f t="shared" si="22"/>
        <v>9645.1021262937193</v>
      </c>
      <c r="G209" s="11">
        <f t="shared" si="23"/>
        <v>5356.0176956667892</v>
      </c>
      <c r="H209" s="11">
        <f t="shared" si="24"/>
        <v>1441409.3012483909</v>
      </c>
    </row>
    <row r="210" spans="3:8">
      <c r="C210" s="8">
        <f t="shared" si="20"/>
        <v>207</v>
      </c>
      <c r="D210" s="11">
        <f t="shared" si="21"/>
        <v>1441409.3012483909</v>
      </c>
      <c r="E210" s="11">
        <f t="shared" si="19"/>
        <v>15001.119821960508</v>
      </c>
      <c r="F210" s="11">
        <f t="shared" si="22"/>
        <v>9609.3953416559398</v>
      </c>
      <c r="G210" s="11">
        <f t="shared" si="23"/>
        <v>5391.7244803045687</v>
      </c>
      <c r="H210" s="11">
        <f t="shared" si="24"/>
        <v>1436017.5767680863</v>
      </c>
    </row>
    <row r="211" spans="3:8">
      <c r="C211" s="8">
        <f t="shared" si="20"/>
        <v>208</v>
      </c>
      <c r="D211" s="11">
        <f t="shared" si="21"/>
        <v>1436017.5767680863</v>
      </c>
      <c r="E211" s="11">
        <f t="shared" si="19"/>
        <v>15001.119821960508</v>
      </c>
      <c r="F211" s="11">
        <f t="shared" si="22"/>
        <v>9573.4505117872432</v>
      </c>
      <c r="G211" s="11">
        <f t="shared" si="23"/>
        <v>5427.6693101732653</v>
      </c>
      <c r="H211" s="11">
        <f t="shared" si="24"/>
        <v>1430589.907457913</v>
      </c>
    </row>
    <row r="212" spans="3:8">
      <c r="C212" s="8">
        <f t="shared" si="20"/>
        <v>209</v>
      </c>
      <c r="D212" s="11">
        <f t="shared" si="21"/>
        <v>1430589.907457913</v>
      </c>
      <c r="E212" s="11">
        <f t="shared" si="19"/>
        <v>15001.119821960508</v>
      </c>
      <c r="F212" s="11">
        <f t="shared" si="22"/>
        <v>9537.2660497194211</v>
      </c>
      <c r="G212" s="11">
        <f t="shared" si="23"/>
        <v>5463.8537722410874</v>
      </c>
      <c r="H212" s="11">
        <f t="shared" si="24"/>
        <v>1425126.0536856719</v>
      </c>
    </row>
    <row r="213" spans="3:8">
      <c r="C213" s="8">
        <f t="shared" si="20"/>
        <v>210</v>
      </c>
      <c r="D213" s="11">
        <f t="shared" si="21"/>
        <v>1425126.0536856719</v>
      </c>
      <c r="E213" s="11">
        <f t="shared" si="19"/>
        <v>15001.119821960508</v>
      </c>
      <c r="F213" s="11">
        <f t="shared" si="22"/>
        <v>9500.8403579044807</v>
      </c>
      <c r="G213" s="11">
        <f t="shared" si="23"/>
        <v>5500.2794640560278</v>
      </c>
      <c r="H213" s="11">
        <f t="shared" si="24"/>
        <v>1419625.7742216159</v>
      </c>
    </row>
    <row r="214" spans="3:8">
      <c r="C214" s="8">
        <f t="shared" si="20"/>
        <v>211</v>
      </c>
      <c r="D214" s="11">
        <f t="shared" si="21"/>
        <v>1419625.7742216159</v>
      </c>
      <c r="E214" s="11">
        <f t="shared" si="19"/>
        <v>15001.119821960508</v>
      </c>
      <c r="F214" s="11">
        <f t="shared" si="22"/>
        <v>9464.1718281441063</v>
      </c>
      <c r="G214" s="11">
        <f t="shared" si="23"/>
        <v>5536.9479938164022</v>
      </c>
      <c r="H214" s="11">
        <f t="shared" si="24"/>
        <v>1414088.8262277995</v>
      </c>
    </row>
    <row r="215" spans="3:8">
      <c r="C215" s="8">
        <f t="shared" si="20"/>
        <v>212</v>
      </c>
      <c r="D215" s="11">
        <f t="shared" si="21"/>
        <v>1414088.8262277995</v>
      </c>
      <c r="E215" s="11">
        <f t="shared" si="19"/>
        <v>15001.119821960508</v>
      </c>
      <c r="F215" s="11">
        <f t="shared" si="22"/>
        <v>9427.2588415186638</v>
      </c>
      <c r="G215" s="11">
        <f t="shared" si="23"/>
        <v>5573.8609804418447</v>
      </c>
      <c r="H215" s="11">
        <f t="shared" si="24"/>
        <v>1408514.9652473577</v>
      </c>
    </row>
    <row r="216" spans="3:8">
      <c r="C216" s="8">
        <f t="shared" si="20"/>
        <v>213</v>
      </c>
      <c r="D216" s="11">
        <f t="shared" si="21"/>
        <v>1408514.9652473577</v>
      </c>
      <c r="E216" s="11">
        <f t="shared" si="19"/>
        <v>15001.119821960508</v>
      </c>
      <c r="F216" s="11">
        <f t="shared" si="22"/>
        <v>9390.0997683157184</v>
      </c>
      <c r="G216" s="11">
        <f t="shared" si="23"/>
        <v>5611.0200536447901</v>
      </c>
      <c r="H216" s="11">
        <f t="shared" si="24"/>
        <v>1402903.9451937128</v>
      </c>
    </row>
    <row r="217" spans="3:8">
      <c r="C217" s="8">
        <f t="shared" si="20"/>
        <v>214</v>
      </c>
      <c r="D217" s="11">
        <f t="shared" si="21"/>
        <v>1402903.9451937128</v>
      </c>
      <c r="E217" s="11">
        <f t="shared" si="19"/>
        <v>15001.119821960508</v>
      </c>
      <c r="F217" s="11">
        <f t="shared" si="22"/>
        <v>9352.6929679580862</v>
      </c>
      <c r="G217" s="11">
        <f t="shared" si="23"/>
        <v>5648.4268540024223</v>
      </c>
      <c r="H217" s="11">
        <f t="shared" si="24"/>
        <v>1397255.5183397103</v>
      </c>
    </row>
    <row r="218" spans="3:8">
      <c r="C218" s="8">
        <f t="shared" si="20"/>
        <v>215</v>
      </c>
      <c r="D218" s="11">
        <f t="shared" si="21"/>
        <v>1397255.5183397103</v>
      </c>
      <c r="E218" s="11">
        <f t="shared" si="19"/>
        <v>15001.119821960508</v>
      </c>
      <c r="F218" s="11">
        <f t="shared" si="22"/>
        <v>9315.036788931402</v>
      </c>
      <c r="G218" s="11">
        <f t="shared" si="23"/>
        <v>5686.0830330291064</v>
      </c>
      <c r="H218" s="11">
        <f t="shared" si="24"/>
        <v>1391569.4353066813</v>
      </c>
    </row>
    <row r="219" spans="3:8">
      <c r="C219" s="8">
        <f t="shared" si="20"/>
        <v>216</v>
      </c>
      <c r="D219" s="11">
        <f t="shared" si="21"/>
        <v>1391569.4353066813</v>
      </c>
      <c r="E219" s="11">
        <f t="shared" si="19"/>
        <v>15001.119821960508</v>
      </c>
      <c r="F219" s="11">
        <f t="shared" si="22"/>
        <v>9277.1295687112088</v>
      </c>
      <c r="G219" s="11">
        <f t="shared" si="23"/>
        <v>5723.9902532492997</v>
      </c>
      <c r="H219" s="11">
        <f t="shared" si="24"/>
        <v>1385845.4450534321</v>
      </c>
    </row>
    <row r="220" spans="3:8">
      <c r="C220" s="8">
        <f t="shared" si="20"/>
        <v>217</v>
      </c>
      <c r="D220" s="11">
        <f t="shared" si="21"/>
        <v>1385845.4450534321</v>
      </c>
      <c r="E220" s="11">
        <f t="shared" si="19"/>
        <v>15001.119821960508</v>
      </c>
      <c r="F220" s="11">
        <f t="shared" si="22"/>
        <v>9238.9696336895486</v>
      </c>
      <c r="G220" s="11">
        <f t="shared" si="23"/>
        <v>5762.1501882709599</v>
      </c>
      <c r="H220" s="11">
        <f t="shared" si="24"/>
        <v>1380083.2948651612</v>
      </c>
    </row>
    <row r="221" spans="3:8">
      <c r="C221" s="8">
        <f t="shared" si="20"/>
        <v>218</v>
      </c>
      <c r="D221" s="11">
        <f t="shared" si="21"/>
        <v>1380083.2948651612</v>
      </c>
      <c r="E221" s="11">
        <f t="shared" ref="E221:E284" si="25">E220</f>
        <v>15001.119821960508</v>
      </c>
      <c r="F221" s="11">
        <f t="shared" si="22"/>
        <v>9200.5552991010754</v>
      </c>
      <c r="G221" s="11">
        <f t="shared" si="23"/>
        <v>5800.5645228594331</v>
      </c>
      <c r="H221" s="11">
        <f t="shared" si="24"/>
        <v>1374282.7303423018</v>
      </c>
    </row>
    <row r="222" spans="3:8">
      <c r="C222" s="8">
        <f t="shared" si="20"/>
        <v>219</v>
      </c>
      <c r="D222" s="11">
        <f t="shared" si="21"/>
        <v>1374282.7303423018</v>
      </c>
      <c r="E222" s="11">
        <f t="shared" si="25"/>
        <v>15001.119821960508</v>
      </c>
      <c r="F222" s="11">
        <f t="shared" si="22"/>
        <v>9161.8848689486786</v>
      </c>
      <c r="G222" s="11">
        <f t="shared" si="23"/>
        <v>5839.2349530118299</v>
      </c>
      <c r="H222" s="11">
        <f t="shared" si="24"/>
        <v>1368443.4953892899</v>
      </c>
    </row>
    <row r="223" spans="3:8">
      <c r="C223" s="8">
        <f t="shared" si="20"/>
        <v>220</v>
      </c>
      <c r="D223" s="11">
        <f t="shared" si="21"/>
        <v>1368443.4953892899</v>
      </c>
      <c r="E223" s="11">
        <f t="shared" si="25"/>
        <v>15001.119821960508</v>
      </c>
      <c r="F223" s="11">
        <f t="shared" si="22"/>
        <v>9122.9566359286</v>
      </c>
      <c r="G223" s="11">
        <f t="shared" si="23"/>
        <v>5878.1631860319085</v>
      </c>
      <c r="H223" s="11">
        <f t="shared" si="24"/>
        <v>1362565.3322032581</v>
      </c>
    </row>
    <row r="224" spans="3:8">
      <c r="C224" s="8">
        <f t="shared" si="20"/>
        <v>221</v>
      </c>
      <c r="D224" s="11">
        <f t="shared" si="21"/>
        <v>1362565.3322032581</v>
      </c>
      <c r="E224" s="11">
        <f t="shared" si="25"/>
        <v>15001.119821960508</v>
      </c>
      <c r="F224" s="11">
        <f t="shared" si="22"/>
        <v>9083.768881355054</v>
      </c>
      <c r="G224" s="11">
        <f t="shared" si="23"/>
        <v>5917.3509406054545</v>
      </c>
      <c r="H224" s="11">
        <f t="shared" si="24"/>
        <v>1356647.9812626527</v>
      </c>
    </row>
    <row r="225" spans="3:8">
      <c r="C225" s="8">
        <f t="shared" si="20"/>
        <v>222</v>
      </c>
      <c r="D225" s="11">
        <f t="shared" si="21"/>
        <v>1356647.9812626527</v>
      </c>
      <c r="E225" s="11">
        <f t="shared" si="25"/>
        <v>15001.119821960508</v>
      </c>
      <c r="F225" s="11">
        <f t="shared" si="22"/>
        <v>9044.3198750843512</v>
      </c>
      <c r="G225" s="11">
        <f t="shared" si="23"/>
        <v>5956.7999468761573</v>
      </c>
      <c r="H225" s="11">
        <f t="shared" si="24"/>
        <v>1350691.1813157764</v>
      </c>
    </row>
    <row r="226" spans="3:8">
      <c r="C226" s="8">
        <f t="shared" si="20"/>
        <v>223</v>
      </c>
      <c r="D226" s="11">
        <f t="shared" si="21"/>
        <v>1350691.1813157764</v>
      </c>
      <c r="E226" s="11">
        <f t="shared" si="25"/>
        <v>15001.119821960508</v>
      </c>
      <c r="F226" s="11">
        <f t="shared" si="22"/>
        <v>9004.6078754385107</v>
      </c>
      <c r="G226" s="11">
        <f t="shared" si="23"/>
        <v>5996.5119465219977</v>
      </c>
      <c r="H226" s="11">
        <f t="shared" si="24"/>
        <v>1344694.6693692545</v>
      </c>
    </row>
    <row r="227" spans="3:8">
      <c r="C227" s="8">
        <f t="shared" si="20"/>
        <v>224</v>
      </c>
      <c r="D227" s="11">
        <f t="shared" si="21"/>
        <v>1344694.6693692545</v>
      </c>
      <c r="E227" s="11">
        <f t="shared" si="25"/>
        <v>15001.119821960508</v>
      </c>
      <c r="F227" s="11">
        <f t="shared" si="22"/>
        <v>8964.6311291283637</v>
      </c>
      <c r="G227" s="11">
        <f t="shared" si="23"/>
        <v>6036.4886928321448</v>
      </c>
      <c r="H227" s="11">
        <f t="shared" si="24"/>
        <v>1338658.1806764223</v>
      </c>
    </row>
    <row r="228" spans="3:8">
      <c r="C228" s="8">
        <f t="shared" si="20"/>
        <v>225</v>
      </c>
      <c r="D228" s="11">
        <f t="shared" si="21"/>
        <v>1338658.1806764223</v>
      </c>
      <c r="E228" s="11">
        <f t="shared" si="25"/>
        <v>15001.119821960508</v>
      </c>
      <c r="F228" s="11">
        <f t="shared" si="22"/>
        <v>8924.3878711761499</v>
      </c>
      <c r="G228" s="11">
        <f t="shared" si="23"/>
        <v>6076.7319507843586</v>
      </c>
      <c r="H228" s="11">
        <f t="shared" si="24"/>
        <v>1332581.448725638</v>
      </c>
    </row>
    <row r="229" spans="3:8">
      <c r="C229" s="8">
        <f t="shared" si="20"/>
        <v>226</v>
      </c>
      <c r="D229" s="11">
        <f t="shared" si="21"/>
        <v>1332581.448725638</v>
      </c>
      <c r="E229" s="11">
        <f t="shared" si="25"/>
        <v>15001.119821960508</v>
      </c>
      <c r="F229" s="11">
        <f t="shared" si="22"/>
        <v>8883.8763248375872</v>
      </c>
      <c r="G229" s="11">
        <f t="shared" si="23"/>
        <v>6117.2434971229213</v>
      </c>
      <c r="H229" s="11">
        <f t="shared" si="24"/>
        <v>1326464.205228515</v>
      </c>
    </row>
    <row r="230" spans="3:8">
      <c r="C230" s="8">
        <f t="shared" si="20"/>
        <v>227</v>
      </c>
      <c r="D230" s="11">
        <f t="shared" si="21"/>
        <v>1326464.205228515</v>
      </c>
      <c r="E230" s="11">
        <f t="shared" si="25"/>
        <v>15001.119821960508</v>
      </c>
      <c r="F230" s="11">
        <f t="shared" si="22"/>
        <v>8843.0947015234342</v>
      </c>
      <c r="G230" s="11">
        <f t="shared" si="23"/>
        <v>6158.0251204370743</v>
      </c>
      <c r="H230" s="11">
        <f t="shared" si="24"/>
        <v>1320306.1801080778</v>
      </c>
    </row>
    <row r="231" spans="3:8">
      <c r="C231" s="8">
        <f t="shared" si="20"/>
        <v>228</v>
      </c>
      <c r="D231" s="11">
        <f t="shared" si="21"/>
        <v>1320306.1801080778</v>
      </c>
      <c r="E231" s="11">
        <f t="shared" si="25"/>
        <v>15001.119821960508</v>
      </c>
      <c r="F231" s="11">
        <f t="shared" si="22"/>
        <v>8802.0412007205196</v>
      </c>
      <c r="G231" s="11">
        <f t="shared" si="23"/>
        <v>6199.0786212399889</v>
      </c>
      <c r="H231" s="11">
        <f t="shared" si="24"/>
        <v>1314107.1014868377</v>
      </c>
    </row>
    <row r="232" spans="3:8">
      <c r="C232" s="8">
        <f t="shared" si="20"/>
        <v>229</v>
      </c>
      <c r="D232" s="11">
        <f t="shared" si="21"/>
        <v>1314107.1014868377</v>
      </c>
      <c r="E232" s="11">
        <f t="shared" si="25"/>
        <v>15001.119821960508</v>
      </c>
      <c r="F232" s="11">
        <f t="shared" si="22"/>
        <v>8760.7140099122516</v>
      </c>
      <c r="G232" s="11">
        <f t="shared" si="23"/>
        <v>6240.4058120482568</v>
      </c>
      <c r="H232" s="11">
        <f t="shared" si="24"/>
        <v>1307866.6956747894</v>
      </c>
    </row>
    <row r="233" spans="3:8">
      <c r="C233" s="8">
        <f t="shared" si="20"/>
        <v>230</v>
      </c>
      <c r="D233" s="11">
        <f t="shared" si="21"/>
        <v>1307866.6956747894</v>
      </c>
      <c r="E233" s="11">
        <f t="shared" si="25"/>
        <v>15001.119821960508</v>
      </c>
      <c r="F233" s="11">
        <f t="shared" si="22"/>
        <v>8719.1113044985959</v>
      </c>
      <c r="G233" s="11">
        <f t="shared" si="23"/>
        <v>6282.0085174619126</v>
      </c>
      <c r="H233" s="11">
        <f t="shared" si="24"/>
        <v>1301584.6871573275</v>
      </c>
    </row>
    <row r="234" spans="3:8">
      <c r="C234" s="8">
        <f t="shared" si="20"/>
        <v>231</v>
      </c>
      <c r="D234" s="11">
        <f t="shared" si="21"/>
        <v>1301584.6871573275</v>
      </c>
      <c r="E234" s="11">
        <f t="shared" si="25"/>
        <v>15001.119821960508</v>
      </c>
      <c r="F234" s="11">
        <f t="shared" si="22"/>
        <v>8677.2312477155174</v>
      </c>
      <c r="G234" s="11">
        <f t="shared" si="23"/>
        <v>6323.8885742449911</v>
      </c>
      <c r="H234" s="11">
        <f t="shared" si="24"/>
        <v>1295260.7985830826</v>
      </c>
    </row>
    <row r="235" spans="3:8">
      <c r="C235" s="8">
        <f t="shared" si="20"/>
        <v>232</v>
      </c>
      <c r="D235" s="11">
        <f t="shared" si="21"/>
        <v>1295260.7985830826</v>
      </c>
      <c r="E235" s="11">
        <f t="shared" si="25"/>
        <v>15001.119821960508</v>
      </c>
      <c r="F235" s="11">
        <f t="shared" si="22"/>
        <v>8635.0719905538845</v>
      </c>
      <c r="G235" s="11">
        <f t="shared" si="23"/>
        <v>6366.047831406624</v>
      </c>
      <c r="H235" s="11">
        <f t="shared" si="24"/>
        <v>1288894.750751676</v>
      </c>
    </row>
    <row r="236" spans="3:8">
      <c r="C236" s="8">
        <f t="shared" si="20"/>
        <v>233</v>
      </c>
      <c r="D236" s="11">
        <f t="shared" si="21"/>
        <v>1288894.750751676</v>
      </c>
      <c r="E236" s="11">
        <f t="shared" si="25"/>
        <v>15001.119821960508</v>
      </c>
      <c r="F236" s="11">
        <f t="shared" si="22"/>
        <v>8592.6316716778401</v>
      </c>
      <c r="G236" s="11">
        <f t="shared" si="23"/>
        <v>6408.4881502826684</v>
      </c>
      <c r="H236" s="11">
        <f t="shared" si="24"/>
        <v>1282486.2626013933</v>
      </c>
    </row>
    <row r="237" spans="3:8">
      <c r="C237" s="8">
        <f t="shared" si="20"/>
        <v>234</v>
      </c>
      <c r="D237" s="11">
        <f t="shared" si="21"/>
        <v>1282486.2626013933</v>
      </c>
      <c r="E237" s="11">
        <f t="shared" si="25"/>
        <v>15001.119821960508</v>
      </c>
      <c r="F237" s="11">
        <f t="shared" si="22"/>
        <v>8549.9084173426218</v>
      </c>
      <c r="G237" s="11">
        <f t="shared" si="23"/>
        <v>6451.2114046178867</v>
      </c>
      <c r="H237" s="11">
        <f t="shared" si="24"/>
        <v>1276035.0511967754</v>
      </c>
    </row>
    <row r="238" spans="3:8">
      <c r="C238" s="8">
        <f t="shared" si="20"/>
        <v>235</v>
      </c>
      <c r="D238" s="11">
        <f t="shared" si="21"/>
        <v>1276035.0511967754</v>
      </c>
      <c r="E238" s="11">
        <f t="shared" si="25"/>
        <v>15001.119821960508</v>
      </c>
      <c r="F238" s="11">
        <f t="shared" si="22"/>
        <v>8506.9003413118371</v>
      </c>
      <c r="G238" s="11">
        <f t="shared" si="23"/>
        <v>6494.2194806486714</v>
      </c>
      <c r="H238" s="11">
        <f t="shared" si="24"/>
        <v>1269540.8317161268</v>
      </c>
    </row>
    <row r="239" spans="3:8">
      <c r="C239" s="8">
        <f t="shared" si="20"/>
        <v>236</v>
      </c>
      <c r="D239" s="11">
        <f t="shared" si="21"/>
        <v>1269540.8317161268</v>
      </c>
      <c r="E239" s="11">
        <f t="shared" si="25"/>
        <v>15001.119821960508</v>
      </c>
      <c r="F239" s="11">
        <f t="shared" si="22"/>
        <v>8463.6055447741783</v>
      </c>
      <c r="G239" s="11">
        <f t="shared" si="23"/>
        <v>6537.5142771863302</v>
      </c>
      <c r="H239" s="11">
        <f t="shared" si="24"/>
        <v>1263003.3174389405</v>
      </c>
    </row>
    <row r="240" spans="3:8">
      <c r="C240" s="8">
        <f t="shared" si="20"/>
        <v>237</v>
      </c>
      <c r="D240" s="11">
        <f t="shared" si="21"/>
        <v>1263003.3174389405</v>
      </c>
      <c r="E240" s="11">
        <f t="shared" si="25"/>
        <v>15001.119821960508</v>
      </c>
      <c r="F240" s="11">
        <f t="shared" si="22"/>
        <v>8420.0221162596044</v>
      </c>
      <c r="G240" s="11">
        <f t="shared" si="23"/>
        <v>6581.097705700904</v>
      </c>
      <c r="H240" s="11">
        <f t="shared" si="24"/>
        <v>1256422.2197332396</v>
      </c>
    </row>
    <row r="241" spans="3:8">
      <c r="C241" s="8">
        <f t="shared" si="20"/>
        <v>238</v>
      </c>
      <c r="D241" s="11">
        <f t="shared" si="21"/>
        <v>1256422.2197332396</v>
      </c>
      <c r="E241" s="11">
        <f t="shared" si="25"/>
        <v>15001.119821960508</v>
      </c>
      <c r="F241" s="11">
        <f t="shared" si="22"/>
        <v>8376.1481315549318</v>
      </c>
      <c r="G241" s="11">
        <f t="shared" si="23"/>
        <v>6624.9716904055767</v>
      </c>
      <c r="H241" s="11">
        <f t="shared" si="24"/>
        <v>1249797.248042834</v>
      </c>
    </row>
    <row r="242" spans="3:8">
      <c r="C242" s="8">
        <f t="shared" si="20"/>
        <v>239</v>
      </c>
      <c r="D242" s="11">
        <f t="shared" si="21"/>
        <v>1249797.248042834</v>
      </c>
      <c r="E242" s="11">
        <f t="shared" si="25"/>
        <v>15001.119821960508</v>
      </c>
      <c r="F242" s="11">
        <f t="shared" si="22"/>
        <v>8331.9816536188937</v>
      </c>
      <c r="G242" s="11">
        <f t="shared" si="23"/>
        <v>6669.1381683416148</v>
      </c>
      <c r="H242" s="11">
        <f t="shared" si="24"/>
        <v>1243128.1098744923</v>
      </c>
    </row>
    <row r="243" spans="3:8">
      <c r="C243" s="8">
        <f t="shared" si="20"/>
        <v>240</v>
      </c>
      <c r="D243" s="11">
        <f t="shared" si="21"/>
        <v>1243128.1098744923</v>
      </c>
      <c r="E243" s="11">
        <f t="shared" si="25"/>
        <v>15001.119821960508</v>
      </c>
      <c r="F243" s="11">
        <f t="shared" si="22"/>
        <v>8287.5207324966159</v>
      </c>
      <c r="G243" s="11">
        <f t="shared" si="23"/>
        <v>6713.5990894638926</v>
      </c>
      <c r="H243" s="11">
        <f t="shared" si="24"/>
        <v>1236414.5107850283</v>
      </c>
    </row>
    <row r="244" spans="3:8">
      <c r="C244" s="8">
        <f t="shared" si="20"/>
        <v>241</v>
      </c>
      <c r="D244" s="11">
        <f t="shared" si="21"/>
        <v>1236414.5107850283</v>
      </c>
      <c r="E244" s="11">
        <f t="shared" si="25"/>
        <v>15001.119821960508</v>
      </c>
      <c r="F244" s="11">
        <f t="shared" si="22"/>
        <v>8242.7634052335234</v>
      </c>
      <c r="G244" s="11">
        <f t="shared" si="23"/>
        <v>6758.3564167269851</v>
      </c>
      <c r="H244" s="11">
        <f t="shared" si="24"/>
        <v>1229656.1543683014</v>
      </c>
    </row>
    <row r="245" spans="3:8">
      <c r="C245" s="8">
        <f t="shared" si="20"/>
        <v>242</v>
      </c>
      <c r="D245" s="11">
        <f t="shared" si="21"/>
        <v>1229656.1543683014</v>
      </c>
      <c r="E245" s="11">
        <f t="shared" si="25"/>
        <v>15001.119821960508</v>
      </c>
      <c r="F245" s="11">
        <f t="shared" si="22"/>
        <v>8197.7076957886766</v>
      </c>
      <c r="G245" s="11">
        <f t="shared" si="23"/>
        <v>6803.4121261718319</v>
      </c>
      <c r="H245" s="11">
        <f t="shared" si="24"/>
        <v>1222852.7422421295</v>
      </c>
    </row>
    <row r="246" spans="3:8">
      <c r="C246" s="8">
        <f t="shared" si="20"/>
        <v>243</v>
      </c>
      <c r="D246" s="11">
        <f t="shared" si="21"/>
        <v>1222852.7422421295</v>
      </c>
      <c r="E246" s="11">
        <f t="shared" si="25"/>
        <v>15001.119821960508</v>
      </c>
      <c r="F246" s="11">
        <f t="shared" si="22"/>
        <v>8152.3516149475308</v>
      </c>
      <c r="G246" s="11">
        <f t="shared" si="23"/>
        <v>6848.7682070129777</v>
      </c>
      <c r="H246" s="11">
        <f t="shared" si="24"/>
        <v>1216003.9740351166</v>
      </c>
    </row>
    <row r="247" spans="3:8">
      <c r="C247" s="8">
        <f t="shared" si="20"/>
        <v>244</v>
      </c>
      <c r="D247" s="11">
        <f t="shared" si="21"/>
        <v>1216003.9740351166</v>
      </c>
      <c r="E247" s="11">
        <f t="shared" si="25"/>
        <v>15001.119821960508</v>
      </c>
      <c r="F247" s="11">
        <f t="shared" si="22"/>
        <v>8106.693160234111</v>
      </c>
      <c r="G247" s="11">
        <f t="shared" si="23"/>
        <v>6894.4266617263975</v>
      </c>
      <c r="H247" s="11">
        <f t="shared" si="24"/>
        <v>1209109.5473733903</v>
      </c>
    </row>
    <row r="248" spans="3:8">
      <c r="C248" s="8">
        <f t="shared" si="20"/>
        <v>245</v>
      </c>
      <c r="D248" s="11">
        <f t="shared" si="21"/>
        <v>1209109.5473733903</v>
      </c>
      <c r="E248" s="11">
        <f t="shared" si="25"/>
        <v>15001.119821960508</v>
      </c>
      <c r="F248" s="11">
        <f t="shared" si="22"/>
        <v>8060.7303158226023</v>
      </c>
      <c r="G248" s="11">
        <f t="shared" si="23"/>
        <v>6940.3895061379062</v>
      </c>
      <c r="H248" s="11">
        <f t="shared" si="24"/>
        <v>1202169.1578672524</v>
      </c>
    </row>
    <row r="249" spans="3:8">
      <c r="C249" s="8">
        <f t="shared" si="20"/>
        <v>246</v>
      </c>
      <c r="D249" s="11">
        <f t="shared" si="21"/>
        <v>1202169.1578672524</v>
      </c>
      <c r="E249" s="11">
        <f t="shared" si="25"/>
        <v>15001.119821960508</v>
      </c>
      <c r="F249" s="11">
        <f t="shared" si="22"/>
        <v>8014.4610524483496</v>
      </c>
      <c r="G249" s="11">
        <f t="shared" si="23"/>
        <v>6986.6587695121589</v>
      </c>
      <c r="H249" s="11">
        <f t="shared" si="24"/>
        <v>1195182.4990977403</v>
      </c>
    </row>
    <row r="250" spans="3:8">
      <c r="C250" s="8">
        <f t="shared" si="20"/>
        <v>247</v>
      </c>
      <c r="D250" s="11">
        <f t="shared" si="21"/>
        <v>1195182.4990977403</v>
      </c>
      <c r="E250" s="11">
        <f t="shared" si="25"/>
        <v>15001.119821960508</v>
      </c>
      <c r="F250" s="11">
        <f t="shared" si="22"/>
        <v>7967.883327318269</v>
      </c>
      <c r="G250" s="11">
        <f t="shared" si="23"/>
        <v>7033.2364946422394</v>
      </c>
      <c r="H250" s="11">
        <f t="shared" si="24"/>
        <v>1188149.2626030981</v>
      </c>
    </row>
    <row r="251" spans="3:8">
      <c r="C251" s="8">
        <f t="shared" si="20"/>
        <v>248</v>
      </c>
      <c r="D251" s="11">
        <f t="shared" si="21"/>
        <v>1188149.2626030981</v>
      </c>
      <c r="E251" s="11">
        <f t="shared" si="25"/>
        <v>15001.119821960508</v>
      </c>
      <c r="F251" s="11">
        <f t="shared" si="22"/>
        <v>7920.9950840206538</v>
      </c>
      <c r="G251" s="11">
        <f t="shared" si="23"/>
        <v>7080.1247379398546</v>
      </c>
      <c r="H251" s="11">
        <f t="shared" si="24"/>
        <v>1181069.1378651583</v>
      </c>
    </row>
    <row r="252" spans="3:8">
      <c r="C252" s="8">
        <f t="shared" si="20"/>
        <v>249</v>
      </c>
      <c r="D252" s="11">
        <f t="shared" si="21"/>
        <v>1181069.1378651583</v>
      </c>
      <c r="E252" s="11">
        <f t="shared" si="25"/>
        <v>15001.119821960508</v>
      </c>
      <c r="F252" s="11">
        <f t="shared" si="22"/>
        <v>7873.7942524343889</v>
      </c>
      <c r="G252" s="11">
        <f t="shared" si="23"/>
        <v>7127.3255695261196</v>
      </c>
      <c r="H252" s="11">
        <f t="shared" si="24"/>
        <v>1173941.8122956322</v>
      </c>
    </row>
    <row r="253" spans="3:8">
      <c r="C253" s="8">
        <f t="shared" si="20"/>
        <v>250</v>
      </c>
      <c r="D253" s="11">
        <f t="shared" si="21"/>
        <v>1173941.8122956322</v>
      </c>
      <c r="E253" s="11">
        <f t="shared" si="25"/>
        <v>15001.119821960508</v>
      </c>
      <c r="F253" s="11">
        <f t="shared" si="22"/>
        <v>7826.2787486375482</v>
      </c>
      <c r="G253" s="11">
        <f t="shared" si="23"/>
        <v>7174.8410733229603</v>
      </c>
      <c r="H253" s="11">
        <f t="shared" si="24"/>
        <v>1166766.9712223092</v>
      </c>
    </row>
    <row r="254" spans="3:8">
      <c r="C254" s="8">
        <f t="shared" si="20"/>
        <v>251</v>
      </c>
      <c r="D254" s="11">
        <f t="shared" si="21"/>
        <v>1166766.9712223092</v>
      </c>
      <c r="E254" s="11">
        <f t="shared" si="25"/>
        <v>15001.119821960508</v>
      </c>
      <c r="F254" s="11">
        <f t="shared" si="22"/>
        <v>7778.446474815395</v>
      </c>
      <c r="G254" s="11">
        <f t="shared" si="23"/>
        <v>7222.6733471451134</v>
      </c>
      <c r="H254" s="11">
        <f t="shared" si="24"/>
        <v>1159544.2978751641</v>
      </c>
    </row>
    <row r="255" spans="3:8">
      <c r="C255" s="8">
        <f t="shared" si="20"/>
        <v>252</v>
      </c>
      <c r="D255" s="11">
        <f t="shared" si="21"/>
        <v>1159544.2978751641</v>
      </c>
      <c r="E255" s="11">
        <f t="shared" si="25"/>
        <v>15001.119821960508</v>
      </c>
      <c r="F255" s="11">
        <f t="shared" si="22"/>
        <v>7730.2953191677607</v>
      </c>
      <c r="G255" s="11">
        <f t="shared" si="23"/>
        <v>7270.8245027927478</v>
      </c>
      <c r="H255" s="11">
        <f t="shared" si="24"/>
        <v>1152273.4733723714</v>
      </c>
    </row>
    <row r="256" spans="3:8">
      <c r="C256" s="8">
        <f t="shared" si="20"/>
        <v>253</v>
      </c>
      <c r="D256" s="11">
        <f t="shared" si="21"/>
        <v>1152273.4733723714</v>
      </c>
      <c r="E256" s="11">
        <f t="shared" si="25"/>
        <v>15001.119821960508</v>
      </c>
      <c r="F256" s="11">
        <f t="shared" si="22"/>
        <v>7681.8231558158095</v>
      </c>
      <c r="G256" s="11">
        <f t="shared" si="23"/>
        <v>7319.296666144699</v>
      </c>
      <c r="H256" s="11">
        <f t="shared" si="24"/>
        <v>1144954.1767062268</v>
      </c>
    </row>
    <row r="257" spans="3:8">
      <c r="C257" s="8">
        <f t="shared" si="20"/>
        <v>254</v>
      </c>
      <c r="D257" s="11">
        <f t="shared" si="21"/>
        <v>1144954.1767062268</v>
      </c>
      <c r="E257" s="11">
        <f t="shared" si="25"/>
        <v>15001.119821960508</v>
      </c>
      <c r="F257" s="11">
        <f t="shared" si="22"/>
        <v>7633.0278447081791</v>
      </c>
      <c r="G257" s="11">
        <f t="shared" si="23"/>
        <v>7368.0919772523293</v>
      </c>
      <c r="H257" s="11">
        <f t="shared" si="24"/>
        <v>1137586.0847289744</v>
      </c>
    </row>
    <row r="258" spans="3:8">
      <c r="C258" s="8">
        <f t="shared" si="20"/>
        <v>255</v>
      </c>
      <c r="D258" s="11">
        <f t="shared" si="21"/>
        <v>1137586.0847289744</v>
      </c>
      <c r="E258" s="11">
        <f t="shared" si="25"/>
        <v>15001.119821960508</v>
      </c>
      <c r="F258" s="11">
        <f t="shared" si="22"/>
        <v>7583.9072315264966</v>
      </c>
      <c r="G258" s="11">
        <f t="shared" si="23"/>
        <v>7417.2125904340119</v>
      </c>
      <c r="H258" s="11">
        <f t="shared" si="24"/>
        <v>1130168.8721385403</v>
      </c>
    </row>
    <row r="259" spans="3:8">
      <c r="C259" s="8">
        <f t="shared" si="20"/>
        <v>256</v>
      </c>
      <c r="D259" s="11">
        <f t="shared" si="21"/>
        <v>1130168.8721385403</v>
      </c>
      <c r="E259" s="11">
        <f t="shared" si="25"/>
        <v>15001.119821960508</v>
      </c>
      <c r="F259" s="11">
        <f t="shared" si="22"/>
        <v>7534.4591475902689</v>
      </c>
      <c r="G259" s="11">
        <f t="shared" si="23"/>
        <v>7466.6606743702396</v>
      </c>
      <c r="H259" s="11">
        <f t="shared" si="24"/>
        <v>1122702.2114641701</v>
      </c>
    </row>
    <row r="260" spans="3:8">
      <c r="C260" s="8">
        <f t="shared" ref="C260:C323" si="26">1+C259</f>
        <v>257</v>
      </c>
      <c r="D260" s="11">
        <f t="shared" ref="D260:D323" si="27">H259</f>
        <v>1122702.2114641701</v>
      </c>
      <c r="E260" s="11">
        <f t="shared" si="25"/>
        <v>15001.119821960508</v>
      </c>
      <c r="F260" s="11">
        <f t="shared" ref="F260:F323" si="28">(B$4/B$2)*H259</f>
        <v>7484.681409761135</v>
      </c>
      <c r="G260" s="11">
        <f t="shared" ref="G260:G323" si="29">E260-F260</f>
        <v>7516.4384121993735</v>
      </c>
      <c r="H260" s="11">
        <f t="shared" ref="H260:H323" si="30">D260-G260</f>
        <v>1115185.7730519709</v>
      </c>
    </row>
    <row r="261" spans="3:8">
      <c r="C261" s="8">
        <f t="shared" si="26"/>
        <v>258</v>
      </c>
      <c r="D261" s="11">
        <f t="shared" si="27"/>
        <v>1115185.7730519709</v>
      </c>
      <c r="E261" s="11">
        <f t="shared" si="25"/>
        <v>15001.119821960508</v>
      </c>
      <c r="F261" s="11">
        <f t="shared" si="28"/>
        <v>7434.571820346473</v>
      </c>
      <c r="G261" s="11">
        <f t="shared" si="29"/>
        <v>7566.5480016140355</v>
      </c>
      <c r="H261" s="11">
        <f t="shared" si="30"/>
        <v>1107619.2250503569</v>
      </c>
    </row>
    <row r="262" spans="3:8">
      <c r="C262" s="8">
        <f t="shared" si="26"/>
        <v>259</v>
      </c>
      <c r="D262" s="11">
        <f t="shared" si="27"/>
        <v>1107619.2250503569</v>
      </c>
      <c r="E262" s="11">
        <f t="shared" si="25"/>
        <v>15001.119821960508</v>
      </c>
      <c r="F262" s="11">
        <f t="shared" si="28"/>
        <v>7384.12816700238</v>
      </c>
      <c r="G262" s="11">
        <f t="shared" si="29"/>
        <v>7616.9916549581285</v>
      </c>
      <c r="H262" s="11">
        <f t="shared" si="30"/>
        <v>1100002.2333953988</v>
      </c>
    </row>
    <row r="263" spans="3:8">
      <c r="C263" s="8">
        <f t="shared" si="26"/>
        <v>260</v>
      </c>
      <c r="D263" s="11">
        <f t="shared" si="27"/>
        <v>1100002.2333953988</v>
      </c>
      <c r="E263" s="11">
        <f t="shared" si="25"/>
        <v>15001.119821960508</v>
      </c>
      <c r="F263" s="11">
        <f t="shared" si="28"/>
        <v>7333.3482226359929</v>
      </c>
      <c r="G263" s="11">
        <f t="shared" si="29"/>
        <v>7667.7715993245156</v>
      </c>
      <c r="H263" s="11">
        <f t="shared" si="30"/>
        <v>1092334.4617960744</v>
      </c>
    </row>
    <row r="264" spans="3:8">
      <c r="C264" s="8">
        <f t="shared" si="26"/>
        <v>261</v>
      </c>
      <c r="D264" s="11">
        <f t="shared" si="27"/>
        <v>1092334.4617960744</v>
      </c>
      <c r="E264" s="11">
        <f t="shared" si="25"/>
        <v>15001.119821960508</v>
      </c>
      <c r="F264" s="11">
        <f t="shared" si="28"/>
        <v>7282.2297453071633</v>
      </c>
      <c r="G264" s="11">
        <f t="shared" si="29"/>
        <v>7718.8900766533452</v>
      </c>
      <c r="H264" s="11">
        <f t="shared" si="30"/>
        <v>1084615.5717194211</v>
      </c>
    </row>
    <row r="265" spans="3:8">
      <c r="C265" s="8">
        <f t="shared" si="26"/>
        <v>262</v>
      </c>
      <c r="D265" s="11">
        <f t="shared" si="27"/>
        <v>1084615.5717194211</v>
      </c>
      <c r="E265" s="11">
        <f t="shared" si="25"/>
        <v>15001.119821960508</v>
      </c>
      <c r="F265" s="11">
        <f t="shared" si="28"/>
        <v>7230.7704781294742</v>
      </c>
      <c r="G265" s="11">
        <f t="shared" si="29"/>
        <v>7770.3493438310343</v>
      </c>
      <c r="H265" s="11">
        <f t="shared" si="30"/>
        <v>1076845.2223755901</v>
      </c>
    </row>
    <row r="266" spans="3:8">
      <c r="C266" s="8">
        <f t="shared" si="26"/>
        <v>263</v>
      </c>
      <c r="D266" s="11">
        <f t="shared" si="27"/>
        <v>1076845.2223755901</v>
      </c>
      <c r="E266" s="11">
        <f t="shared" si="25"/>
        <v>15001.119821960508</v>
      </c>
      <c r="F266" s="11">
        <f t="shared" si="28"/>
        <v>7178.9681491706015</v>
      </c>
      <c r="G266" s="11">
        <f t="shared" si="29"/>
        <v>7822.151672789907</v>
      </c>
      <c r="H266" s="11">
        <f t="shared" si="30"/>
        <v>1069023.0707028003</v>
      </c>
    </row>
    <row r="267" spans="3:8">
      <c r="C267" s="8">
        <f t="shared" si="26"/>
        <v>264</v>
      </c>
      <c r="D267" s="11">
        <f t="shared" si="27"/>
        <v>1069023.0707028003</v>
      </c>
      <c r="E267" s="11">
        <f t="shared" si="25"/>
        <v>15001.119821960508</v>
      </c>
      <c r="F267" s="11">
        <f t="shared" si="28"/>
        <v>7126.8204713520026</v>
      </c>
      <c r="G267" s="11">
        <f t="shared" si="29"/>
        <v>7874.2993506085058</v>
      </c>
      <c r="H267" s="11">
        <f t="shared" si="30"/>
        <v>1061148.7713521917</v>
      </c>
    </row>
    <row r="268" spans="3:8">
      <c r="C268" s="8">
        <f t="shared" si="26"/>
        <v>265</v>
      </c>
      <c r="D268" s="11">
        <f t="shared" si="27"/>
        <v>1061148.7713521917</v>
      </c>
      <c r="E268" s="11">
        <f t="shared" si="25"/>
        <v>15001.119821960508</v>
      </c>
      <c r="F268" s="11">
        <f t="shared" si="28"/>
        <v>7074.3251423479451</v>
      </c>
      <c r="G268" s="11">
        <f t="shared" si="29"/>
        <v>7926.7946796125634</v>
      </c>
      <c r="H268" s="11">
        <f t="shared" si="30"/>
        <v>1053221.9766725791</v>
      </c>
    </row>
    <row r="269" spans="3:8">
      <c r="C269" s="8">
        <f t="shared" si="26"/>
        <v>266</v>
      </c>
      <c r="D269" s="11">
        <f t="shared" si="27"/>
        <v>1053221.9766725791</v>
      </c>
      <c r="E269" s="11">
        <f t="shared" si="25"/>
        <v>15001.119821960508</v>
      </c>
      <c r="F269" s="11">
        <f t="shared" si="28"/>
        <v>7021.4798444838607</v>
      </c>
      <c r="G269" s="11">
        <f t="shared" si="29"/>
        <v>7979.6399774766478</v>
      </c>
      <c r="H269" s="11">
        <f t="shared" si="30"/>
        <v>1045242.3366951024</v>
      </c>
    </row>
    <row r="270" spans="3:8">
      <c r="C270" s="8">
        <f t="shared" si="26"/>
        <v>267</v>
      </c>
      <c r="D270" s="11">
        <f t="shared" si="27"/>
        <v>1045242.3366951024</v>
      </c>
      <c r="E270" s="11">
        <f t="shared" si="25"/>
        <v>15001.119821960508</v>
      </c>
      <c r="F270" s="11">
        <f t="shared" si="28"/>
        <v>6968.282244634016</v>
      </c>
      <c r="G270" s="11">
        <f t="shared" si="29"/>
        <v>8032.8375773264925</v>
      </c>
      <c r="H270" s="11">
        <f t="shared" si="30"/>
        <v>1037209.4991177759</v>
      </c>
    </row>
    <row r="271" spans="3:8">
      <c r="C271" s="8">
        <f t="shared" si="26"/>
        <v>268</v>
      </c>
      <c r="D271" s="11">
        <f t="shared" si="27"/>
        <v>1037209.4991177759</v>
      </c>
      <c r="E271" s="11">
        <f t="shared" si="25"/>
        <v>15001.119821960508</v>
      </c>
      <c r="F271" s="11">
        <f t="shared" si="28"/>
        <v>6914.7299941185065</v>
      </c>
      <c r="G271" s="11">
        <f t="shared" si="29"/>
        <v>8086.389827842002</v>
      </c>
      <c r="H271" s="11">
        <f t="shared" si="30"/>
        <v>1029123.1092899339</v>
      </c>
    </row>
    <row r="272" spans="3:8">
      <c r="C272" s="8">
        <f t="shared" si="26"/>
        <v>269</v>
      </c>
      <c r="D272" s="11">
        <f t="shared" si="27"/>
        <v>1029123.1092899339</v>
      </c>
      <c r="E272" s="11">
        <f t="shared" si="25"/>
        <v>15001.119821960508</v>
      </c>
      <c r="F272" s="11">
        <f t="shared" si="28"/>
        <v>6860.8207285995595</v>
      </c>
      <c r="G272" s="11">
        <f t="shared" si="29"/>
        <v>8140.299093360949</v>
      </c>
      <c r="H272" s="11">
        <f t="shared" si="30"/>
        <v>1020982.810196573</v>
      </c>
    </row>
    <row r="273" spans="3:8">
      <c r="C273" s="8">
        <f t="shared" si="26"/>
        <v>270</v>
      </c>
      <c r="D273" s="11">
        <f t="shared" si="27"/>
        <v>1020982.810196573</v>
      </c>
      <c r="E273" s="11">
        <f t="shared" si="25"/>
        <v>15001.119821960508</v>
      </c>
      <c r="F273" s="11">
        <f t="shared" si="28"/>
        <v>6806.5520679771544</v>
      </c>
      <c r="G273" s="11">
        <f t="shared" si="29"/>
        <v>8194.5677539833541</v>
      </c>
      <c r="H273" s="11">
        <f t="shared" si="30"/>
        <v>1012788.2424425897</v>
      </c>
    </row>
    <row r="274" spans="3:8">
      <c r="C274" s="8">
        <f t="shared" si="26"/>
        <v>271</v>
      </c>
      <c r="D274" s="11">
        <f t="shared" si="27"/>
        <v>1012788.2424425897</v>
      </c>
      <c r="E274" s="11">
        <f t="shared" si="25"/>
        <v>15001.119821960508</v>
      </c>
      <c r="F274" s="11">
        <f t="shared" si="28"/>
        <v>6751.9216162839321</v>
      </c>
      <c r="G274" s="11">
        <f t="shared" si="29"/>
        <v>8249.1982056765773</v>
      </c>
      <c r="H274" s="11">
        <f t="shared" si="30"/>
        <v>1004539.0442369131</v>
      </c>
    </row>
    <row r="275" spans="3:8">
      <c r="C275" s="8">
        <f t="shared" si="26"/>
        <v>272</v>
      </c>
      <c r="D275" s="11">
        <f t="shared" si="27"/>
        <v>1004539.0442369131</v>
      </c>
      <c r="E275" s="11">
        <f t="shared" si="25"/>
        <v>15001.119821960508</v>
      </c>
      <c r="F275" s="11">
        <f t="shared" si="28"/>
        <v>6696.926961579421</v>
      </c>
      <c r="G275" s="11">
        <f t="shared" si="29"/>
        <v>8304.1928603810884</v>
      </c>
      <c r="H275" s="11">
        <f t="shared" si="30"/>
        <v>996234.85137653199</v>
      </c>
    </row>
    <row r="276" spans="3:8">
      <c r="C276" s="8">
        <f t="shared" si="26"/>
        <v>273</v>
      </c>
      <c r="D276" s="11">
        <f t="shared" si="27"/>
        <v>996234.85137653199</v>
      </c>
      <c r="E276" s="11">
        <f t="shared" si="25"/>
        <v>15001.119821960508</v>
      </c>
      <c r="F276" s="11">
        <f t="shared" si="28"/>
        <v>6641.5656758435471</v>
      </c>
      <c r="G276" s="11">
        <f t="shared" si="29"/>
        <v>8359.5541461169614</v>
      </c>
      <c r="H276" s="11">
        <f t="shared" si="30"/>
        <v>987875.29723041505</v>
      </c>
    </row>
    <row r="277" spans="3:8">
      <c r="C277" s="8">
        <f t="shared" si="26"/>
        <v>274</v>
      </c>
      <c r="D277" s="11">
        <f t="shared" si="27"/>
        <v>987875.29723041505</v>
      </c>
      <c r="E277" s="11">
        <f t="shared" si="25"/>
        <v>15001.119821960508</v>
      </c>
      <c r="F277" s="11">
        <f t="shared" si="28"/>
        <v>6585.8353148694341</v>
      </c>
      <c r="G277" s="11">
        <f t="shared" si="29"/>
        <v>8415.2845070910735</v>
      </c>
      <c r="H277" s="11">
        <f t="shared" si="30"/>
        <v>979460.01272332401</v>
      </c>
    </row>
    <row r="278" spans="3:8">
      <c r="C278" s="8">
        <f t="shared" si="26"/>
        <v>275</v>
      </c>
      <c r="D278" s="11">
        <f t="shared" si="27"/>
        <v>979460.01272332401</v>
      </c>
      <c r="E278" s="11">
        <f t="shared" si="25"/>
        <v>15001.119821960508</v>
      </c>
      <c r="F278" s="11">
        <f t="shared" si="28"/>
        <v>6529.7334181554934</v>
      </c>
      <c r="G278" s="11">
        <f t="shared" si="29"/>
        <v>8471.386403805016</v>
      </c>
      <c r="H278" s="11">
        <f t="shared" si="30"/>
        <v>970988.62631951901</v>
      </c>
    </row>
    <row r="279" spans="3:8">
      <c r="C279" s="8">
        <f t="shared" si="26"/>
        <v>276</v>
      </c>
      <c r="D279" s="11">
        <f t="shared" si="27"/>
        <v>970988.62631951901</v>
      </c>
      <c r="E279" s="11">
        <f t="shared" si="25"/>
        <v>15001.119821960508</v>
      </c>
      <c r="F279" s="11">
        <f t="shared" si="28"/>
        <v>6473.2575087967934</v>
      </c>
      <c r="G279" s="11">
        <f t="shared" si="29"/>
        <v>8527.8623131637141</v>
      </c>
      <c r="H279" s="11">
        <f t="shared" si="30"/>
        <v>962460.76400635531</v>
      </c>
    </row>
    <row r="280" spans="3:8">
      <c r="C280" s="8">
        <f t="shared" si="26"/>
        <v>277</v>
      </c>
      <c r="D280" s="11">
        <f t="shared" si="27"/>
        <v>962460.76400635531</v>
      </c>
      <c r="E280" s="11">
        <f t="shared" si="25"/>
        <v>15001.119821960508</v>
      </c>
      <c r="F280" s="11">
        <f t="shared" si="28"/>
        <v>6416.4050933757026</v>
      </c>
      <c r="G280" s="11">
        <f t="shared" si="29"/>
        <v>8584.7147285848059</v>
      </c>
      <c r="H280" s="11">
        <f t="shared" si="30"/>
        <v>953876.04927777045</v>
      </c>
    </row>
    <row r="281" spans="3:8">
      <c r="C281" s="8">
        <f t="shared" si="26"/>
        <v>278</v>
      </c>
      <c r="D281" s="11">
        <f t="shared" si="27"/>
        <v>953876.04927777045</v>
      </c>
      <c r="E281" s="11">
        <f t="shared" si="25"/>
        <v>15001.119821960508</v>
      </c>
      <c r="F281" s="11">
        <f t="shared" si="28"/>
        <v>6359.1736618518034</v>
      </c>
      <c r="G281" s="11">
        <f t="shared" si="29"/>
        <v>8641.946160108706</v>
      </c>
      <c r="H281" s="11">
        <f t="shared" si="30"/>
        <v>945234.10311766178</v>
      </c>
    </row>
    <row r="282" spans="3:8">
      <c r="C282" s="8">
        <f t="shared" si="26"/>
        <v>279</v>
      </c>
      <c r="D282" s="11">
        <f t="shared" si="27"/>
        <v>945234.10311766178</v>
      </c>
      <c r="E282" s="11">
        <f t="shared" si="25"/>
        <v>15001.119821960508</v>
      </c>
      <c r="F282" s="11">
        <f t="shared" si="28"/>
        <v>6301.5606874510786</v>
      </c>
      <c r="G282" s="11">
        <f t="shared" si="29"/>
        <v>8699.559134509429</v>
      </c>
      <c r="H282" s="11">
        <f t="shared" si="30"/>
        <v>936534.54398315237</v>
      </c>
    </row>
    <row r="283" spans="3:8">
      <c r="C283" s="8">
        <f t="shared" si="26"/>
        <v>280</v>
      </c>
      <c r="D283" s="11">
        <f t="shared" si="27"/>
        <v>936534.54398315237</v>
      </c>
      <c r="E283" s="11">
        <f t="shared" si="25"/>
        <v>15001.119821960508</v>
      </c>
      <c r="F283" s="11">
        <f t="shared" si="28"/>
        <v>6243.5636265543499</v>
      </c>
      <c r="G283" s="11">
        <f t="shared" si="29"/>
        <v>8757.5561954061595</v>
      </c>
      <c r="H283" s="11">
        <f t="shared" si="30"/>
        <v>927776.98778774624</v>
      </c>
    </row>
    <row r="284" spans="3:8">
      <c r="C284" s="8">
        <f t="shared" si="26"/>
        <v>281</v>
      </c>
      <c r="D284" s="11">
        <f t="shared" si="27"/>
        <v>927776.98778774624</v>
      </c>
      <c r="E284" s="11">
        <f t="shared" si="25"/>
        <v>15001.119821960508</v>
      </c>
      <c r="F284" s="11">
        <f t="shared" si="28"/>
        <v>6185.179918584975</v>
      </c>
      <c r="G284" s="11">
        <f t="shared" si="29"/>
        <v>8815.9399033755326</v>
      </c>
      <c r="H284" s="11">
        <f t="shared" si="30"/>
        <v>918961.04788437067</v>
      </c>
    </row>
    <row r="285" spans="3:8">
      <c r="C285" s="8">
        <f t="shared" si="26"/>
        <v>282</v>
      </c>
      <c r="D285" s="11">
        <f t="shared" si="27"/>
        <v>918961.04788437067</v>
      </c>
      <c r="E285" s="11">
        <f t="shared" ref="E285:E348" si="31">E284</f>
        <v>15001.119821960508</v>
      </c>
      <c r="F285" s="11">
        <f t="shared" si="28"/>
        <v>6126.4069858958046</v>
      </c>
      <c r="G285" s="11">
        <f t="shared" si="29"/>
        <v>8874.7128360647039</v>
      </c>
      <c r="H285" s="11">
        <f t="shared" si="30"/>
        <v>910086.33504830592</v>
      </c>
    </row>
    <row r="286" spans="3:8">
      <c r="C286" s="8">
        <f t="shared" si="26"/>
        <v>283</v>
      </c>
      <c r="D286" s="11">
        <f t="shared" si="27"/>
        <v>910086.33504830592</v>
      </c>
      <c r="E286" s="11">
        <f t="shared" si="31"/>
        <v>15001.119821960508</v>
      </c>
      <c r="F286" s="11">
        <f t="shared" si="28"/>
        <v>6067.2422336553727</v>
      </c>
      <c r="G286" s="11">
        <f t="shared" si="29"/>
        <v>8933.8775883051349</v>
      </c>
      <c r="H286" s="11">
        <f t="shared" si="30"/>
        <v>901152.45746000076</v>
      </c>
    </row>
    <row r="287" spans="3:8">
      <c r="C287" s="8">
        <f t="shared" si="26"/>
        <v>284</v>
      </c>
      <c r="D287" s="11">
        <f t="shared" si="27"/>
        <v>901152.45746000076</v>
      </c>
      <c r="E287" s="11">
        <f t="shared" si="31"/>
        <v>15001.119821960508</v>
      </c>
      <c r="F287" s="11">
        <f t="shared" si="28"/>
        <v>6007.6830497333385</v>
      </c>
      <c r="G287" s="11">
        <f t="shared" si="29"/>
        <v>8993.4367722271709</v>
      </c>
      <c r="H287" s="11">
        <f t="shared" si="30"/>
        <v>892159.02068777359</v>
      </c>
    </row>
    <row r="288" spans="3:8">
      <c r="C288" s="8">
        <f t="shared" si="26"/>
        <v>285</v>
      </c>
      <c r="D288" s="11">
        <f t="shared" si="27"/>
        <v>892159.02068777359</v>
      </c>
      <c r="E288" s="11">
        <f t="shared" si="31"/>
        <v>15001.119821960508</v>
      </c>
      <c r="F288" s="11">
        <f t="shared" si="28"/>
        <v>5947.7268045851579</v>
      </c>
      <c r="G288" s="11">
        <f t="shared" si="29"/>
        <v>9053.3930173753506</v>
      </c>
      <c r="H288" s="11">
        <f t="shared" si="30"/>
        <v>883105.62767039821</v>
      </c>
    </row>
    <row r="289" spans="3:8">
      <c r="C289" s="8">
        <f t="shared" si="26"/>
        <v>286</v>
      </c>
      <c r="D289" s="11">
        <f t="shared" si="27"/>
        <v>883105.62767039821</v>
      </c>
      <c r="E289" s="11">
        <f t="shared" si="31"/>
        <v>15001.119821960508</v>
      </c>
      <c r="F289" s="11">
        <f t="shared" si="28"/>
        <v>5887.3708511359882</v>
      </c>
      <c r="G289" s="11">
        <f t="shared" si="29"/>
        <v>9113.7489708245193</v>
      </c>
      <c r="H289" s="11">
        <f t="shared" si="30"/>
        <v>873991.87869957369</v>
      </c>
    </row>
    <row r="290" spans="3:8">
      <c r="C290" s="8">
        <f t="shared" si="26"/>
        <v>287</v>
      </c>
      <c r="D290" s="11">
        <f t="shared" si="27"/>
        <v>873991.87869957369</v>
      </c>
      <c r="E290" s="11">
        <f t="shared" si="31"/>
        <v>15001.119821960508</v>
      </c>
      <c r="F290" s="11">
        <f t="shared" si="28"/>
        <v>5826.6125246638248</v>
      </c>
      <c r="G290" s="11">
        <f t="shared" si="29"/>
        <v>9174.5072972966846</v>
      </c>
      <c r="H290" s="11">
        <f t="shared" si="30"/>
        <v>864817.37140227703</v>
      </c>
    </row>
    <row r="291" spans="3:8">
      <c r="C291" s="8">
        <f t="shared" si="26"/>
        <v>288</v>
      </c>
      <c r="D291" s="11">
        <f t="shared" si="27"/>
        <v>864817.37140227703</v>
      </c>
      <c r="E291" s="11">
        <f t="shared" si="31"/>
        <v>15001.119821960508</v>
      </c>
      <c r="F291" s="11">
        <f t="shared" si="28"/>
        <v>5765.4491426818477</v>
      </c>
      <c r="G291" s="11">
        <f t="shared" si="29"/>
        <v>9235.6706792786608</v>
      </c>
      <c r="H291" s="11">
        <f t="shared" si="30"/>
        <v>855581.70072299836</v>
      </c>
    </row>
    <row r="292" spans="3:8">
      <c r="C292" s="8">
        <f t="shared" si="26"/>
        <v>289</v>
      </c>
      <c r="D292" s="11">
        <f t="shared" si="27"/>
        <v>855581.70072299836</v>
      </c>
      <c r="E292" s="11">
        <f t="shared" si="31"/>
        <v>15001.119821960508</v>
      </c>
      <c r="F292" s="11">
        <f t="shared" si="28"/>
        <v>5703.8780048199897</v>
      </c>
      <c r="G292" s="11">
        <f t="shared" si="29"/>
        <v>9297.2418171405188</v>
      </c>
      <c r="H292" s="11">
        <f t="shared" si="30"/>
        <v>846284.45890585787</v>
      </c>
    </row>
    <row r="293" spans="3:8">
      <c r="C293" s="8">
        <f t="shared" si="26"/>
        <v>290</v>
      </c>
      <c r="D293" s="11">
        <f t="shared" si="27"/>
        <v>846284.45890585787</v>
      </c>
      <c r="E293" s="11">
        <f t="shared" si="31"/>
        <v>15001.119821960508</v>
      </c>
      <c r="F293" s="11">
        <f t="shared" si="28"/>
        <v>5641.8963927057193</v>
      </c>
      <c r="G293" s="11">
        <f t="shared" si="29"/>
        <v>9359.2234292547892</v>
      </c>
      <c r="H293" s="11">
        <f t="shared" si="30"/>
        <v>836925.23547660303</v>
      </c>
    </row>
    <row r="294" spans="3:8">
      <c r="C294" s="8">
        <f t="shared" si="26"/>
        <v>291</v>
      </c>
      <c r="D294" s="11">
        <f t="shared" si="27"/>
        <v>836925.23547660303</v>
      </c>
      <c r="E294" s="11">
        <f t="shared" si="31"/>
        <v>15001.119821960508</v>
      </c>
      <c r="F294" s="11">
        <f t="shared" si="28"/>
        <v>5579.5015698440202</v>
      </c>
      <c r="G294" s="11">
        <f t="shared" si="29"/>
        <v>9421.6182521164883</v>
      </c>
      <c r="H294" s="11">
        <f t="shared" si="30"/>
        <v>827503.61722448654</v>
      </c>
    </row>
    <row r="295" spans="3:8">
      <c r="C295" s="8">
        <f t="shared" si="26"/>
        <v>292</v>
      </c>
      <c r="D295" s="11">
        <f t="shared" si="27"/>
        <v>827503.61722448654</v>
      </c>
      <c r="E295" s="11">
        <f t="shared" si="31"/>
        <v>15001.119821960508</v>
      </c>
      <c r="F295" s="11">
        <f t="shared" si="28"/>
        <v>5516.6907814965771</v>
      </c>
      <c r="G295" s="11">
        <f t="shared" si="29"/>
        <v>9484.4290404639323</v>
      </c>
      <c r="H295" s="11">
        <f t="shared" si="30"/>
        <v>818019.18818402267</v>
      </c>
    </row>
    <row r="296" spans="3:8">
      <c r="C296" s="8">
        <f t="shared" si="26"/>
        <v>293</v>
      </c>
      <c r="D296" s="11">
        <f t="shared" si="27"/>
        <v>818019.18818402267</v>
      </c>
      <c r="E296" s="11">
        <f t="shared" si="31"/>
        <v>15001.119821960508</v>
      </c>
      <c r="F296" s="11">
        <f t="shared" si="28"/>
        <v>5453.4612545601512</v>
      </c>
      <c r="G296" s="11">
        <f t="shared" si="29"/>
        <v>9547.6585674003582</v>
      </c>
      <c r="H296" s="11">
        <f t="shared" si="30"/>
        <v>808471.52961662225</v>
      </c>
    </row>
    <row r="297" spans="3:8">
      <c r="C297" s="8">
        <f t="shared" si="26"/>
        <v>294</v>
      </c>
      <c r="D297" s="11">
        <f t="shared" si="27"/>
        <v>808471.52961662225</v>
      </c>
      <c r="E297" s="11">
        <f t="shared" si="31"/>
        <v>15001.119821960508</v>
      </c>
      <c r="F297" s="11">
        <f t="shared" si="28"/>
        <v>5389.8101974441488</v>
      </c>
      <c r="G297" s="11">
        <f t="shared" si="29"/>
        <v>9611.3096245163597</v>
      </c>
      <c r="H297" s="11">
        <f t="shared" si="30"/>
        <v>798860.21999210585</v>
      </c>
    </row>
    <row r="298" spans="3:8">
      <c r="C298" s="8">
        <f t="shared" si="26"/>
        <v>295</v>
      </c>
      <c r="D298" s="11">
        <f t="shared" si="27"/>
        <v>798860.21999210585</v>
      </c>
      <c r="E298" s="11">
        <f t="shared" si="31"/>
        <v>15001.119821960508</v>
      </c>
      <c r="F298" s="11">
        <f t="shared" si="28"/>
        <v>5325.7347999473723</v>
      </c>
      <c r="G298" s="11">
        <f t="shared" si="29"/>
        <v>9675.3850220131353</v>
      </c>
      <c r="H298" s="11">
        <f t="shared" si="30"/>
        <v>789184.83497009275</v>
      </c>
    </row>
    <row r="299" spans="3:8">
      <c r="C299" s="8">
        <f t="shared" si="26"/>
        <v>296</v>
      </c>
      <c r="D299" s="11">
        <f t="shared" si="27"/>
        <v>789184.83497009275</v>
      </c>
      <c r="E299" s="11">
        <f t="shared" si="31"/>
        <v>15001.119821960508</v>
      </c>
      <c r="F299" s="11">
        <f t="shared" si="28"/>
        <v>5261.2322331339519</v>
      </c>
      <c r="G299" s="11">
        <f t="shared" si="29"/>
        <v>9739.8875888265575</v>
      </c>
      <c r="H299" s="11">
        <f t="shared" si="30"/>
        <v>779444.94738126616</v>
      </c>
    </row>
    <row r="300" spans="3:8">
      <c r="C300" s="8">
        <f t="shared" si="26"/>
        <v>297</v>
      </c>
      <c r="D300" s="11">
        <f t="shared" si="27"/>
        <v>779444.94738126616</v>
      </c>
      <c r="E300" s="11">
        <f t="shared" si="31"/>
        <v>15001.119821960508</v>
      </c>
      <c r="F300" s="11">
        <f t="shared" si="28"/>
        <v>5196.2996492084412</v>
      </c>
      <c r="G300" s="11">
        <f t="shared" si="29"/>
        <v>9804.8201727520682</v>
      </c>
      <c r="H300" s="11">
        <f t="shared" si="30"/>
        <v>769640.12720851414</v>
      </c>
    </row>
    <row r="301" spans="3:8">
      <c r="C301" s="8">
        <f t="shared" si="26"/>
        <v>298</v>
      </c>
      <c r="D301" s="11">
        <f t="shared" si="27"/>
        <v>769640.12720851414</v>
      </c>
      <c r="E301" s="11">
        <f t="shared" si="31"/>
        <v>15001.119821960508</v>
      </c>
      <c r="F301" s="11">
        <f t="shared" si="28"/>
        <v>5130.9341813900946</v>
      </c>
      <c r="G301" s="11">
        <f t="shared" si="29"/>
        <v>9870.1856405704129</v>
      </c>
      <c r="H301" s="11">
        <f t="shared" si="30"/>
        <v>759769.94156794378</v>
      </c>
    </row>
    <row r="302" spans="3:8">
      <c r="C302" s="8">
        <f t="shared" si="26"/>
        <v>299</v>
      </c>
      <c r="D302" s="11">
        <f t="shared" si="27"/>
        <v>759769.94156794378</v>
      </c>
      <c r="E302" s="11">
        <f t="shared" si="31"/>
        <v>15001.119821960508</v>
      </c>
      <c r="F302" s="11">
        <f t="shared" si="28"/>
        <v>5065.1329437862923</v>
      </c>
      <c r="G302" s="11">
        <f t="shared" si="29"/>
        <v>9935.9868781742152</v>
      </c>
      <c r="H302" s="11">
        <f t="shared" si="30"/>
        <v>749833.95468976954</v>
      </c>
    </row>
    <row r="303" spans="3:8">
      <c r="C303" s="8">
        <f t="shared" si="26"/>
        <v>300</v>
      </c>
      <c r="D303" s="11">
        <f t="shared" si="27"/>
        <v>749833.95468976954</v>
      </c>
      <c r="E303" s="11">
        <f t="shared" si="31"/>
        <v>15001.119821960508</v>
      </c>
      <c r="F303" s="11">
        <f t="shared" si="28"/>
        <v>4998.893031265131</v>
      </c>
      <c r="G303" s="11">
        <f t="shared" si="29"/>
        <v>10002.226790695378</v>
      </c>
      <c r="H303" s="11">
        <f t="shared" si="30"/>
        <v>739831.72789907421</v>
      </c>
    </row>
    <row r="304" spans="3:8">
      <c r="C304" s="8">
        <f t="shared" si="26"/>
        <v>301</v>
      </c>
      <c r="D304" s="11">
        <f t="shared" si="27"/>
        <v>739831.72789907421</v>
      </c>
      <c r="E304" s="11">
        <f t="shared" si="31"/>
        <v>15001.119821960508</v>
      </c>
      <c r="F304" s="11">
        <f t="shared" si="28"/>
        <v>4932.211519327162</v>
      </c>
      <c r="G304" s="11">
        <f t="shared" si="29"/>
        <v>10068.908302633346</v>
      </c>
      <c r="H304" s="11">
        <f t="shared" si="30"/>
        <v>729762.81959644088</v>
      </c>
    </row>
    <row r="305" spans="3:8">
      <c r="C305" s="8">
        <f t="shared" si="26"/>
        <v>302</v>
      </c>
      <c r="D305" s="11">
        <f t="shared" si="27"/>
        <v>729762.81959644088</v>
      </c>
      <c r="E305" s="11">
        <f t="shared" si="31"/>
        <v>15001.119821960508</v>
      </c>
      <c r="F305" s="11">
        <f t="shared" si="28"/>
        <v>4865.0854639762729</v>
      </c>
      <c r="G305" s="11">
        <f t="shared" si="29"/>
        <v>10136.034357984236</v>
      </c>
      <c r="H305" s="11">
        <f t="shared" si="30"/>
        <v>719626.78523845668</v>
      </c>
    </row>
    <row r="306" spans="3:8">
      <c r="C306" s="8">
        <f t="shared" si="26"/>
        <v>303</v>
      </c>
      <c r="D306" s="11">
        <f t="shared" si="27"/>
        <v>719626.78523845668</v>
      </c>
      <c r="E306" s="11">
        <f t="shared" si="31"/>
        <v>15001.119821960508</v>
      </c>
      <c r="F306" s="11">
        <f t="shared" si="28"/>
        <v>4797.5119015897117</v>
      </c>
      <c r="G306" s="11">
        <f t="shared" si="29"/>
        <v>10203.607920370796</v>
      </c>
      <c r="H306" s="11">
        <f t="shared" si="30"/>
        <v>709423.17731808592</v>
      </c>
    </row>
    <row r="307" spans="3:8">
      <c r="C307" s="8">
        <f t="shared" si="26"/>
        <v>304</v>
      </c>
      <c r="D307" s="11">
        <f t="shared" si="27"/>
        <v>709423.17731808592</v>
      </c>
      <c r="E307" s="11">
        <f t="shared" si="31"/>
        <v>15001.119821960508</v>
      </c>
      <c r="F307" s="11">
        <f t="shared" si="28"/>
        <v>4729.4878487872402</v>
      </c>
      <c r="G307" s="11">
        <f t="shared" si="29"/>
        <v>10271.631973173269</v>
      </c>
      <c r="H307" s="11">
        <f t="shared" si="30"/>
        <v>699151.54534491268</v>
      </c>
    </row>
    <row r="308" spans="3:8">
      <c r="C308" s="8">
        <f t="shared" si="26"/>
        <v>305</v>
      </c>
      <c r="D308" s="11">
        <f t="shared" si="27"/>
        <v>699151.54534491268</v>
      </c>
      <c r="E308" s="11">
        <f t="shared" si="31"/>
        <v>15001.119821960508</v>
      </c>
      <c r="F308" s="11">
        <f t="shared" si="28"/>
        <v>4661.0103022994181</v>
      </c>
      <c r="G308" s="11">
        <f t="shared" si="29"/>
        <v>10340.109519661091</v>
      </c>
      <c r="H308" s="11">
        <f t="shared" si="30"/>
        <v>688811.43582525162</v>
      </c>
    </row>
    <row r="309" spans="3:8">
      <c r="C309" s="8">
        <f t="shared" si="26"/>
        <v>306</v>
      </c>
      <c r="D309" s="11">
        <f t="shared" si="27"/>
        <v>688811.43582525162</v>
      </c>
      <c r="E309" s="11">
        <f t="shared" si="31"/>
        <v>15001.119821960508</v>
      </c>
      <c r="F309" s="11">
        <f t="shared" si="28"/>
        <v>4592.0762388350113</v>
      </c>
      <c r="G309" s="11">
        <f t="shared" si="29"/>
        <v>10409.043583125498</v>
      </c>
      <c r="H309" s="11">
        <f t="shared" si="30"/>
        <v>678402.39224212617</v>
      </c>
    </row>
    <row r="310" spans="3:8">
      <c r="C310" s="8">
        <f t="shared" si="26"/>
        <v>307</v>
      </c>
      <c r="D310" s="11">
        <f t="shared" si="27"/>
        <v>678402.39224212617</v>
      </c>
      <c r="E310" s="11">
        <f t="shared" si="31"/>
        <v>15001.119821960508</v>
      </c>
      <c r="F310" s="11">
        <f t="shared" si="28"/>
        <v>4522.6826149475082</v>
      </c>
      <c r="G310" s="11">
        <f t="shared" si="29"/>
        <v>10478.437207013001</v>
      </c>
      <c r="H310" s="11">
        <f t="shared" si="30"/>
        <v>667923.95503511315</v>
      </c>
    </row>
    <row r="311" spans="3:8">
      <c r="C311" s="8">
        <f t="shared" si="26"/>
        <v>308</v>
      </c>
      <c r="D311" s="11">
        <f t="shared" si="27"/>
        <v>667923.95503511315</v>
      </c>
      <c r="E311" s="11">
        <f t="shared" si="31"/>
        <v>15001.119821960508</v>
      </c>
      <c r="F311" s="11">
        <f t="shared" si="28"/>
        <v>4452.8263669007547</v>
      </c>
      <c r="G311" s="11">
        <f t="shared" si="29"/>
        <v>10548.293455059753</v>
      </c>
      <c r="H311" s="11">
        <f t="shared" si="30"/>
        <v>657375.66158005339</v>
      </c>
    </row>
    <row r="312" spans="3:8">
      <c r="C312" s="8">
        <f t="shared" si="26"/>
        <v>309</v>
      </c>
      <c r="D312" s="11">
        <f t="shared" si="27"/>
        <v>657375.66158005339</v>
      </c>
      <c r="E312" s="11">
        <f t="shared" si="31"/>
        <v>15001.119821960508</v>
      </c>
      <c r="F312" s="11">
        <f t="shared" si="28"/>
        <v>4382.5044105336892</v>
      </c>
      <c r="G312" s="11">
        <f t="shared" si="29"/>
        <v>10618.615411426819</v>
      </c>
      <c r="H312" s="11">
        <f t="shared" si="30"/>
        <v>646757.04616862652</v>
      </c>
    </row>
    <row r="313" spans="3:8">
      <c r="C313" s="8">
        <f t="shared" si="26"/>
        <v>310</v>
      </c>
      <c r="D313" s="11">
        <f t="shared" si="27"/>
        <v>646757.04616862652</v>
      </c>
      <c r="E313" s="11">
        <f t="shared" si="31"/>
        <v>15001.119821960508</v>
      </c>
      <c r="F313" s="11">
        <f t="shared" si="28"/>
        <v>4311.7136411241772</v>
      </c>
      <c r="G313" s="11">
        <f t="shared" si="29"/>
        <v>10689.406180836331</v>
      </c>
      <c r="H313" s="11">
        <f t="shared" si="30"/>
        <v>636067.63998779014</v>
      </c>
    </row>
    <row r="314" spans="3:8">
      <c r="C314" s="8">
        <f t="shared" si="26"/>
        <v>311</v>
      </c>
      <c r="D314" s="11">
        <f t="shared" si="27"/>
        <v>636067.63998779014</v>
      </c>
      <c r="E314" s="11">
        <f t="shared" si="31"/>
        <v>15001.119821960508</v>
      </c>
      <c r="F314" s="11">
        <f t="shared" si="28"/>
        <v>4240.4509332519347</v>
      </c>
      <c r="G314" s="11">
        <f t="shared" si="29"/>
        <v>10760.668888708573</v>
      </c>
      <c r="H314" s="11">
        <f t="shared" si="30"/>
        <v>625306.97109908157</v>
      </c>
    </row>
    <row r="315" spans="3:8">
      <c r="C315" s="8">
        <f t="shared" si="26"/>
        <v>312</v>
      </c>
      <c r="D315" s="11">
        <f t="shared" si="27"/>
        <v>625306.97109908157</v>
      </c>
      <c r="E315" s="11">
        <f t="shared" si="31"/>
        <v>15001.119821960508</v>
      </c>
      <c r="F315" s="11">
        <f t="shared" si="28"/>
        <v>4168.713140660544</v>
      </c>
      <c r="G315" s="11">
        <f t="shared" si="29"/>
        <v>10832.406681299964</v>
      </c>
      <c r="H315" s="11">
        <f t="shared" si="30"/>
        <v>614474.56441778166</v>
      </c>
    </row>
    <row r="316" spans="3:8">
      <c r="C316" s="8">
        <f t="shared" si="26"/>
        <v>313</v>
      </c>
      <c r="D316" s="11">
        <f t="shared" si="27"/>
        <v>614474.56441778166</v>
      </c>
      <c r="E316" s="11">
        <f t="shared" si="31"/>
        <v>15001.119821960508</v>
      </c>
      <c r="F316" s="11">
        <f t="shared" si="28"/>
        <v>4096.4970961185445</v>
      </c>
      <c r="G316" s="11">
        <f t="shared" si="29"/>
        <v>10904.622725841964</v>
      </c>
      <c r="H316" s="11">
        <f t="shared" si="30"/>
        <v>603569.94169193972</v>
      </c>
    </row>
    <row r="317" spans="3:8">
      <c r="C317" s="8">
        <f t="shared" si="26"/>
        <v>314</v>
      </c>
      <c r="D317" s="11">
        <f t="shared" si="27"/>
        <v>603569.94169193972</v>
      </c>
      <c r="E317" s="11">
        <f t="shared" si="31"/>
        <v>15001.119821960508</v>
      </c>
      <c r="F317" s="11">
        <f t="shared" si="28"/>
        <v>4023.7996112795986</v>
      </c>
      <c r="G317" s="11">
        <f t="shared" si="29"/>
        <v>10977.320210680909</v>
      </c>
      <c r="H317" s="11">
        <f t="shared" si="30"/>
        <v>592592.62148125877</v>
      </c>
    </row>
    <row r="318" spans="3:8">
      <c r="C318" s="8">
        <f t="shared" si="26"/>
        <v>315</v>
      </c>
      <c r="D318" s="11">
        <f t="shared" si="27"/>
        <v>592592.62148125877</v>
      </c>
      <c r="E318" s="11">
        <f t="shared" si="31"/>
        <v>15001.119821960508</v>
      </c>
      <c r="F318" s="11">
        <f t="shared" si="28"/>
        <v>3950.6174765417254</v>
      </c>
      <c r="G318" s="11">
        <f t="shared" si="29"/>
        <v>11050.502345418783</v>
      </c>
      <c r="H318" s="11">
        <f t="shared" si="30"/>
        <v>581542.11913583998</v>
      </c>
    </row>
    <row r="319" spans="3:8">
      <c r="C319" s="8">
        <f t="shared" si="26"/>
        <v>316</v>
      </c>
      <c r="D319" s="11">
        <f t="shared" si="27"/>
        <v>581542.11913583998</v>
      </c>
      <c r="E319" s="11">
        <f t="shared" si="31"/>
        <v>15001.119821960508</v>
      </c>
      <c r="F319" s="11">
        <f t="shared" si="28"/>
        <v>3876.9474609056001</v>
      </c>
      <c r="G319" s="11">
        <f t="shared" si="29"/>
        <v>11124.172361054909</v>
      </c>
      <c r="H319" s="11">
        <f t="shared" si="30"/>
        <v>570417.94677478506</v>
      </c>
    </row>
    <row r="320" spans="3:8">
      <c r="C320" s="8">
        <f t="shared" si="26"/>
        <v>317</v>
      </c>
      <c r="D320" s="11">
        <f t="shared" si="27"/>
        <v>570417.94677478506</v>
      </c>
      <c r="E320" s="11">
        <f t="shared" si="31"/>
        <v>15001.119821960508</v>
      </c>
      <c r="F320" s="11">
        <f t="shared" si="28"/>
        <v>3802.7863118319005</v>
      </c>
      <c r="G320" s="11">
        <f t="shared" si="29"/>
        <v>11198.333510128608</v>
      </c>
      <c r="H320" s="11">
        <f t="shared" si="30"/>
        <v>559219.61326465639</v>
      </c>
    </row>
    <row r="321" spans="3:8">
      <c r="C321" s="8">
        <f t="shared" si="26"/>
        <v>318</v>
      </c>
      <c r="D321" s="11">
        <f t="shared" si="27"/>
        <v>559219.61326465639</v>
      </c>
      <c r="E321" s="11">
        <f t="shared" si="31"/>
        <v>15001.119821960508</v>
      </c>
      <c r="F321" s="11">
        <f t="shared" si="28"/>
        <v>3728.1307550977094</v>
      </c>
      <c r="G321" s="11">
        <f t="shared" si="29"/>
        <v>11272.9890668628</v>
      </c>
      <c r="H321" s="11">
        <f t="shared" si="30"/>
        <v>547946.62419779354</v>
      </c>
    </row>
    <row r="322" spans="3:8">
      <c r="C322" s="8">
        <f t="shared" si="26"/>
        <v>319</v>
      </c>
      <c r="D322" s="11">
        <f t="shared" si="27"/>
        <v>547946.62419779354</v>
      </c>
      <c r="E322" s="11">
        <f t="shared" si="31"/>
        <v>15001.119821960508</v>
      </c>
      <c r="F322" s="11">
        <f t="shared" si="28"/>
        <v>3652.9774946519574</v>
      </c>
      <c r="G322" s="11">
        <f t="shared" si="29"/>
        <v>11348.142327308551</v>
      </c>
      <c r="H322" s="11">
        <f t="shared" si="30"/>
        <v>536598.481870485</v>
      </c>
    </row>
    <row r="323" spans="3:8">
      <c r="C323" s="8">
        <f t="shared" si="26"/>
        <v>320</v>
      </c>
      <c r="D323" s="11">
        <f t="shared" si="27"/>
        <v>536598.481870485</v>
      </c>
      <c r="E323" s="11">
        <f t="shared" si="31"/>
        <v>15001.119821960508</v>
      </c>
      <c r="F323" s="11">
        <f t="shared" si="28"/>
        <v>3577.3232124699002</v>
      </c>
      <c r="G323" s="11">
        <f t="shared" si="29"/>
        <v>11423.796609490608</v>
      </c>
      <c r="H323" s="11">
        <f t="shared" si="30"/>
        <v>525174.68526099436</v>
      </c>
    </row>
    <row r="324" spans="3:8">
      <c r="C324" s="8">
        <f t="shared" ref="C324:C363" si="32">1+C323</f>
        <v>321</v>
      </c>
      <c r="D324" s="11">
        <f t="shared" ref="D324:D363" si="33">H323</f>
        <v>525174.68526099436</v>
      </c>
      <c r="E324" s="11">
        <f t="shared" si="31"/>
        <v>15001.119821960508</v>
      </c>
      <c r="F324" s="11">
        <f t="shared" ref="F324:F363" si="34">(B$4/B$2)*H323</f>
        <v>3501.1645684066293</v>
      </c>
      <c r="G324" s="11">
        <f t="shared" ref="G324:G363" si="35">E324-F324</f>
        <v>11499.955253553879</v>
      </c>
      <c r="H324" s="11">
        <f t="shared" ref="H324:H363" si="36">D324-G324</f>
        <v>513674.73000744049</v>
      </c>
    </row>
    <row r="325" spans="3:8">
      <c r="C325" s="8">
        <f t="shared" si="32"/>
        <v>322</v>
      </c>
      <c r="D325" s="11">
        <f t="shared" si="33"/>
        <v>513674.73000744049</v>
      </c>
      <c r="E325" s="11">
        <f t="shared" si="31"/>
        <v>15001.119821960508</v>
      </c>
      <c r="F325" s="11">
        <f t="shared" si="34"/>
        <v>3424.4982000496034</v>
      </c>
      <c r="G325" s="11">
        <f t="shared" si="35"/>
        <v>11576.621621910905</v>
      </c>
      <c r="H325" s="11">
        <f t="shared" si="36"/>
        <v>502098.1083855296</v>
      </c>
    </row>
    <row r="326" spans="3:8">
      <c r="C326" s="8">
        <f t="shared" si="32"/>
        <v>323</v>
      </c>
      <c r="D326" s="11">
        <f t="shared" si="33"/>
        <v>502098.1083855296</v>
      </c>
      <c r="E326" s="11">
        <f t="shared" si="31"/>
        <v>15001.119821960508</v>
      </c>
      <c r="F326" s="11">
        <f t="shared" si="34"/>
        <v>3347.3207225701976</v>
      </c>
      <c r="G326" s="11">
        <f t="shared" si="35"/>
        <v>11653.799099390311</v>
      </c>
      <c r="H326" s="11">
        <f t="shared" si="36"/>
        <v>490444.30928613927</v>
      </c>
    </row>
    <row r="327" spans="3:8">
      <c r="C327" s="8">
        <f t="shared" si="32"/>
        <v>324</v>
      </c>
      <c r="D327" s="11">
        <f t="shared" si="33"/>
        <v>490444.30928613927</v>
      </c>
      <c r="E327" s="11">
        <f t="shared" si="31"/>
        <v>15001.119821960508</v>
      </c>
      <c r="F327" s="11">
        <f t="shared" si="34"/>
        <v>3269.6287285742619</v>
      </c>
      <c r="G327" s="11">
        <f t="shared" si="35"/>
        <v>11731.491093386247</v>
      </c>
      <c r="H327" s="11">
        <f t="shared" si="36"/>
        <v>478712.81819275301</v>
      </c>
    </row>
    <row r="328" spans="3:8">
      <c r="C328" s="8">
        <f t="shared" si="32"/>
        <v>325</v>
      </c>
      <c r="D328" s="11">
        <f t="shared" si="33"/>
        <v>478712.81819275301</v>
      </c>
      <c r="E328" s="11">
        <f t="shared" si="31"/>
        <v>15001.119821960508</v>
      </c>
      <c r="F328" s="11">
        <f t="shared" si="34"/>
        <v>3191.4187879516871</v>
      </c>
      <c r="G328" s="11">
        <f t="shared" si="35"/>
        <v>11809.701034008822</v>
      </c>
      <c r="H328" s="11">
        <f t="shared" si="36"/>
        <v>466903.11715874419</v>
      </c>
    </row>
    <row r="329" spans="3:8">
      <c r="C329" s="8">
        <f t="shared" si="32"/>
        <v>326</v>
      </c>
      <c r="D329" s="11">
        <f t="shared" si="33"/>
        <v>466903.11715874419</v>
      </c>
      <c r="E329" s="11">
        <f t="shared" si="31"/>
        <v>15001.119821960508</v>
      </c>
      <c r="F329" s="11">
        <f t="shared" si="34"/>
        <v>3112.6874477249617</v>
      </c>
      <c r="G329" s="11">
        <f t="shared" si="35"/>
        <v>11888.432374235546</v>
      </c>
      <c r="H329" s="11">
        <f t="shared" si="36"/>
        <v>455014.68478450866</v>
      </c>
    </row>
    <row r="330" spans="3:8">
      <c r="C330" s="8">
        <f t="shared" si="32"/>
        <v>327</v>
      </c>
      <c r="D330" s="11">
        <f t="shared" si="33"/>
        <v>455014.68478450866</v>
      </c>
      <c r="E330" s="11">
        <f t="shared" si="31"/>
        <v>15001.119821960508</v>
      </c>
      <c r="F330" s="11">
        <f t="shared" si="34"/>
        <v>3033.4312318967245</v>
      </c>
      <c r="G330" s="11">
        <f t="shared" si="35"/>
        <v>11967.688590063784</v>
      </c>
      <c r="H330" s="11">
        <f t="shared" si="36"/>
        <v>443046.99619444489</v>
      </c>
    </row>
    <row r="331" spans="3:8">
      <c r="C331" s="8">
        <f t="shared" si="32"/>
        <v>328</v>
      </c>
      <c r="D331" s="11">
        <f t="shared" si="33"/>
        <v>443046.99619444489</v>
      </c>
      <c r="E331" s="11">
        <f t="shared" si="31"/>
        <v>15001.119821960508</v>
      </c>
      <c r="F331" s="11">
        <f t="shared" si="34"/>
        <v>2953.6466412962995</v>
      </c>
      <c r="G331" s="11">
        <f t="shared" si="35"/>
        <v>12047.473180664208</v>
      </c>
      <c r="H331" s="11">
        <f t="shared" si="36"/>
        <v>430999.52301378071</v>
      </c>
    </row>
    <row r="332" spans="3:8">
      <c r="C332" s="8">
        <f t="shared" si="32"/>
        <v>329</v>
      </c>
      <c r="D332" s="11">
        <f t="shared" si="33"/>
        <v>430999.52301378071</v>
      </c>
      <c r="E332" s="11">
        <f t="shared" si="31"/>
        <v>15001.119821960508</v>
      </c>
      <c r="F332" s="11">
        <f t="shared" si="34"/>
        <v>2873.330153425205</v>
      </c>
      <c r="G332" s="11">
        <f t="shared" si="35"/>
        <v>12127.789668535304</v>
      </c>
      <c r="H332" s="11">
        <f t="shared" si="36"/>
        <v>418871.73334524542</v>
      </c>
    </row>
    <row r="333" spans="3:8">
      <c r="C333" s="8">
        <f t="shared" si="32"/>
        <v>330</v>
      </c>
      <c r="D333" s="11">
        <f t="shared" si="33"/>
        <v>418871.73334524542</v>
      </c>
      <c r="E333" s="11">
        <f t="shared" si="31"/>
        <v>15001.119821960508</v>
      </c>
      <c r="F333" s="11">
        <f t="shared" si="34"/>
        <v>2792.4782223016364</v>
      </c>
      <c r="G333" s="11">
        <f t="shared" si="35"/>
        <v>12208.641599658873</v>
      </c>
      <c r="H333" s="11">
        <f t="shared" si="36"/>
        <v>406663.09174558654</v>
      </c>
    </row>
    <row r="334" spans="3:8">
      <c r="C334" s="8">
        <f t="shared" si="32"/>
        <v>331</v>
      </c>
      <c r="D334" s="11">
        <f t="shared" si="33"/>
        <v>406663.09174558654</v>
      </c>
      <c r="E334" s="11">
        <f t="shared" si="31"/>
        <v>15001.119821960508</v>
      </c>
      <c r="F334" s="11">
        <f t="shared" si="34"/>
        <v>2711.0872783039104</v>
      </c>
      <c r="G334" s="11">
        <f t="shared" si="35"/>
        <v>12290.032543656598</v>
      </c>
      <c r="H334" s="11">
        <f t="shared" si="36"/>
        <v>394373.05920192995</v>
      </c>
    </row>
    <row r="335" spans="3:8">
      <c r="C335" s="8">
        <f t="shared" si="32"/>
        <v>332</v>
      </c>
      <c r="D335" s="11">
        <f t="shared" si="33"/>
        <v>394373.05920192995</v>
      </c>
      <c r="E335" s="11">
        <f t="shared" si="31"/>
        <v>15001.119821960508</v>
      </c>
      <c r="F335" s="11">
        <f t="shared" si="34"/>
        <v>2629.1537280128664</v>
      </c>
      <c r="G335" s="11">
        <f t="shared" si="35"/>
        <v>12371.966093947642</v>
      </c>
      <c r="H335" s="11">
        <f t="shared" si="36"/>
        <v>382001.09310798231</v>
      </c>
    </row>
    <row r="336" spans="3:8">
      <c r="C336" s="8">
        <f t="shared" si="32"/>
        <v>333</v>
      </c>
      <c r="D336" s="11">
        <f t="shared" si="33"/>
        <v>382001.09310798231</v>
      </c>
      <c r="E336" s="11">
        <f t="shared" si="31"/>
        <v>15001.119821960508</v>
      </c>
      <c r="F336" s="11">
        <f t="shared" si="34"/>
        <v>2546.6739540532153</v>
      </c>
      <c r="G336" s="11">
        <f t="shared" si="35"/>
        <v>12454.445867907292</v>
      </c>
      <c r="H336" s="11">
        <f t="shared" si="36"/>
        <v>369546.64724007499</v>
      </c>
    </row>
    <row r="337" spans="3:8">
      <c r="C337" s="8">
        <f t="shared" si="32"/>
        <v>334</v>
      </c>
      <c r="D337" s="11">
        <f t="shared" si="33"/>
        <v>369546.64724007499</v>
      </c>
      <c r="E337" s="11">
        <f t="shared" si="31"/>
        <v>15001.119821960508</v>
      </c>
      <c r="F337" s="11">
        <f t="shared" si="34"/>
        <v>2463.6443149338334</v>
      </c>
      <c r="G337" s="11">
        <f t="shared" si="35"/>
        <v>12537.475507026675</v>
      </c>
      <c r="H337" s="11">
        <f t="shared" si="36"/>
        <v>357009.17173304834</v>
      </c>
    </row>
    <row r="338" spans="3:8">
      <c r="C338" s="8">
        <f t="shared" si="32"/>
        <v>335</v>
      </c>
      <c r="D338" s="11">
        <f t="shared" si="33"/>
        <v>357009.17173304834</v>
      </c>
      <c r="E338" s="11">
        <f t="shared" si="31"/>
        <v>15001.119821960508</v>
      </c>
      <c r="F338" s="11">
        <f t="shared" si="34"/>
        <v>2380.061144886989</v>
      </c>
      <c r="G338" s="11">
        <f t="shared" si="35"/>
        <v>12621.058677073519</v>
      </c>
      <c r="H338" s="11">
        <f t="shared" si="36"/>
        <v>344388.11305597483</v>
      </c>
    </row>
    <row r="339" spans="3:8">
      <c r="C339" s="8">
        <f t="shared" si="32"/>
        <v>336</v>
      </c>
      <c r="D339" s="11">
        <f t="shared" si="33"/>
        <v>344388.11305597483</v>
      </c>
      <c r="E339" s="11">
        <f t="shared" si="31"/>
        <v>15001.119821960508</v>
      </c>
      <c r="F339" s="11">
        <f t="shared" si="34"/>
        <v>2295.920753706499</v>
      </c>
      <c r="G339" s="11">
        <f t="shared" si="35"/>
        <v>12705.199068254009</v>
      </c>
      <c r="H339" s="11">
        <f t="shared" si="36"/>
        <v>331682.91398772079</v>
      </c>
    </row>
    <row r="340" spans="3:8">
      <c r="C340" s="8">
        <f t="shared" si="32"/>
        <v>337</v>
      </c>
      <c r="D340" s="11">
        <f t="shared" si="33"/>
        <v>331682.91398772079</v>
      </c>
      <c r="E340" s="11">
        <f t="shared" si="31"/>
        <v>15001.119821960508</v>
      </c>
      <c r="F340" s="11">
        <f t="shared" si="34"/>
        <v>2211.2194265848052</v>
      </c>
      <c r="G340" s="11">
        <f t="shared" si="35"/>
        <v>12789.900395375704</v>
      </c>
      <c r="H340" s="11">
        <f t="shared" si="36"/>
        <v>318893.01359234512</v>
      </c>
    </row>
    <row r="341" spans="3:8">
      <c r="C341" s="8">
        <f t="shared" si="32"/>
        <v>338</v>
      </c>
      <c r="D341" s="11">
        <f t="shared" si="33"/>
        <v>318893.01359234512</v>
      </c>
      <c r="E341" s="11">
        <f t="shared" si="31"/>
        <v>15001.119821960508</v>
      </c>
      <c r="F341" s="11">
        <f t="shared" si="34"/>
        <v>2125.9534239489676</v>
      </c>
      <c r="G341" s="11">
        <f t="shared" si="35"/>
        <v>12875.166398011541</v>
      </c>
      <c r="H341" s="11">
        <f t="shared" si="36"/>
        <v>306017.84719433356</v>
      </c>
    </row>
    <row r="342" spans="3:8">
      <c r="C342" s="8">
        <f t="shared" si="32"/>
        <v>339</v>
      </c>
      <c r="D342" s="11">
        <f t="shared" si="33"/>
        <v>306017.84719433356</v>
      </c>
      <c r="E342" s="11">
        <f t="shared" si="31"/>
        <v>15001.119821960508</v>
      </c>
      <c r="F342" s="11">
        <f t="shared" si="34"/>
        <v>2040.1189812955572</v>
      </c>
      <c r="G342" s="11">
        <f t="shared" si="35"/>
        <v>12961.00084066495</v>
      </c>
      <c r="H342" s="11">
        <f t="shared" si="36"/>
        <v>293056.8463536686</v>
      </c>
    </row>
    <row r="343" spans="3:8">
      <c r="C343" s="8">
        <f t="shared" si="32"/>
        <v>340</v>
      </c>
      <c r="D343" s="11">
        <f t="shared" si="33"/>
        <v>293056.8463536686</v>
      </c>
      <c r="E343" s="11">
        <f t="shared" si="31"/>
        <v>15001.119821960508</v>
      </c>
      <c r="F343" s="11">
        <f t="shared" si="34"/>
        <v>1953.7123090244575</v>
      </c>
      <c r="G343" s="11">
        <f t="shared" si="35"/>
        <v>13047.407512936052</v>
      </c>
      <c r="H343" s="11">
        <f t="shared" si="36"/>
        <v>280009.43884073256</v>
      </c>
    </row>
    <row r="344" spans="3:8">
      <c r="C344" s="8">
        <f t="shared" si="32"/>
        <v>341</v>
      </c>
      <c r="D344" s="11">
        <f t="shared" si="33"/>
        <v>280009.43884073256</v>
      </c>
      <c r="E344" s="11">
        <f t="shared" si="31"/>
        <v>15001.119821960508</v>
      </c>
      <c r="F344" s="11">
        <f t="shared" si="34"/>
        <v>1866.7295922715505</v>
      </c>
      <c r="G344" s="11">
        <f t="shared" si="35"/>
        <v>13134.390229688957</v>
      </c>
      <c r="H344" s="11">
        <f t="shared" si="36"/>
        <v>266875.0486110436</v>
      </c>
    </row>
    <row r="345" spans="3:8">
      <c r="C345" s="8">
        <f t="shared" si="32"/>
        <v>342</v>
      </c>
      <c r="D345" s="11">
        <f t="shared" si="33"/>
        <v>266875.0486110436</v>
      </c>
      <c r="E345" s="11">
        <f t="shared" si="31"/>
        <v>15001.119821960508</v>
      </c>
      <c r="F345" s="11">
        <f t="shared" si="34"/>
        <v>1779.1669907402909</v>
      </c>
      <c r="G345" s="11">
        <f t="shared" si="35"/>
        <v>13221.952831220218</v>
      </c>
      <c r="H345" s="11">
        <f t="shared" si="36"/>
        <v>253653.09577982337</v>
      </c>
    </row>
    <row r="346" spans="3:8">
      <c r="C346" s="8">
        <f t="shared" si="32"/>
        <v>343</v>
      </c>
      <c r="D346" s="11">
        <f t="shared" si="33"/>
        <v>253653.09577982337</v>
      </c>
      <c r="E346" s="11">
        <f t="shared" si="31"/>
        <v>15001.119821960508</v>
      </c>
      <c r="F346" s="11">
        <f t="shared" si="34"/>
        <v>1691.020638532156</v>
      </c>
      <c r="G346" s="11">
        <f t="shared" si="35"/>
        <v>13310.099183428352</v>
      </c>
      <c r="H346" s="11">
        <f t="shared" si="36"/>
        <v>240342.99659639501</v>
      </c>
    </row>
    <row r="347" spans="3:8">
      <c r="C347" s="8">
        <f t="shared" si="32"/>
        <v>344</v>
      </c>
      <c r="D347" s="11">
        <f t="shared" si="33"/>
        <v>240342.99659639501</v>
      </c>
      <c r="E347" s="11">
        <f t="shared" si="31"/>
        <v>15001.119821960508</v>
      </c>
      <c r="F347" s="11">
        <f t="shared" si="34"/>
        <v>1602.2866439759669</v>
      </c>
      <c r="G347" s="11">
        <f t="shared" si="35"/>
        <v>13398.833177984541</v>
      </c>
      <c r="H347" s="11">
        <f t="shared" si="36"/>
        <v>226944.16341841046</v>
      </c>
    </row>
    <row r="348" spans="3:8">
      <c r="C348" s="8">
        <f t="shared" si="32"/>
        <v>345</v>
      </c>
      <c r="D348" s="11">
        <f t="shared" si="33"/>
        <v>226944.16341841046</v>
      </c>
      <c r="E348" s="11">
        <f t="shared" si="31"/>
        <v>15001.119821960508</v>
      </c>
      <c r="F348" s="11">
        <f t="shared" si="34"/>
        <v>1512.9610894560699</v>
      </c>
      <c r="G348" s="11">
        <f t="shared" si="35"/>
        <v>13488.158732504438</v>
      </c>
      <c r="H348" s="11">
        <f t="shared" si="36"/>
        <v>213456.00468590602</v>
      </c>
    </row>
    <row r="349" spans="3:8">
      <c r="C349" s="8">
        <f t="shared" si="32"/>
        <v>346</v>
      </c>
      <c r="D349" s="11">
        <f t="shared" si="33"/>
        <v>213456.00468590602</v>
      </c>
      <c r="E349" s="11">
        <f t="shared" ref="E349:E363" si="37">E348</f>
        <v>15001.119821960508</v>
      </c>
      <c r="F349" s="11">
        <f t="shared" si="34"/>
        <v>1423.0400312393735</v>
      </c>
      <c r="G349" s="11">
        <f t="shared" si="35"/>
        <v>13578.079790721134</v>
      </c>
      <c r="H349" s="11">
        <f t="shared" si="36"/>
        <v>199877.9248951849</v>
      </c>
    </row>
    <row r="350" spans="3:8">
      <c r="C350" s="8">
        <f t="shared" si="32"/>
        <v>347</v>
      </c>
      <c r="D350" s="11">
        <f t="shared" si="33"/>
        <v>199877.9248951849</v>
      </c>
      <c r="E350" s="11">
        <f t="shared" si="37"/>
        <v>15001.119821960508</v>
      </c>
      <c r="F350" s="11">
        <f t="shared" si="34"/>
        <v>1332.5194993012328</v>
      </c>
      <c r="G350" s="11">
        <f t="shared" si="35"/>
        <v>13668.600322659277</v>
      </c>
      <c r="H350" s="11">
        <f t="shared" si="36"/>
        <v>186209.32457252563</v>
      </c>
    </row>
    <row r="351" spans="3:8">
      <c r="C351" s="8">
        <f t="shared" si="32"/>
        <v>348</v>
      </c>
      <c r="D351" s="11">
        <f t="shared" si="33"/>
        <v>186209.32457252563</v>
      </c>
      <c r="E351" s="11">
        <f t="shared" si="37"/>
        <v>15001.119821960508</v>
      </c>
      <c r="F351" s="11">
        <f t="shared" si="34"/>
        <v>1241.395497150171</v>
      </c>
      <c r="G351" s="11">
        <f t="shared" si="35"/>
        <v>13759.724324810337</v>
      </c>
      <c r="H351" s="11">
        <f t="shared" si="36"/>
        <v>172449.60024771528</v>
      </c>
    </row>
    <row r="352" spans="3:8">
      <c r="C352" s="8">
        <f t="shared" si="32"/>
        <v>349</v>
      </c>
      <c r="D352" s="11">
        <f t="shared" si="33"/>
        <v>172449.60024771528</v>
      </c>
      <c r="E352" s="11">
        <f t="shared" si="37"/>
        <v>15001.119821960508</v>
      </c>
      <c r="F352" s="11">
        <f t="shared" si="34"/>
        <v>1149.6640016514352</v>
      </c>
      <c r="G352" s="11">
        <f t="shared" si="35"/>
        <v>13851.455820309073</v>
      </c>
      <c r="H352" s="11">
        <f t="shared" si="36"/>
        <v>158598.14442740619</v>
      </c>
    </row>
    <row r="353" spans="3:8">
      <c r="C353" s="8">
        <f t="shared" si="32"/>
        <v>350</v>
      </c>
      <c r="D353" s="11">
        <f t="shared" si="33"/>
        <v>158598.14442740619</v>
      </c>
      <c r="E353" s="11">
        <f t="shared" si="37"/>
        <v>15001.119821960508</v>
      </c>
      <c r="F353" s="11">
        <f t="shared" si="34"/>
        <v>1057.3209628493746</v>
      </c>
      <c r="G353" s="11">
        <f t="shared" si="35"/>
        <v>13943.798859111133</v>
      </c>
      <c r="H353" s="11">
        <f t="shared" si="36"/>
        <v>144654.34556829507</v>
      </c>
    </row>
    <row r="354" spans="3:8">
      <c r="C354" s="8">
        <f t="shared" si="32"/>
        <v>351</v>
      </c>
      <c r="D354" s="11">
        <f t="shared" si="33"/>
        <v>144654.34556829507</v>
      </c>
      <c r="E354" s="11">
        <f t="shared" si="37"/>
        <v>15001.119821960508</v>
      </c>
      <c r="F354" s="11">
        <f t="shared" si="34"/>
        <v>964.36230378863388</v>
      </c>
      <c r="G354" s="11">
        <f t="shared" si="35"/>
        <v>14036.757518171875</v>
      </c>
      <c r="H354" s="11">
        <f t="shared" si="36"/>
        <v>130617.5880501232</v>
      </c>
    </row>
    <row r="355" spans="3:8">
      <c r="C355" s="8">
        <f t="shared" si="32"/>
        <v>352</v>
      </c>
      <c r="D355" s="11">
        <f t="shared" si="33"/>
        <v>130617.5880501232</v>
      </c>
      <c r="E355" s="11">
        <f t="shared" si="37"/>
        <v>15001.119821960508</v>
      </c>
      <c r="F355" s="11">
        <f t="shared" si="34"/>
        <v>870.78392033415469</v>
      </c>
      <c r="G355" s="11">
        <f t="shared" si="35"/>
        <v>14130.335901626353</v>
      </c>
      <c r="H355" s="11">
        <f t="shared" si="36"/>
        <v>116487.25214849685</v>
      </c>
    </row>
    <row r="356" spans="3:8">
      <c r="C356" s="8">
        <f t="shared" si="32"/>
        <v>353</v>
      </c>
      <c r="D356" s="11">
        <f t="shared" si="33"/>
        <v>116487.25214849685</v>
      </c>
      <c r="E356" s="11">
        <f t="shared" si="37"/>
        <v>15001.119821960508</v>
      </c>
      <c r="F356" s="11">
        <f t="shared" si="34"/>
        <v>776.58168098997908</v>
      </c>
      <c r="G356" s="11">
        <f t="shared" si="35"/>
        <v>14224.53814097053</v>
      </c>
      <c r="H356" s="11">
        <f t="shared" si="36"/>
        <v>102262.71400752632</v>
      </c>
    </row>
    <row r="357" spans="3:8">
      <c r="C357" s="8">
        <f t="shared" si="32"/>
        <v>354</v>
      </c>
      <c r="D357" s="11">
        <f t="shared" si="33"/>
        <v>102262.71400752632</v>
      </c>
      <c r="E357" s="11">
        <f t="shared" si="37"/>
        <v>15001.119821960508</v>
      </c>
      <c r="F357" s="11">
        <f t="shared" si="34"/>
        <v>681.75142671684216</v>
      </c>
      <c r="G357" s="11">
        <f t="shared" si="35"/>
        <v>14319.368395243666</v>
      </c>
      <c r="H357" s="11">
        <f t="shared" si="36"/>
        <v>87943.345612282646</v>
      </c>
    </row>
    <row r="358" spans="3:8">
      <c r="C358" s="8">
        <f t="shared" si="32"/>
        <v>355</v>
      </c>
      <c r="D358" s="11">
        <f t="shared" si="33"/>
        <v>87943.345612282646</v>
      </c>
      <c r="E358" s="11">
        <f t="shared" si="37"/>
        <v>15001.119821960508</v>
      </c>
      <c r="F358" s="11">
        <f t="shared" si="34"/>
        <v>586.28897074855104</v>
      </c>
      <c r="G358" s="11">
        <f t="shared" si="35"/>
        <v>14414.830851211958</v>
      </c>
      <c r="H358" s="11">
        <f t="shared" si="36"/>
        <v>73528.514761070692</v>
      </c>
    </row>
    <row r="359" spans="3:8">
      <c r="C359" s="8">
        <f t="shared" si="32"/>
        <v>356</v>
      </c>
      <c r="D359" s="11">
        <f t="shared" si="33"/>
        <v>73528.514761070692</v>
      </c>
      <c r="E359" s="11">
        <f t="shared" si="37"/>
        <v>15001.119821960508</v>
      </c>
      <c r="F359" s="11">
        <f t="shared" si="34"/>
        <v>490.19009840713795</v>
      </c>
      <c r="G359" s="11">
        <f t="shared" si="35"/>
        <v>14510.92972355337</v>
      </c>
      <c r="H359" s="11">
        <f t="shared" si="36"/>
        <v>59017.585037517318</v>
      </c>
    </row>
    <row r="360" spans="3:8">
      <c r="C360" s="8">
        <f t="shared" si="32"/>
        <v>357</v>
      </c>
      <c r="D360" s="11">
        <f t="shared" si="33"/>
        <v>59017.585037517318</v>
      </c>
      <c r="E360" s="11">
        <f t="shared" si="37"/>
        <v>15001.119821960508</v>
      </c>
      <c r="F360" s="11">
        <f t="shared" si="34"/>
        <v>393.45056691678212</v>
      </c>
      <c r="G360" s="11">
        <f t="shared" si="35"/>
        <v>14607.669255043726</v>
      </c>
      <c r="H360" s="11">
        <f t="shared" si="36"/>
        <v>44409.915782473588</v>
      </c>
    </row>
    <row r="361" spans="3:8">
      <c r="C361" s="8">
        <f t="shared" si="32"/>
        <v>358</v>
      </c>
      <c r="D361" s="11">
        <f t="shared" si="33"/>
        <v>44409.915782473588</v>
      </c>
      <c r="E361" s="11">
        <f t="shared" si="37"/>
        <v>15001.119821960508</v>
      </c>
      <c r="F361" s="11">
        <f t="shared" si="34"/>
        <v>296.0661052164906</v>
      </c>
      <c r="G361" s="11">
        <f t="shared" si="35"/>
        <v>14705.053716744018</v>
      </c>
      <c r="H361" s="11">
        <f t="shared" si="36"/>
        <v>29704.862065729569</v>
      </c>
    </row>
    <row r="362" spans="3:8">
      <c r="C362" s="8">
        <f t="shared" si="32"/>
        <v>359</v>
      </c>
      <c r="D362" s="11">
        <f t="shared" si="33"/>
        <v>29704.862065729569</v>
      </c>
      <c r="E362" s="11">
        <f t="shared" si="37"/>
        <v>15001.119821960508</v>
      </c>
      <c r="F362" s="11">
        <f t="shared" si="34"/>
        <v>198.03241377153046</v>
      </c>
      <c r="G362" s="11">
        <f t="shared" si="35"/>
        <v>14803.087408188978</v>
      </c>
      <c r="H362" s="11">
        <f t="shared" si="36"/>
        <v>14901.774657540591</v>
      </c>
    </row>
    <row r="363" spans="3:8">
      <c r="C363" s="8">
        <f t="shared" si="32"/>
        <v>360</v>
      </c>
      <c r="D363" s="11">
        <f t="shared" si="33"/>
        <v>14901.774657540591</v>
      </c>
      <c r="E363" s="11">
        <f t="shared" si="37"/>
        <v>15001.119821960508</v>
      </c>
      <c r="F363" s="11">
        <f t="shared" si="34"/>
        <v>99.345164383603944</v>
      </c>
      <c r="G363" s="11">
        <f t="shared" si="35"/>
        <v>14901.774657576905</v>
      </c>
      <c r="H363" s="11">
        <f t="shared" si="36"/>
        <v>-3.6314304452389479E-8</v>
      </c>
    </row>
  </sheetData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413"/>
  <sheetViews>
    <sheetView workbookViewId="0"/>
  </sheetViews>
  <sheetFormatPr defaultColWidth="8.7109375" defaultRowHeight="11.1" customHeight="1"/>
  <cols>
    <col min="1" max="2" width="8.7109375" style="15"/>
    <col min="3" max="3" width="11.140625" style="15" customWidth="1"/>
    <col min="4" max="7" width="8.7109375" style="15"/>
    <col min="8" max="8" width="9.5703125" style="15" customWidth="1"/>
    <col min="9" max="16384" width="8.7109375" style="15"/>
  </cols>
  <sheetData>
    <row r="1" spans="1:17" ht="11.1" customHeight="1">
      <c r="A1" s="14" t="s">
        <v>27</v>
      </c>
    </row>
    <row r="2" spans="1:17" ht="11.1" customHeight="1">
      <c r="A2" s="16" t="s">
        <v>28</v>
      </c>
    </row>
    <row r="3" spans="1:17" ht="11.1" customHeight="1">
      <c r="A3" s="14" t="s">
        <v>29</v>
      </c>
      <c r="E3" s="16"/>
    </row>
    <row r="4" spans="1:17" ht="11.1" customHeight="1">
      <c r="A4" s="14" t="s">
        <v>30</v>
      </c>
    </row>
    <row r="5" spans="1:17" ht="11.1" customHeight="1">
      <c r="B5" s="16" t="s">
        <v>31</v>
      </c>
      <c r="G5" s="14" t="s">
        <v>32</v>
      </c>
    </row>
    <row r="6" spans="1:17" ht="11.1" customHeight="1">
      <c r="A6" s="17" t="s">
        <v>33</v>
      </c>
      <c r="B6" s="18">
        <v>30</v>
      </c>
      <c r="C6" s="17" t="s">
        <v>34</v>
      </c>
      <c r="D6" s="19">
        <v>0</v>
      </c>
      <c r="F6" s="17" t="s">
        <v>35</v>
      </c>
      <c r="G6" s="20">
        <f>PMT(B8/12,12*B6,-B7)</f>
        <v>11991.010503055046</v>
      </c>
    </row>
    <row r="7" spans="1:17" ht="11.1" customHeight="1">
      <c r="A7" s="17" t="s">
        <v>36</v>
      </c>
      <c r="B7" s="18">
        <v>2000000</v>
      </c>
      <c r="C7" s="17" t="s">
        <v>37</v>
      </c>
      <c r="D7" s="19">
        <v>0</v>
      </c>
      <c r="F7" s="17" t="s">
        <v>38</v>
      </c>
      <c r="G7" s="20">
        <f>MAXA(C54:C413)</f>
        <v>14617.183868501725</v>
      </c>
    </row>
    <row r="8" spans="1:17" ht="11.1" customHeight="1">
      <c r="A8" s="17" t="s">
        <v>39</v>
      </c>
      <c r="B8" s="19">
        <v>0.06</v>
      </c>
      <c r="C8" s="17" t="s">
        <v>40</v>
      </c>
      <c r="D8" s="18">
        <v>30</v>
      </c>
      <c r="E8" s="14" t="s">
        <v>41</v>
      </c>
      <c r="F8" s="17" t="s">
        <v>42</v>
      </c>
      <c r="G8" s="21">
        <f>IRR(I53:I413,0.01)*12</f>
        <v>7.8015767888269139E-2</v>
      </c>
      <c r="H8" s="17"/>
    </row>
    <row r="9" spans="1:17" ht="11.1" customHeight="1">
      <c r="A9" s="17" t="s">
        <v>43</v>
      </c>
      <c r="B9" s="19">
        <v>0.1</v>
      </c>
      <c r="C9" s="17" t="s">
        <v>44</v>
      </c>
      <c r="D9" s="19">
        <v>2.5000000000000001E-2</v>
      </c>
      <c r="E9" s="14" t="s">
        <v>45</v>
      </c>
      <c r="F9" s="17" t="s">
        <v>46</v>
      </c>
      <c r="G9" s="21">
        <f>IRR(H53:H413,0.01)*12</f>
        <v>7.8015767888269139E-2</v>
      </c>
    </row>
    <row r="10" spans="1:17" ht="11.1" customHeight="1">
      <c r="A10" s="17" t="s">
        <v>47</v>
      </c>
      <c r="B10" s="19">
        <v>0.1</v>
      </c>
      <c r="C10" s="17" t="s">
        <v>48</v>
      </c>
      <c r="D10" s="18">
        <v>1</v>
      </c>
      <c r="F10" s="22" t="s">
        <v>49</v>
      </c>
      <c r="G10" s="21">
        <f>IRR(K53:K413,0.01)*12</f>
        <v>5.6392615975828342E-2</v>
      </c>
    </row>
    <row r="11" spans="1:17" ht="11.1" customHeight="1">
      <c r="A11" s="17"/>
      <c r="B11" s="19"/>
      <c r="C11" s="17" t="s">
        <v>50</v>
      </c>
      <c r="D11" s="19">
        <v>0.28000000000000003</v>
      </c>
      <c r="F11" s="22" t="s">
        <v>51</v>
      </c>
      <c r="G11" s="21">
        <f>IRR(J53:J413,0.01)*12</f>
        <v>5.6392615975828342E-2</v>
      </c>
    </row>
    <row r="12" spans="1:17" ht="11.1" customHeight="1">
      <c r="A12" s="17"/>
      <c r="B12" s="19"/>
      <c r="C12" s="17"/>
      <c r="D12" s="18"/>
    </row>
    <row r="13" spans="1:17" ht="11.1" customHeight="1">
      <c r="C13" s="14"/>
      <c r="Q13" s="14" t="s">
        <v>52</v>
      </c>
    </row>
    <row r="14" spans="1:17" ht="11.1" customHeight="1">
      <c r="A14" s="14" t="s">
        <v>53</v>
      </c>
      <c r="F14" s="23">
        <f>AVERAGE(F17:F46)</f>
        <v>5.4999999999999986E-2</v>
      </c>
      <c r="G14" s="24"/>
      <c r="H14" s="14" t="s">
        <v>54</v>
      </c>
      <c r="P14" s="14" t="s">
        <v>55</v>
      </c>
      <c r="Q14" s="17" t="s">
        <v>56</v>
      </c>
    </row>
    <row r="15" spans="1:17" ht="11.1" customHeight="1">
      <c r="B15" s="17" t="s">
        <v>57</v>
      </c>
      <c r="C15" s="17" t="s">
        <v>58</v>
      </c>
      <c r="D15" s="17" t="s">
        <v>59</v>
      </c>
      <c r="E15" s="17" t="s">
        <v>60</v>
      </c>
      <c r="F15" s="17" t="s">
        <v>58</v>
      </c>
      <c r="G15" s="24"/>
      <c r="H15" s="17" t="s">
        <v>61</v>
      </c>
      <c r="I15" s="14" t="s">
        <v>62</v>
      </c>
      <c r="K15" s="17" t="s">
        <v>63</v>
      </c>
      <c r="P15" s="14" t="s">
        <v>64</v>
      </c>
      <c r="Q15" s="17" t="s">
        <v>33</v>
      </c>
    </row>
    <row r="16" spans="1:17" ht="11.1" customHeight="1">
      <c r="A16" s="17" t="s">
        <v>65</v>
      </c>
      <c r="B16" s="17" t="s">
        <v>66</v>
      </c>
      <c r="C16" s="17" t="s">
        <v>67</v>
      </c>
      <c r="D16" s="17" t="s">
        <v>43</v>
      </c>
      <c r="E16" s="17" t="s">
        <v>47</v>
      </c>
      <c r="F16" s="17" t="s">
        <v>68</v>
      </c>
      <c r="G16" s="24"/>
      <c r="H16" s="17" t="s">
        <v>65</v>
      </c>
      <c r="I16" s="17" t="s">
        <v>69</v>
      </c>
      <c r="J16" s="17" t="s">
        <v>70</v>
      </c>
      <c r="K16" s="17" t="s">
        <v>71</v>
      </c>
      <c r="P16" s="14" t="s">
        <v>72</v>
      </c>
      <c r="Q16" s="17" t="s">
        <v>73</v>
      </c>
    </row>
    <row r="17" spans="1:17" ht="11.1" customHeight="1">
      <c r="A17" s="25">
        <v>1</v>
      </c>
      <c r="B17" s="21">
        <f>B8</f>
        <v>0.06</v>
      </c>
      <c r="C17" s="21">
        <f t="shared" ref="C17:C46" si="0">F17+D$9</f>
        <v>0.08</v>
      </c>
      <c r="F17" s="19">
        <v>5.5E-2</v>
      </c>
      <c r="G17" s="24"/>
      <c r="H17" s="25">
        <v>1998</v>
      </c>
      <c r="I17" s="25">
        <f>'Feb.10,93YldCrv'!B4</f>
        <v>100</v>
      </c>
      <c r="J17" s="25">
        <f>'Feb.10,93YldCrv'!C4</f>
        <v>0</v>
      </c>
      <c r="K17" s="21">
        <f t="shared" ref="K17:K43" si="1">(I17+(J17/32))/(I18+(J18/32))-1</f>
        <v>3.5598705501618033E-2</v>
      </c>
      <c r="P17" s="20">
        <v>7.9</v>
      </c>
      <c r="Q17" s="20">
        <v>7.9</v>
      </c>
    </row>
    <row r="18" spans="1:17" ht="11.1" customHeight="1">
      <c r="A18" s="25">
        <f t="shared" ref="A18:A46" si="2">1+A17</f>
        <v>2</v>
      </c>
      <c r="B18" s="21">
        <f t="shared" ref="B18:B46" si="3">IF(TRUNC(A17/D$10)=(A17/D$10),MINA(C18,D18,E18),B17)</f>
        <v>0.08</v>
      </c>
      <c r="C18" s="21">
        <f t="shared" si="0"/>
        <v>0.08</v>
      </c>
      <c r="D18" s="21">
        <f t="shared" ref="D18:D46" si="4">B17+B$9</f>
        <v>0.16</v>
      </c>
      <c r="E18" s="21">
        <f t="shared" ref="E18:E46" si="5">B$8+B$10</f>
        <v>0.16</v>
      </c>
      <c r="F18" s="19">
        <v>5.5E-2</v>
      </c>
      <c r="G18" s="24"/>
      <c r="H18" s="25">
        <f t="shared" ref="H18:H46" si="6">1+H17</f>
        <v>1999</v>
      </c>
      <c r="I18" s="25">
        <f>'Feb.10,93YldCrv'!B5</f>
        <v>96</v>
      </c>
      <c r="J18" s="25">
        <f>'Feb.10,93YldCrv'!C5</f>
        <v>18</v>
      </c>
      <c r="K18" s="19">
        <f t="shared" si="1"/>
        <v>4.9949031600407645E-2</v>
      </c>
      <c r="P18" s="20">
        <v>8.17</v>
      </c>
      <c r="Q18" s="20">
        <v>7.96</v>
      </c>
    </row>
    <row r="19" spans="1:17" ht="11.1" customHeight="1">
      <c r="A19" s="25">
        <f t="shared" si="2"/>
        <v>3</v>
      </c>
      <c r="B19" s="21">
        <f t="shared" si="3"/>
        <v>0.08</v>
      </c>
      <c r="C19" s="21">
        <f t="shared" si="0"/>
        <v>0.08</v>
      </c>
      <c r="D19" s="21">
        <f t="shared" si="4"/>
        <v>0.18</v>
      </c>
      <c r="E19" s="21">
        <f t="shared" si="5"/>
        <v>0.16</v>
      </c>
      <c r="F19" s="19">
        <v>5.5E-2</v>
      </c>
      <c r="G19" s="24"/>
      <c r="H19" s="25">
        <f t="shared" si="6"/>
        <v>2000</v>
      </c>
      <c r="I19" s="25">
        <f>'Feb.10,93YldCrv'!B6</f>
        <v>91</v>
      </c>
      <c r="J19" s="25">
        <f>'Feb.10,93YldCrv'!C6</f>
        <v>31</v>
      </c>
      <c r="K19" s="19">
        <f t="shared" si="1"/>
        <v>6.0158501440922274E-2</v>
      </c>
      <c r="P19" s="20">
        <v>8.16</v>
      </c>
      <c r="Q19" s="20">
        <v>7.98</v>
      </c>
    </row>
    <row r="20" spans="1:17" ht="11.1" customHeight="1">
      <c r="A20" s="25">
        <f t="shared" si="2"/>
        <v>4</v>
      </c>
      <c r="B20" s="21">
        <f t="shared" si="3"/>
        <v>0.08</v>
      </c>
      <c r="C20" s="21">
        <f t="shared" si="0"/>
        <v>0.08</v>
      </c>
      <c r="D20" s="21">
        <f t="shared" si="4"/>
        <v>0.18</v>
      </c>
      <c r="E20" s="21">
        <f t="shared" si="5"/>
        <v>0.16</v>
      </c>
      <c r="F20" s="19">
        <v>5.5E-2</v>
      </c>
      <c r="G20" s="24"/>
      <c r="H20" s="25">
        <f t="shared" si="6"/>
        <v>2001</v>
      </c>
      <c r="I20" s="25">
        <f>'Feb.10,93YldCrv'!B7</f>
        <v>86</v>
      </c>
      <c r="J20" s="25">
        <f>'Feb.10,93YldCrv'!C7</f>
        <v>24</v>
      </c>
      <c r="K20" s="19">
        <f t="shared" si="1"/>
        <v>7.0161912104857338E-2</v>
      </c>
      <c r="P20" s="20">
        <v>8.0500000000000007</v>
      </c>
      <c r="Q20" s="20">
        <v>7.95</v>
      </c>
    </row>
    <row r="21" spans="1:17" ht="11.1" customHeight="1">
      <c r="A21" s="25">
        <f t="shared" si="2"/>
        <v>5</v>
      </c>
      <c r="B21" s="21">
        <f t="shared" si="3"/>
        <v>0.08</v>
      </c>
      <c r="C21" s="21">
        <f t="shared" si="0"/>
        <v>0.08</v>
      </c>
      <c r="D21" s="21">
        <f t="shared" si="4"/>
        <v>0.18</v>
      </c>
      <c r="E21" s="21">
        <f t="shared" si="5"/>
        <v>0.16</v>
      </c>
      <c r="F21" s="19">
        <v>5.5E-2</v>
      </c>
      <c r="G21" s="24"/>
      <c r="H21" s="25">
        <f t="shared" si="6"/>
        <v>2002</v>
      </c>
      <c r="I21" s="25">
        <f>'Feb.10,93YldCrv'!B8</f>
        <v>81</v>
      </c>
      <c r="J21" s="25">
        <f>'Feb.10,93YldCrv'!C8</f>
        <v>2</v>
      </c>
      <c r="K21" s="19">
        <f t="shared" si="1"/>
        <v>7.323127844435251E-2</v>
      </c>
      <c r="P21" s="20">
        <v>8.4</v>
      </c>
      <c r="Q21" s="20">
        <v>8.01</v>
      </c>
    </row>
    <row r="22" spans="1:17" ht="11.1" customHeight="1">
      <c r="A22" s="25">
        <f t="shared" si="2"/>
        <v>6</v>
      </c>
      <c r="B22" s="21">
        <f t="shared" si="3"/>
        <v>0.08</v>
      </c>
      <c r="C22" s="21">
        <f t="shared" si="0"/>
        <v>0.08</v>
      </c>
      <c r="D22" s="21">
        <f t="shared" si="4"/>
        <v>0.18</v>
      </c>
      <c r="E22" s="21">
        <f t="shared" si="5"/>
        <v>0.16</v>
      </c>
      <c r="F22" s="19">
        <v>5.5E-2</v>
      </c>
      <c r="G22" s="24"/>
      <c r="H22" s="25">
        <f t="shared" si="6"/>
        <v>2003</v>
      </c>
      <c r="I22" s="25">
        <f>'Feb.10,93YldCrv'!B9</f>
        <v>75</v>
      </c>
      <c r="J22" s="25">
        <f>'Feb.10,93YldCrv'!C9</f>
        <v>17</v>
      </c>
      <c r="K22" s="19">
        <f t="shared" si="1"/>
        <v>7.8055307760927839E-2</v>
      </c>
      <c r="P22" s="20">
        <v>8.2799999999999994</v>
      </c>
      <c r="Q22" s="20">
        <v>8.0299999999999994</v>
      </c>
    </row>
    <row r="23" spans="1:17" ht="11.1" customHeight="1">
      <c r="A23" s="25">
        <f t="shared" si="2"/>
        <v>7</v>
      </c>
      <c r="B23" s="21">
        <f t="shared" si="3"/>
        <v>0.08</v>
      </c>
      <c r="C23" s="21">
        <f t="shared" si="0"/>
        <v>0.08</v>
      </c>
      <c r="D23" s="21">
        <f t="shared" si="4"/>
        <v>0.18</v>
      </c>
      <c r="E23" s="21">
        <f t="shared" si="5"/>
        <v>0.16</v>
      </c>
      <c r="F23" s="19">
        <v>5.5E-2</v>
      </c>
      <c r="G23" s="24"/>
      <c r="H23" s="25">
        <f t="shared" si="6"/>
        <v>2004</v>
      </c>
      <c r="I23" s="25">
        <f>'Feb.10,93YldCrv'!B10</f>
        <v>70</v>
      </c>
      <c r="J23" s="25">
        <f>'Feb.10,93YldCrv'!C10</f>
        <v>2</v>
      </c>
      <c r="K23" s="19">
        <f t="shared" si="1"/>
        <v>8.152436082971537E-2</v>
      </c>
      <c r="P23" s="20">
        <v>8.7899999999999991</v>
      </c>
      <c r="Q23" s="20">
        <v>8.11</v>
      </c>
    </row>
    <row r="24" spans="1:17" ht="11.1" customHeight="1">
      <c r="A24" s="25">
        <f t="shared" si="2"/>
        <v>8</v>
      </c>
      <c r="B24" s="21">
        <f t="shared" si="3"/>
        <v>0.08</v>
      </c>
      <c r="C24" s="21">
        <f t="shared" si="0"/>
        <v>0.08</v>
      </c>
      <c r="D24" s="21">
        <f t="shared" si="4"/>
        <v>0.18</v>
      </c>
      <c r="E24" s="21">
        <f t="shared" si="5"/>
        <v>0.16</v>
      </c>
      <c r="F24" s="19">
        <v>5.5E-2</v>
      </c>
      <c r="G24" s="24"/>
      <c r="H24" s="25">
        <f t="shared" si="6"/>
        <v>2005</v>
      </c>
      <c r="I24" s="25">
        <f>'Feb.10,93YldCrv'!B11</f>
        <v>64</v>
      </c>
      <c r="J24" s="25">
        <f>'Feb.10,93YldCrv'!C11</f>
        <v>25</v>
      </c>
      <c r="K24" s="19">
        <f t="shared" si="1"/>
        <v>8.3072100313479558E-2</v>
      </c>
      <c r="P24" s="20">
        <v>8.7200000000000006</v>
      </c>
      <c r="Q24" s="20">
        <v>8.16</v>
      </c>
    </row>
    <row r="25" spans="1:17" ht="11.1" customHeight="1">
      <c r="A25" s="25">
        <f t="shared" si="2"/>
        <v>9</v>
      </c>
      <c r="B25" s="21">
        <f t="shared" si="3"/>
        <v>0.08</v>
      </c>
      <c r="C25" s="21">
        <f t="shared" si="0"/>
        <v>0.08</v>
      </c>
      <c r="D25" s="21">
        <f t="shared" si="4"/>
        <v>0.18</v>
      </c>
      <c r="E25" s="21">
        <f t="shared" si="5"/>
        <v>0.16</v>
      </c>
      <c r="F25" s="19">
        <v>5.5E-2</v>
      </c>
      <c r="G25" s="24"/>
      <c r="H25" s="25">
        <f t="shared" si="6"/>
        <v>2006</v>
      </c>
      <c r="I25" s="25">
        <f>'Feb.10,93YldCrv'!B12</f>
        <v>59</v>
      </c>
      <c r="J25" s="25">
        <f>'Feb.10,93YldCrv'!C12</f>
        <v>26</v>
      </c>
      <c r="K25" s="19">
        <f t="shared" si="1"/>
        <v>8.503401360544216E-2</v>
      </c>
      <c r="P25" s="20">
        <v>8.35</v>
      </c>
      <c r="Q25" s="20">
        <v>8.16</v>
      </c>
    </row>
    <row r="26" spans="1:17" ht="11.1" customHeight="1">
      <c r="A26" s="25">
        <f t="shared" si="2"/>
        <v>10</v>
      </c>
      <c r="B26" s="21">
        <f t="shared" si="3"/>
        <v>0.08</v>
      </c>
      <c r="C26" s="21">
        <f t="shared" si="0"/>
        <v>0.08</v>
      </c>
      <c r="D26" s="21">
        <f t="shared" si="4"/>
        <v>0.18</v>
      </c>
      <c r="E26" s="21">
        <f t="shared" si="5"/>
        <v>0.16</v>
      </c>
      <c r="F26" s="19">
        <v>5.5E-2</v>
      </c>
      <c r="G26" s="24"/>
      <c r="H26" s="25">
        <f t="shared" si="6"/>
        <v>2007</v>
      </c>
      <c r="I26" s="25">
        <f>'Feb.10,93YldCrv'!B13</f>
        <v>55</v>
      </c>
      <c r="J26" s="25">
        <f>'Feb.10,93YldCrv'!C13</f>
        <v>4</v>
      </c>
      <c r="K26" s="19">
        <f t="shared" si="1"/>
        <v>8.1545064377682497E-2</v>
      </c>
      <c r="P26" s="20">
        <v>8.42</v>
      </c>
      <c r="Q26" s="20">
        <v>8.17</v>
      </c>
    </row>
    <row r="27" spans="1:17" ht="11.1" customHeight="1">
      <c r="A27" s="25">
        <f t="shared" si="2"/>
        <v>11</v>
      </c>
      <c r="B27" s="21">
        <f t="shared" si="3"/>
        <v>0.08</v>
      </c>
      <c r="C27" s="21">
        <f t="shared" si="0"/>
        <v>0.08</v>
      </c>
      <c r="D27" s="21">
        <f t="shared" si="4"/>
        <v>0.18</v>
      </c>
      <c r="E27" s="21">
        <f t="shared" si="5"/>
        <v>0.16</v>
      </c>
      <c r="F27" s="19">
        <v>5.5E-2</v>
      </c>
      <c r="G27" s="24"/>
      <c r="H27" s="25">
        <f t="shared" si="6"/>
        <v>2008</v>
      </c>
      <c r="I27" s="25">
        <f>'Feb.10,93YldCrv'!B14</f>
        <v>50</v>
      </c>
      <c r="J27" s="25">
        <f>'Feb.10,93YldCrv'!C14</f>
        <v>31</v>
      </c>
      <c r="K27" s="19">
        <f t="shared" si="1"/>
        <v>8.5885486018641766E-2</v>
      </c>
      <c r="P27" s="20">
        <v>8.6999999999999993</v>
      </c>
      <c r="Q27" s="20">
        <v>8.1999999999999993</v>
      </c>
    </row>
    <row r="28" spans="1:17" ht="11.1" customHeight="1">
      <c r="A28" s="25">
        <f t="shared" si="2"/>
        <v>12</v>
      </c>
      <c r="B28" s="21">
        <f t="shared" si="3"/>
        <v>0.08</v>
      </c>
      <c r="C28" s="21">
        <f t="shared" si="0"/>
        <v>0.08</v>
      </c>
      <c r="D28" s="21">
        <f t="shared" si="4"/>
        <v>0.18</v>
      </c>
      <c r="E28" s="21">
        <f t="shared" si="5"/>
        <v>0.16</v>
      </c>
      <c r="F28" s="19">
        <v>5.5E-2</v>
      </c>
      <c r="G28" s="24"/>
      <c r="H28" s="25">
        <f t="shared" si="6"/>
        <v>2009</v>
      </c>
      <c r="I28" s="25">
        <f>'Feb.10,93YldCrv'!B15</f>
        <v>46</v>
      </c>
      <c r="J28" s="25">
        <f>'Feb.10,93YldCrv'!C15</f>
        <v>30</v>
      </c>
      <c r="K28" s="19">
        <f t="shared" si="1"/>
        <v>8.526011560693636E-2</v>
      </c>
      <c r="P28" s="20">
        <v>8.44</v>
      </c>
      <c r="Q28" s="20">
        <v>8.2100000000000009</v>
      </c>
    </row>
    <row r="29" spans="1:17" ht="11.1" customHeight="1">
      <c r="A29" s="25">
        <f t="shared" si="2"/>
        <v>13</v>
      </c>
      <c r="B29" s="21">
        <f t="shared" si="3"/>
        <v>0.08</v>
      </c>
      <c r="C29" s="21">
        <f t="shared" si="0"/>
        <v>0.08</v>
      </c>
      <c r="D29" s="21">
        <f t="shared" si="4"/>
        <v>0.18</v>
      </c>
      <c r="E29" s="21">
        <f t="shared" si="5"/>
        <v>0.16</v>
      </c>
      <c r="F29" s="19">
        <v>5.5E-2</v>
      </c>
      <c r="G29" s="24"/>
      <c r="H29" s="25">
        <f t="shared" si="6"/>
        <v>2010</v>
      </c>
      <c r="I29" s="25">
        <f>'Feb.10,93YldCrv'!B16</f>
        <v>43</v>
      </c>
      <c r="J29" s="25">
        <f>'Feb.10,93YldCrv'!C16</f>
        <v>8</v>
      </c>
      <c r="K29" s="19">
        <f t="shared" si="1"/>
        <v>8.9763779527558984E-2</v>
      </c>
      <c r="P29" s="20">
        <v>8.43</v>
      </c>
      <c r="Q29" s="20">
        <v>8.2100000000000009</v>
      </c>
    </row>
    <row r="30" spans="1:17" ht="11.1" customHeight="1">
      <c r="A30" s="25">
        <f t="shared" si="2"/>
        <v>14</v>
      </c>
      <c r="B30" s="21">
        <f t="shared" si="3"/>
        <v>0.08</v>
      </c>
      <c r="C30" s="21">
        <f t="shared" si="0"/>
        <v>0.08</v>
      </c>
      <c r="D30" s="21">
        <f t="shared" si="4"/>
        <v>0.18</v>
      </c>
      <c r="E30" s="21">
        <f t="shared" si="5"/>
        <v>0.16</v>
      </c>
      <c r="F30" s="19">
        <v>5.5E-2</v>
      </c>
      <c r="G30" s="24"/>
      <c r="H30" s="25">
        <f t="shared" si="6"/>
        <v>2011</v>
      </c>
      <c r="I30" s="25">
        <f>'Feb.10,93YldCrv'!B17</f>
        <v>39</v>
      </c>
      <c r="J30" s="25">
        <f>'Feb.10,93YldCrv'!C17</f>
        <v>22</v>
      </c>
      <c r="K30" s="19">
        <f t="shared" si="1"/>
        <v>9.2943201376936235E-2</v>
      </c>
      <c r="P30" s="20">
        <v>8.36</v>
      </c>
      <c r="Q30" s="20">
        <v>8.2100000000000009</v>
      </c>
    </row>
    <row r="31" spans="1:17" ht="11.1" customHeight="1">
      <c r="A31" s="25">
        <f t="shared" si="2"/>
        <v>15</v>
      </c>
      <c r="B31" s="21">
        <f t="shared" si="3"/>
        <v>0.08</v>
      </c>
      <c r="C31" s="21">
        <f t="shared" si="0"/>
        <v>0.08</v>
      </c>
      <c r="D31" s="21">
        <f t="shared" si="4"/>
        <v>0.18</v>
      </c>
      <c r="E31" s="21">
        <f t="shared" si="5"/>
        <v>0.16</v>
      </c>
      <c r="F31" s="19">
        <v>5.5E-2</v>
      </c>
      <c r="G31" s="24"/>
      <c r="H31" s="25">
        <f t="shared" si="6"/>
        <v>2012</v>
      </c>
      <c r="I31" s="25">
        <f>'Feb.10,93YldCrv'!B18</f>
        <v>36</v>
      </c>
      <c r="J31" s="25">
        <f>'Feb.10,93YldCrv'!C18</f>
        <v>10</v>
      </c>
      <c r="K31" s="19">
        <f t="shared" si="1"/>
        <v>8.6997193638914894E-2</v>
      </c>
      <c r="P31" s="20">
        <v>8.43</v>
      </c>
      <c r="Q31" s="20">
        <v>8.2100000000000009</v>
      </c>
    </row>
    <row r="32" spans="1:17" ht="11.1" customHeight="1">
      <c r="A32" s="25">
        <f t="shared" si="2"/>
        <v>16</v>
      </c>
      <c r="B32" s="21">
        <f t="shared" si="3"/>
        <v>0.08</v>
      </c>
      <c r="C32" s="21">
        <f t="shared" si="0"/>
        <v>0.08</v>
      </c>
      <c r="D32" s="21">
        <f t="shared" si="4"/>
        <v>0.18</v>
      </c>
      <c r="E32" s="21">
        <f t="shared" si="5"/>
        <v>0.16</v>
      </c>
      <c r="F32" s="19">
        <v>5.5E-2</v>
      </c>
      <c r="G32" s="24"/>
      <c r="H32" s="25">
        <f t="shared" si="6"/>
        <v>2013</v>
      </c>
      <c r="I32" s="25">
        <f>'Feb.10,93YldCrv'!B19</f>
        <v>33</v>
      </c>
      <c r="J32" s="25">
        <f>'Feb.10,93YldCrv'!C19</f>
        <v>13</v>
      </c>
      <c r="K32" s="19">
        <f t="shared" si="1"/>
        <v>8.9704383282364963E-2</v>
      </c>
      <c r="P32" s="20">
        <v>8.33</v>
      </c>
      <c r="Q32" s="20">
        <v>8.2100000000000009</v>
      </c>
    </row>
    <row r="33" spans="1:17" ht="11.1" customHeight="1">
      <c r="A33" s="25">
        <f t="shared" si="2"/>
        <v>17</v>
      </c>
      <c r="B33" s="21">
        <f t="shared" si="3"/>
        <v>0.08</v>
      </c>
      <c r="C33" s="21">
        <f t="shared" si="0"/>
        <v>0.08</v>
      </c>
      <c r="D33" s="21">
        <f t="shared" si="4"/>
        <v>0.18</v>
      </c>
      <c r="E33" s="21">
        <f t="shared" si="5"/>
        <v>0.16</v>
      </c>
      <c r="F33" s="19">
        <v>5.5E-2</v>
      </c>
      <c r="G33" s="24"/>
      <c r="H33" s="25">
        <f t="shared" si="6"/>
        <v>2014</v>
      </c>
      <c r="I33" s="25">
        <f>'Feb.10,93YldCrv'!B20</f>
        <v>30</v>
      </c>
      <c r="J33" s="25">
        <f>'Feb.10,93YldCrv'!C20</f>
        <v>21</v>
      </c>
      <c r="K33" s="19">
        <f t="shared" si="1"/>
        <v>9.000000000000008E-2</v>
      </c>
      <c r="P33" s="20">
        <v>8.15</v>
      </c>
      <c r="Q33" s="20">
        <v>8.1999999999999993</v>
      </c>
    </row>
    <row r="34" spans="1:17" ht="11.1" customHeight="1">
      <c r="A34" s="25">
        <f t="shared" si="2"/>
        <v>18</v>
      </c>
      <c r="B34" s="21">
        <f t="shared" si="3"/>
        <v>0.08</v>
      </c>
      <c r="C34" s="21">
        <f t="shared" si="0"/>
        <v>0.08</v>
      </c>
      <c r="D34" s="21">
        <f t="shared" si="4"/>
        <v>0.18</v>
      </c>
      <c r="E34" s="21">
        <f t="shared" si="5"/>
        <v>0.16</v>
      </c>
      <c r="F34" s="19">
        <v>5.5E-2</v>
      </c>
      <c r="G34" s="24"/>
      <c r="H34" s="25">
        <f t="shared" si="6"/>
        <v>2015</v>
      </c>
      <c r="I34" s="25">
        <f>'Feb.10,93YldCrv'!B21</f>
        <v>28</v>
      </c>
      <c r="J34" s="25">
        <f>'Feb.10,93YldCrv'!C21</f>
        <v>4</v>
      </c>
      <c r="K34" s="19">
        <f t="shared" si="1"/>
        <v>8.3032490974729312E-2</v>
      </c>
      <c r="P34" s="20">
        <v>8.2899999999999991</v>
      </c>
      <c r="Q34" s="20">
        <v>8.19</v>
      </c>
    </row>
    <row r="35" spans="1:17" ht="11.1" customHeight="1">
      <c r="A35" s="25">
        <f t="shared" si="2"/>
        <v>19</v>
      </c>
      <c r="B35" s="21">
        <f t="shared" si="3"/>
        <v>0.08</v>
      </c>
      <c r="C35" s="21">
        <f t="shared" si="0"/>
        <v>0.08</v>
      </c>
      <c r="D35" s="21">
        <f t="shared" si="4"/>
        <v>0.18</v>
      </c>
      <c r="E35" s="21">
        <f t="shared" si="5"/>
        <v>0.16</v>
      </c>
      <c r="F35" s="19">
        <v>5.5E-2</v>
      </c>
      <c r="G35" s="24"/>
      <c r="H35" s="25">
        <f t="shared" si="6"/>
        <v>2016</v>
      </c>
      <c r="I35" s="25">
        <f>'Feb.10,93YldCrv'!B22</f>
        <v>25</v>
      </c>
      <c r="J35" s="25">
        <f>'Feb.10,93YldCrv'!C22</f>
        <v>31</v>
      </c>
      <c r="K35" s="19">
        <f t="shared" si="1"/>
        <v>9.0551181102362266E-2</v>
      </c>
      <c r="P35" s="20">
        <v>7.63</v>
      </c>
      <c r="Q35" s="20">
        <v>8.16</v>
      </c>
    </row>
    <row r="36" spans="1:17" ht="11.1" customHeight="1">
      <c r="A36" s="25">
        <f t="shared" si="2"/>
        <v>20</v>
      </c>
      <c r="B36" s="21">
        <f t="shared" si="3"/>
        <v>0.08</v>
      </c>
      <c r="C36" s="21">
        <f t="shared" si="0"/>
        <v>0.08</v>
      </c>
      <c r="D36" s="21">
        <f t="shared" si="4"/>
        <v>0.18</v>
      </c>
      <c r="E36" s="21">
        <f t="shared" si="5"/>
        <v>0.16</v>
      </c>
      <c r="F36" s="19">
        <v>5.5E-2</v>
      </c>
      <c r="G36" s="24"/>
      <c r="H36" s="25">
        <f t="shared" si="6"/>
        <v>2017</v>
      </c>
      <c r="I36" s="25">
        <f>'Feb.10,93YldCrv'!B23</f>
        <v>23</v>
      </c>
      <c r="J36" s="25">
        <f>'Feb.10,93YldCrv'!C23</f>
        <v>26</v>
      </c>
      <c r="K36" s="19">
        <f t="shared" si="1"/>
        <v>8.2386363636363535E-2</v>
      </c>
      <c r="P36" s="20">
        <v>8.25</v>
      </c>
      <c r="Q36" s="20">
        <v>8.15</v>
      </c>
    </row>
    <row r="37" spans="1:17" ht="11.1" customHeight="1">
      <c r="A37" s="25">
        <f t="shared" si="2"/>
        <v>21</v>
      </c>
      <c r="B37" s="21">
        <f t="shared" si="3"/>
        <v>0.08</v>
      </c>
      <c r="C37" s="21">
        <f t="shared" si="0"/>
        <v>0.08</v>
      </c>
      <c r="D37" s="21">
        <f t="shared" si="4"/>
        <v>0.18</v>
      </c>
      <c r="E37" s="21">
        <f t="shared" si="5"/>
        <v>0.16</v>
      </c>
      <c r="F37" s="19">
        <v>5.5E-2</v>
      </c>
      <c r="G37" s="24"/>
      <c r="H37" s="25">
        <f t="shared" si="6"/>
        <v>2018</v>
      </c>
      <c r="I37" s="25">
        <f>'Feb.10,93YldCrv'!B24</f>
        <v>22</v>
      </c>
      <c r="J37" s="25">
        <f>'Feb.10,93YldCrv'!C24</f>
        <v>0</v>
      </c>
      <c r="K37" s="19">
        <f t="shared" si="1"/>
        <v>7.810107197549776E-2</v>
      </c>
      <c r="P37" s="20">
        <v>7.9</v>
      </c>
      <c r="Q37" s="20">
        <v>8.1300000000000008</v>
      </c>
    </row>
    <row r="38" spans="1:17" ht="11.1" customHeight="1">
      <c r="A38" s="25">
        <f t="shared" si="2"/>
        <v>22</v>
      </c>
      <c r="B38" s="21">
        <f t="shared" si="3"/>
        <v>0.08</v>
      </c>
      <c r="C38" s="21">
        <f t="shared" si="0"/>
        <v>0.08</v>
      </c>
      <c r="D38" s="21">
        <f t="shared" si="4"/>
        <v>0.18</v>
      </c>
      <c r="E38" s="21">
        <f t="shared" si="5"/>
        <v>0.16</v>
      </c>
      <c r="F38" s="19">
        <v>5.5E-2</v>
      </c>
      <c r="G38" s="24"/>
      <c r="H38" s="25">
        <f t="shared" si="6"/>
        <v>2019</v>
      </c>
      <c r="I38" s="25">
        <f>'Feb.10,93YldCrv'!B25</f>
        <v>20</v>
      </c>
      <c r="J38" s="25">
        <f>'Feb.10,93YldCrv'!C25</f>
        <v>13</v>
      </c>
      <c r="K38" s="19">
        <f t="shared" si="1"/>
        <v>8.2918739635157612E-2</v>
      </c>
      <c r="P38" s="20">
        <v>7.99</v>
      </c>
      <c r="Q38" s="20">
        <v>8.1199999999999992</v>
      </c>
    </row>
    <row r="39" spans="1:17" ht="11.1" customHeight="1">
      <c r="A39" s="25">
        <f t="shared" si="2"/>
        <v>23</v>
      </c>
      <c r="B39" s="21">
        <f t="shared" si="3"/>
        <v>0.08</v>
      </c>
      <c r="C39" s="21">
        <f t="shared" si="0"/>
        <v>0.08</v>
      </c>
      <c r="D39" s="21">
        <f t="shared" si="4"/>
        <v>0.18</v>
      </c>
      <c r="E39" s="21">
        <f t="shared" si="5"/>
        <v>0.16</v>
      </c>
      <c r="F39" s="19">
        <v>5.5E-2</v>
      </c>
      <c r="G39" s="24"/>
      <c r="H39" s="25">
        <f t="shared" si="6"/>
        <v>2020</v>
      </c>
      <c r="I39" s="25">
        <f>'Feb.10,93YldCrv'!B26</f>
        <v>18</v>
      </c>
      <c r="J39" s="25">
        <f>'Feb.10,93YldCrv'!C26</f>
        <v>27</v>
      </c>
      <c r="K39" s="19">
        <f t="shared" si="1"/>
        <v>7.4866310160427885E-2</v>
      </c>
      <c r="P39" s="20">
        <v>7.83</v>
      </c>
      <c r="Q39" s="20">
        <v>8.1</v>
      </c>
    </row>
    <row r="40" spans="1:17" ht="11.1" customHeight="1">
      <c r="A40" s="25">
        <f t="shared" si="2"/>
        <v>24</v>
      </c>
      <c r="B40" s="21">
        <f t="shared" si="3"/>
        <v>0.08</v>
      </c>
      <c r="C40" s="21">
        <f t="shared" si="0"/>
        <v>0.08</v>
      </c>
      <c r="D40" s="21">
        <f t="shared" si="4"/>
        <v>0.18</v>
      </c>
      <c r="E40" s="21">
        <f t="shared" si="5"/>
        <v>0.16</v>
      </c>
      <c r="F40" s="19">
        <v>5.5E-2</v>
      </c>
      <c r="G40" s="24"/>
      <c r="H40" s="25">
        <f t="shared" si="6"/>
        <v>2021</v>
      </c>
      <c r="I40" s="25">
        <f>'Feb.10,93YldCrv'!B27</f>
        <v>17</v>
      </c>
      <c r="J40" s="25">
        <f>'Feb.10,93YldCrv'!C27</f>
        <v>17</v>
      </c>
      <c r="K40" s="19">
        <f t="shared" si="1"/>
        <v>8.3011583011582957E-2</v>
      </c>
      <c r="P40" s="20">
        <v>7.13</v>
      </c>
      <c r="Q40" s="20">
        <v>8.06</v>
      </c>
    </row>
    <row r="41" spans="1:17" ht="11.1" customHeight="1">
      <c r="A41" s="25">
        <f t="shared" si="2"/>
        <v>25</v>
      </c>
      <c r="B41" s="21">
        <f t="shared" si="3"/>
        <v>0.08</v>
      </c>
      <c r="C41" s="21">
        <f t="shared" si="0"/>
        <v>0.08</v>
      </c>
      <c r="D41" s="21">
        <f t="shared" si="4"/>
        <v>0.18</v>
      </c>
      <c r="E41" s="21">
        <f t="shared" si="5"/>
        <v>0.16</v>
      </c>
      <c r="F41" s="19">
        <v>5.5E-2</v>
      </c>
      <c r="G41" s="24"/>
      <c r="H41" s="25">
        <f t="shared" si="6"/>
        <v>2022</v>
      </c>
      <c r="I41" s="25">
        <f>'Feb.10,93YldCrv'!B28</f>
        <v>16</v>
      </c>
      <c r="J41" s="25">
        <f>'Feb.10,93YldCrv'!C28</f>
        <v>6</v>
      </c>
      <c r="K41" s="19">
        <f t="shared" si="1"/>
        <v>7.9166666666666607E-2</v>
      </c>
      <c r="P41" s="20">
        <v>7.43</v>
      </c>
      <c r="Q41" s="20">
        <v>8.0299999999999994</v>
      </c>
    </row>
    <row r="42" spans="1:17" ht="11.1" customHeight="1">
      <c r="A42" s="25">
        <f t="shared" si="2"/>
        <v>26</v>
      </c>
      <c r="B42" s="21">
        <f t="shared" si="3"/>
        <v>0.08</v>
      </c>
      <c r="C42" s="21">
        <f t="shared" si="0"/>
        <v>0.08</v>
      </c>
      <c r="D42" s="21">
        <f t="shared" si="4"/>
        <v>0.18</v>
      </c>
      <c r="E42" s="21">
        <f t="shared" si="5"/>
        <v>0.16</v>
      </c>
      <c r="F42" s="19">
        <v>5.5E-2</v>
      </c>
      <c r="G42" s="24"/>
      <c r="H42" s="25">
        <f t="shared" si="6"/>
        <v>2023</v>
      </c>
      <c r="I42" s="25">
        <f>'Feb.10,93YldCrv'!B29</f>
        <v>15</v>
      </c>
      <c r="J42" s="25">
        <f>'Feb.10,93YldCrv'!C29</f>
        <v>0</v>
      </c>
      <c r="K42" s="19">
        <f t="shared" si="1"/>
        <v>7.3825503355704702E-2</v>
      </c>
      <c r="P42" s="20">
        <v>6.99</v>
      </c>
      <c r="Q42" s="20">
        <v>7.98</v>
      </c>
    </row>
    <row r="43" spans="1:17" ht="11.1" customHeight="1">
      <c r="A43" s="25">
        <f t="shared" si="2"/>
        <v>27</v>
      </c>
      <c r="B43" s="21">
        <f t="shared" si="3"/>
        <v>0.08</v>
      </c>
      <c r="C43" s="21">
        <f t="shared" si="0"/>
        <v>0.08</v>
      </c>
      <c r="D43" s="21">
        <f t="shared" si="4"/>
        <v>0.18</v>
      </c>
      <c r="E43" s="21">
        <f t="shared" si="5"/>
        <v>0.16</v>
      </c>
      <c r="F43" s="19">
        <v>5.5E-2</v>
      </c>
      <c r="G43" s="24"/>
      <c r="H43" s="25">
        <f t="shared" si="6"/>
        <v>2024</v>
      </c>
      <c r="I43" s="25">
        <f>'Feb.10,93YldCrv'!B30</f>
        <v>13</v>
      </c>
      <c r="J43" s="25">
        <f>'Feb.10,93YldCrv'!C30</f>
        <v>31</v>
      </c>
      <c r="K43" s="19">
        <f t="shared" si="1"/>
        <v>7.7108433734939696E-2</v>
      </c>
      <c r="P43" s="20">
        <v>6.41</v>
      </c>
      <c r="Q43" s="20">
        <v>7.92</v>
      </c>
    </row>
    <row r="44" spans="1:17" ht="11.1" customHeight="1">
      <c r="A44" s="25">
        <f t="shared" si="2"/>
        <v>28</v>
      </c>
      <c r="B44" s="21">
        <f t="shared" si="3"/>
        <v>0.08</v>
      </c>
      <c r="C44" s="21">
        <f t="shared" si="0"/>
        <v>0.08</v>
      </c>
      <c r="D44" s="21">
        <f t="shared" si="4"/>
        <v>0.18</v>
      </c>
      <c r="E44" s="21">
        <f t="shared" si="5"/>
        <v>0.16</v>
      </c>
      <c r="F44" s="19">
        <v>5.5E-2</v>
      </c>
      <c r="G44" s="24"/>
      <c r="H44" s="25">
        <f t="shared" si="6"/>
        <v>2025</v>
      </c>
      <c r="I44" s="25">
        <f>'Feb.10,93YldCrv'!B31</f>
        <v>12</v>
      </c>
      <c r="J44" s="25">
        <f>'Feb.10,93YldCrv'!C31</f>
        <v>31</v>
      </c>
      <c r="K44" s="19">
        <f>((I44+(J44/32))/(I45+(J45/32)))^(4/3)-1</f>
        <v>9.7613674291556096E-2</v>
      </c>
      <c r="P44" s="20">
        <v>5.97</v>
      </c>
      <c r="Q44" s="20">
        <v>7.85</v>
      </c>
    </row>
    <row r="45" spans="1:17" ht="11.1" customHeight="1">
      <c r="A45" s="25">
        <f t="shared" si="2"/>
        <v>29</v>
      </c>
      <c r="B45" s="21">
        <f t="shared" si="3"/>
        <v>0.08</v>
      </c>
      <c r="C45" s="21">
        <f t="shared" si="0"/>
        <v>0.08</v>
      </c>
      <c r="D45" s="21">
        <f t="shared" si="4"/>
        <v>0.18</v>
      </c>
      <c r="E45" s="21">
        <f t="shared" si="5"/>
        <v>0.16</v>
      </c>
      <c r="F45" s="19">
        <v>5.5E-2</v>
      </c>
      <c r="G45" s="24"/>
      <c r="H45" s="25">
        <f t="shared" si="6"/>
        <v>2026</v>
      </c>
      <c r="I45" s="25">
        <f>'Feb.10,93YldCrv'!B32</f>
        <v>12</v>
      </c>
      <c r="J45" s="25">
        <f>'Feb.10,93YldCrv'!C32</f>
        <v>3</v>
      </c>
      <c r="K45" s="19">
        <f>((I45+(J45/32))/(I46+(J46/32)))^(4/3)-1</f>
        <v>1.0430206563542432E-2</v>
      </c>
      <c r="P45" s="20">
        <v>6.36</v>
      </c>
      <c r="Q45" s="20">
        <v>7.79</v>
      </c>
    </row>
    <row r="46" spans="1:17" ht="11.1" customHeight="1">
      <c r="A46" s="25">
        <f t="shared" si="2"/>
        <v>30</v>
      </c>
      <c r="B46" s="21">
        <f t="shared" si="3"/>
        <v>0.08</v>
      </c>
      <c r="C46" s="21">
        <f t="shared" si="0"/>
        <v>0.08</v>
      </c>
      <c r="D46" s="21">
        <f t="shared" si="4"/>
        <v>0.18</v>
      </c>
      <c r="E46" s="21">
        <f t="shared" si="5"/>
        <v>0.16</v>
      </c>
      <c r="F46" s="19">
        <v>5.5E-2</v>
      </c>
      <c r="G46" s="24"/>
      <c r="H46" s="25">
        <f t="shared" si="6"/>
        <v>2027</v>
      </c>
      <c r="I46" s="25">
        <f>'Feb.10,93YldCrv'!B33</f>
        <v>12</v>
      </c>
      <c r="J46" s="25">
        <f>'Feb.10,93YldCrv'!C33</f>
        <v>0</v>
      </c>
      <c r="K46" s="19">
        <f>K45</f>
        <v>1.0430206563542432E-2</v>
      </c>
      <c r="P46" s="20">
        <v>6.25</v>
      </c>
      <c r="Q46" s="20">
        <v>7.7</v>
      </c>
    </row>
    <row r="47" spans="1:17" ht="11.1" customHeight="1">
      <c r="A47" s="25"/>
      <c r="B47" s="21"/>
      <c r="C47" s="21"/>
      <c r="D47" s="21"/>
      <c r="E47" s="21"/>
      <c r="F47" s="19"/>
      <c r="G47" s="24"/>
      <c r="H47" s="25"/>
      <c r="I47" s="25"/>
      <c r="J47" s="25"/>
      <c r="K47" s="19"/>
      <c r="P47" s="20"/>
      <c r="Q47" s="20"/>
    </row>
    <row r="48" spans="1:17" ht="11.1" customHeight="1">
      <c r="G48" s="24"/>
      <c r="H48" s="25"/>
      <c r="I48" s="25"/>
      <c r="J48" s="25"/>
      <c r="K48" s="19"/>
      <c r="P48" s="20"/>
      <c r="Q48" s="20"/>
    </row>
    <row r="49" spans="1:17" ht="11.1" customHeight="1">
      <c r="G49" s="24"/>
      <c r="H49" s="25"/>
      <c r="I49" s="25"/>
      <c r="J49" s="25"/>
      <c r="K49" s="19"/>
      <c r="P49" s="20"/>
      <c r="Q49" s="20"/>
    </row>
    <row r="51" spans="1:17" ht="11.1" customHeight="1">
      <c r="A51" s="5"/>
      <c r="B51" s="13" t="s">
        <v>26</v>
      </c>
      <c r="C51" s="5"/>
      <c r="D51" s="13" t="s">
        <v>25</v>
      </c>
      <c r="E51" s="13" t="s">
        <v>24</v>
      </c>
      <c r="F51" s="13" t="s">
        <v>26</v>
      </c>
      <c r="I51" s="15" t="s">
        <v>74</v>
      </c>
    </row>
    <row r="52" spans="1:17" ht="11.1" customHeight="1">
      <c r="A52" s="6" t="s">
        <v>2</v>
      </c>
      <c r="B52" s="13" t="s">
        <v>22</v>
      </c>
      <c r="C52" s="13" t="s">
        <v>21</v>
      </c>
      <c r="D52" s="13" t="s">
        <v>19</v>
      </c>
      <c r="E52" s="13" t="s">
        <v>20</v>
      </c>
      <c r="F52" s="13" t="s">
        <v>23</v>
      </c>
      <c r="G52" s="17" t="s">
        <v>75</v>
      </c>
      <c r="H52" s="17" t="s">
        <v>76</v>
      </c>
      <c r="I52" s="17" t="s">
        <v>77</v>
      </c>
      <c r="J52" s="22" t="s">
        <v>76</v>
      </c>
      <c r="K52" s="22" t="s">
        <v>77</v>
      </c>
    </row>
    <row r="53" spans="1:17" ht="11.1" customHeight="1">
      <c r="A53" s="25">
        <v>0</v>
      </c>
      <c r="F53" s="26">
        <f>B7</f>
        <v>2000000</v>
      </c>
      <c r="G53" s="17" t="s">
        <v>66</v>
      </c>
      <c r="H53" s="25">
        <f>-(1-$D$6)*$B$7</f>
        <v>-2000000</v>
      </c>
      <c r="I53" s="25">
        <f>-(1-$D$6)*$B$7</f>
        <v>-2000000</v>
      </c>
      <c r="J53" s="25">
        <f>-(1-(1-$D$11)*$D$6)*$B$7</f>
        <v>-2000000</v>
      </c>
      <c r="K53" s="25">
        <f>-(1-(1-$D$11)*$D$6)*$B$7</f>
        <v>-2000000</v>
      </c>
    </row>
    <row r="54" spans="1:17" ht="11.1" customHeight="1">
      <c r="A54" s="25">
        <v>1</v>
      </c>
      <c r="B54" s="29">
        <f t="shared" ref="B54:B117" si="7">F53</f>
        <v>2000000</v>
      </c>
      <c r="C54" s="20">
        <f>IF(A54&gt;B$6*12,0,PMT(G54/12,B$6*12-A53,-F53))</f>
        <v>11991.010503055046</v>
      </c>
      <c r="D54" s="20">
        <f t="shared" ref="D54:D117" si="8">IF(A54&gt;12*B$6,0,F53*G54/12)</f>
        <v>10000</v>
      </c>
      <c r="E54" s="20">
        <f t="shared" ref="E54:E117" si="9">IF(A54&gt;12*B$6,0,C54-D54)</f>
        <v>1991.0105030550458</v>
      </c>
      <c r="F54" s="26">
        <f t="shared" ref="F54:F117" si="10">IF(A54&gt;B$6*12,0,F53-E54)</f>
        <v>1998008.9894969449</v>
      </c>
      <c r="G54" s="27">
        <f t="shared" ref="G54:G65" si="11">B$17</f>
        <v>0.06</v>
      </c>
      <c r="H54" s="28">
        <f>IF($A54&lt;$D$8*12,$C54,IF($A54&gt;$D$8*12,0,$C54+$F54*(1+$D$7)))</f>
        <v>11991.010503055046</v>
      </c>
      <c r="I54" s="20">
        <f>$C54</f>
        <v>11991.010503055046</v>
      </c>
      <c r="J54" s="28">
        <f t="shared" ref="J54:J117" si="12">IF($A54&lt;$D$8*12,$C54-($D$11*D54),IF($A54&gt;$D$8*12,0,$C54-($D$11*D54)+$F54*(1+(1-$D$11)*$D$7)))</f>
        <v>9191.0105030550458</v>
      </c>
      <c r="K54" s="20">
        <f t="shared" ref="K54:K117" si="13">$C54-$D$11*D54</f>
        <v>9191.0105030550458</v>
      </c>
    </row>
    <row r="55" spans="1:17" ht="11.1" customHeight="1">
      <c r="A55" s="25">
        <f t="shared" ref="A55:A118" si="14">A54+1</f>
        <v>2</v>
      </c>
      <c r="B55" s="29">
        <f t="shared" si="7"/>
        <v>1998008.9894969449</v>
      </c>
      <c r="C55" s="20">
        <f t="shared" ref="C55:C65" si="15">C54</f>
        <v>11991.010503055046</v>
      </c>
      <c r="D55" s="20">
        <f t="shared" si="8"/>
        <v>9990.0449474847246</v>
      </c>
      <c r="E55" s="20">
        <f t="shared" si="9"/>
        <v>2000.9655555703212</v>
      </c>
      <c r="F55" s="26">
        <f t="shared" si="10"/>
        <v>1996008.0239413746</v>
      </c>
      <c r="G55" s="27">
        <f t="shared" si="11"/>
        <v>0.06</v>
      </c>
      <c r="H55" s="28">
        <f t="shared" ref="H55:H118" si="16">IF(A55&lt;D$8*12,C55,IF(A55&gt;D$8*12,0,C55+F55*(1+D$7)))</f>
        <v>11991.010503055046</v>
      </c>
      <c r="I55" s="20">
        <f t="shared" ref="I55:I118" si="17">C55</f>
        <v>11991.010503055046</v>
      </c>
      <c r="J55" s="28">
        <f t="shared" si="12"/>
        <v>9193.7979177593224</v>
      </c>
      <c r="K55" s="20">
        <f t="shared" si="13"/>
        <v>9193.7979177593224</v>
      </c>
    </row>
    <row r="56" spans="1:17" ht="11.1" customHeight="1">
      <c r="A56" s="25">
        <f t="shared" si="14"/>
        <v>3</v>
      </c>
      <c r="B56" s="29">
        <f t="shared" si="7"/>
        <v>1996008.0239413746</v>
      </c>
      <c r="C56" s="20">
        <f t="shared" si="15"/>
        <v>11991.010503055046</v>
      </c>
      <c r="D56" s="20">
        <f t="shared" si="8"/>
        <v>9980.0401197068732</v>
      </c>
      <c r="E56" s="20">
        <f t="shared" si="9"/>
        <v>2010.9703833481726</v>
      </c>
      <c r="F56" s="26">
        <f t="shared" si="10"/>
        <v>1993997.0535580264</v>
      </c>
      <c r="G56" s="27">
        <f t="shared" si="11"/>
        <v>0.06</v>
      </c>
      <c r="H56" s="28">
        <f t="shared" si="16"/>
        <v>11991.010503055046</v>
      </c>
      <c r="I56" s="20">
        <f t="shared" si="17"/>
        <v>11991.010503055046</v>
      </c>
      <c r="J56" s="28">
        <f t="shared" si="12"/>
        <v>9196.5992695371206</v>
      </c>
      <c r="K56" s="20">
        <f t="shared" si="13"/>
        <v>9196.5992695371206</v>
      </c>
    </row>
    <row r="57" spans="1:17" ht="11.1" customHeight="1">
      <c r="A57" s="25">
        <f t="shared" si="14"/>
        <v>4</v>
      </c>
      <c r="B57" s="29">
        <f t="shared" si="7"/>
        <v>1993997.0535580264</v>
      </c>
      <c r="C57" s="20">
        <f t="shared" si="15"/>
        <v>11991.010503055046</v>
      </c>
      <c r="D57" s="20">
        <f t="shared" si="8"/>
        <v>9969.9852677901308</v>
      </c>
      <c r="E57" s="20">
        <f t="shared" si="9"/>
        <v>2021.025235264915</v>
      </c>
      <c r="F57" s="26">
        <f t="shared" si="10"/>
        <v>1991976.0283227614</v>
      </c>
      <c r="G57" s="27">
        <f t="shared" si="11"/>
        <v>0.06</v>
      </c>
      <c r="H57" s="28">
        <f t="shared" si="16"/>
        <v>11991.010503055046</v>
      </c>
      <c r="I57" s="20">
        <f t="shared" si="17"/>
        <v>11991.010503055046</v>
      </c>
      <c r="J57" s="28">
        <f t="shared" si="12"/>
        <v>9199.4146280738096</v>
      </c>
      <c r="K57" s="20">
        <f t="shared" si="13"/>
        <v>9199.4146280738096</v>
      </c>
    </row>
    <row r="58" spans="1:17" ht="11.1" customHeight="1">
      <c r="A58" s="25">
        <f t="shared" si="14"/>
        <v>5</v>
      </c>
      <c r="B58" s="29">
        <f t="shared" si="7"/>
        <v>1991976.0283227614</v>
      </c>
      <c r="C58" s="20">
        <f t="shared" si="15"/>
        <v>11991.010503055046</v>
      </c>
      <c r="D58" s="20">
        <f t="shared" si="8"/>
        <v>9959.8801416138067</v>
      </c>
      <c r="E58" s="20">
        <f t="shared" si="9"/>
        <v>2031.1303614412391</v>
      </c>
      <c r="F58" s="26">
        <f t="shared" si="10"/>
        <v>1989944.8979613201</v>
      </c>
      <c r="G58" s="27">
        <f t="shared" si="11"/>
        <v>0.06</v>
      </c>
      <c r="H58" s="28">
        <f t="shared" si="16"/>
        <v>11991.010503055046</v>
      </c>
      <c r="I58" s="20">
        <f t="shared" si="17"/>
        <v>11991.010503055046</v>
      </c>
      <c r="J58" s="28">
        <f t="shared" si="12"/>
        <v>9202.2440634031791</v>
      </c>
      <c r="K58" s="20">
        <f t="shared" si="13"/>
        <v>9202.2440634031791</v>
      </c>
    </row>
    <row r="59" spans="1:17" ht="11.1" customHeight="1">
      <c r="A59" s="25">
        <f t="shared" si="14"/>
        <v>6</v>
      </c>
      <c r="B59" s="29">
        <f t="shared" si="7"/>
        <v>1989944.8979613201</v>
      </c>
      <c r="C59" s="20">
        <f t="shared" si="15"/>
        <v>11991.010503055046</v>
      </c>
      <c r="D59" s="20">
        <f t="shared" si="8"/>
        <v>9949.7244898066001</v>
      </c>
      <c r="E59" s="20">
        <f t="shared" si="9"/>
        <v>2041.2860132484457</v>
      </c>
      <c r="F59" s="26">
        <f t="shared" si="10"/>
        <v>1987903.6119480717</v>
      </c>
      <c r="G59" s="27">
        <f t="shared" si="11"/>
        <v>0.06</v>
      </c>
      <c r="H59" s="28">
        <f t="shared" si="16"/>
        <v>11991.010503055046</v>
      </c>
      <c r="I59" s="20">
        <f t="shared" si="17"/>
        <v>11991.010503055046</v>
      </c>
      <c r="J59" s="28">
        <f t="shared" si="12"/>
        <v>9205.0876459091978</v>
      </c>
      <c r="K59" s="20">
        <f t="shared" si="13"/>
        <v>9205.0876459091978</v>
      </c>
    </row>
    <row r="60" spans="1:17" ht="11.1" customHeight="1">
      <c r="A60" s="25">
        <f t="shared" si="14"/>
        <v>7</v>
      </c>
      <c r="B60" s="29">
        <f t="shared" si="7"/>
        <v>1987903.6119480717</v>
      </c>
      <c r="C60" s="20">
        <f t="shared" si="15"/>
        <v>11991.010503055046</v>
      </c>
      <c r="D60" s="20">
        <f t="shared" si="8"/>
        <v>9939.5180597403578</v>
      </c>
      <c r="E60" s="20">
        <f t="shared" si="9"/>
        <v>2051.492443314688</v>
      </c>
      <c r="F60" s="26">
        <f t="shared" si="10"/>
        <v>1985852.119504757</v>
      </c>
      <c r="G60" s="27">
        <f t="shared" si="11"/>
        <v>0.06</v>
      </c>
      <c r="H60" s="28">
        <f t="shared" si="16"/>
        <v>11991.010503055046</v>
      </c>
      <c r="I60" s="20">
        <f t="shared" si="17"/>
        <v>11991.010503055046</v>
      </c>
      <c r="J60" s="28">
        <f t="shared" si="12"/>
        <v>9207.9454463277452</v>
      </c>
      <c r="K60" s="20">
        <f t="shared" si="13"/>
        <v>9207.9454463277452</v>
      </c>
    </row>
    <row r="61" spans="1:17" ht="11.1" customHeight="1">
      <c r="A61" s="25">
        <f t="shared" si="14"/>
        <v>8</v>
      </c>
      <c r="B61" s="29">
        <f t="shared" si="7"/>
        <v>1985852.119504757</v>
      </c>
      <c r="C61" s="20">
        <f t="shared" si="15"/>
        <v>11991.010503055046</v>
      </c>
      <c r="D61" s="20">
        <f t="shared" si="8"/>
        <v>9929.2605975237839</v>
      </c>
      <c r="E61" s="20">
        <f t="shared" si="9"/>
        <v>2061.7499055312619</v>
      </c>
      <c r="F61" s="26">
        <f t="shared" si="10"/>
        <v>1983790.3695992257</v>
      </c>
      <c r="G61" s="27">
        <f t="shared" si="11"/>
        <v>0.06</v>
      </c>
      <c r="H61" s="28">
        <f t="shared" si="16"/>
        <v>11991.010503055046</v>
      </c>
      <c r="I61" s="20">
        <f t="shared" si="17"/>
        <v>11991.010503055046</v>
      </c>
      <c r="J61" s="28">
        <f t="shared" si="12"/>
        <v>9210.8175357483851</v>
      </c>
      <c r="K61" s="20">
        <f t="shared" si="13"/>
        <v>9210.8175357483851</v>
      </c>
    </row>
    <row r="62" spans="1:17" ht="11.1" customHeight="1">
      <c r="A62" s="25">
        <f t="shared" si="14"/>
        <v>9</v>
      </c>
      <c r="B62" s="29">
        <f t="shared" si="7"/>
        <v>1983790.3695992257</v>
      </c>
      <c r="C62" s="20">
        <f t="shared" si="15"/>
        <v>11991.010503055046</v>
      </c>
      <c r="D62" s="20">
        <f t="shared" si="8"/>
        <v>9918.951847996128</v>
      </c>
      <c r="E62" s="20">
        <f t="shared" si="9"/>
        <v>2072.0586550589178</v>
      </c>
      <c r="F62" s="26">
        <f t="shared" si="10"/>
        <v>1981718.3109441667</v>
      </c>
      <c r="G62" s="27">
        <f t="shared" si="11"/>
        <v>0.06</v>
      </c>
      <c r="H62" s="28">
        <f t="shared" si="16"/>
        <v>11991.010503055046</v>
      </c>
      <c r="I62" s="20">
        <f t="shared" si="17"/>
        <v>11991.010503055046</v>
      </c>
      <c r="J62" s="28">
        <f t="shared" si="12"/>
        <v>9213.70398561613</v>
      </c>
      <c r="K62" s="20">
        <f t="shared" si="13"/>
        <v>9213.70398561613</v>
      </c>
    </row>
    <row r="63" spans="1:17" ht="11.1" customHeight="1">
      <c r="A63" s="25">
        <f t="shared" si="14"/>
        <v>10</v>
      </c>
      <c r="B63" s="29">
        <f t="shared" si="7"/>
        <v>1981718.3109441667</v>
      </c>
      <c r="C63" s="20">
        <f t="shared" si="15"/>
        <v>11991.010503055046</v>
      </c>
      <c r="D63" s="20">
        <f t="shared" si="8"/>
        <v>9908.5915547208333</v>
      </c>
      <c r="E63" s="20">
        <f t="shared" si="9"/>
        <v>2082.4189483342125</v>
      </c>
      <c r="F63" s="26">
        <f t="shared" si="10"/>
        <v>1979635.8919958326</v>
      </c>
      <c r="G63" s="27">
        <f t="shared" si="11"/>
        <v>0.06</v>
      </c>
      <c r="H63" s="28">
        <f t="shared" si="16"/>
        <v>11991.010503055046</v>
      </c>
      <c r="I63" s="20">
        <f t="shared" si="17"/>
        <v>11991.010503055046</v>
      </c>
      <c r="J63" s="28">
        <f t="shared" si="12"/>
        <v>9216.6048677332128</v>
      </c>
      <c r="K63" s="20">
        <f t="shared" si="13"/>
        <v>9216.6048677332128</v>
      </c>
    </row>
    <row r="64" spans="1:17" ht="11.1" customHeight="1">
      <c r="A64" s="25">
        <f t="shared" si="14"/>
        <v>11</v>
      </c>
      <c r="B64" s="29">
        <f t="shared" si="7"/>
        <v>1979635.8919958326</v>
      </c>
      <c r="C64" s="20">
        <f t="shared" si="15"/>
        <v>11991.010503055046</v>
      </c>
      <c r="D64" s="20">
        <f t="shared" si="8"/>
        <v>9898.1794599791629</v>
      </c>
      <c r="E64" s="20">
        <f t="shared" si="9"/>
        <v>2092.8310430758829</v>
      </c>
      <c r="F64" s="26">
        <f t="shared" si="10"/>
        <v>1977543.0609527568</v>
      </c>
      <c r="G64" s="27">
        <f t="shared" si="11"/>
        <v>0.06</v>
      </c>
      <c r="H64" s="28">
        <f t="shared" si="16"/>
        <v>11991.010503055046</v>
      </c>
      <c r="I64" s="20">
        <f t="shared" si="17"/>
        <v>11991.010503055046</v>
      </c>
      <c r="J64" s="28">
        <f t="shared" si="12"/>
        <v>9219.5202542608804</v>
      </c>
      <c r="K64" s="20">
        <f t="shared" si="13"/>
        <v>9219.5202542608804</v>
      </c>
    </row>
    <row r="65" spans="1:11" ht="11.1" customHeight="1">
      <c r="A65" s="25">
        <f t="shared" si="14"/>
        <v>12</v>
      </c>
      <c r="B65" s="29">
        <f t="shared" si="7"/>
        <v>1977543.0609527568</v>
      </c>
      <c r="C65" s="20">
        <f t="shared" si="15"/>
        <v>11991.010503055046</v>
      </c>
      <c r="D65" s="20">
        <f t="shared" si="8"/>
        <v>9887.7153047637839</v>
      </c>
      <c r="E65" s="20">
        <f t="shared" si="9"/>
        <v>2103.2951982912618</v>
      </c>
      <c r="F65" s="26">
        <f t="shared" si="10"/>
        <v>1975439.7657544655</v>
      </c>
      <c r="G65" s="27">
        <f t="shared" si="11"/>
        <v>0.06</v>
      </c>
      <c r="H65" s="28">
        <f t="shared" si="16"/>
        <v>11991.010503055046</v>
      </c>
      <c r="I65" s="20">
        <f t="shared" si="17"/>
        <v>11991.010503055046</v>
      </c>
      <c r="J65" s="28">
        <f t="shared" si="12"/>
        <v>9222.4502177211871</v>
      </c>
      <c r="K65" s="20">
        <f t="shared" si="13"/>
        <v>9222.4502177211871</v>
      </c>
    </row>
    <row r="66" spans="1:11" ht="11.1" customHeight="1">
      <c r="A66" s="25">
        <f t="shared" si="14"/>
        <v>13</v>
      </c>
      <c r="B66" s="29">
        <f t="shared" si="7"/>
        <v>1975439.7657544655</v>
      </c>
      <c r="C66" s="20">
        <f>IF(A66&gt;B$6*12,0,PMT(G66/12,B$6*12-A65,-F65))</f>
        <v>14617.183868501716</v>
      </c>
      <c r="D66" s="20">
        <f t="shared" si="8"/>
        <v>13169.598438363102</v>
      </c>
      <c r="E66" s="20">
        <f t="shared" si="9"/>
        <v>1447.5854301386134</v>
      </c>
      <c r="F66" s="26">
        <f t="shared" si="10"/>
        <v>1973992.180324327</v>
      </c>
      <c r="G66" s="27">
        <f t="shared" ref="G66:G77" si="18">B$18</f>
        <v>0.08</v>
      </c>
      <c r="H66" s="28">
        <f t="shared" si="16"/>
        <v>14617.183868501716</v>
      </c>
      <c r="I66" s="20">
        <f t="shared" si="17"/>
        <v>14617.183868501716</v>
      </c>
      <c r="J66" s="28">
        <f t="shared" si="12"/>
        <v>10929.696305760046</v>
      </c>
      <c r="K66" s="20">
        <f t="shared" si="13"/>
        <v>10929.696305760046</v>
      </c>
    </row>
    <row r="67" spans="1:11" ht="11.1" customHeight="1">
      <c r="A67" s="25">
        <f t="shared" si="14"/>
        <v>14</v>
      </c>
      <c r="B67" s="29">
        <f t="shared" si="7"/>
        <v>1973992.180324327</v>
      </c>
      <c r="C67" s="20">
        <f t="shared" ref="C67:C77" si="19">C66</f>
        <v>14617.183868501716</v>
      </c>
      <c r="D67" s="20">
        <f t="shared" si="8"/>
        <v>13159.947868828845</v>
      </c>
      <c r="E67" s="20">
        <f t="shared" si="9"/>
        <v>1457.2359996728701</v>
      </c>
      <c r="F67" s="26">
        <f t="shared" si="10"/>
        <v>1972534.9443246541</v>
      </c>
      <c r="G67" s="27">
        <f t="shared" si="18"/>
        <v>0.08</v>
      </c>
      <c r="H67" s="28">
        <f t="shared" si="16"/>
        <v>14617.183868501716</v>
      </c>
      <c r="I67" s="20">
        <f t="shared" si="17"/>
        <v>14617.183868501716</v>
      </c>
      <c r="J67" s="28">
        <f t="shared" si="12"/>
        <v>10932.398465229639</v>
      </c>
      <c r="K67" s="20">
        <f t="shared" si="13"/>
        <v>10932.398465229639</v>
      </c>
    </row>
    <row r="68" spans="1:11" ht="11.1" customHeight="1">
      <c r="A68" s="25">
        <f t="shared" si="14"/>
        <v>15</v>
      </c>
      <c r="B68" s="29">
        <f t="shared" si="7"/>
        <v>1972534.9443246541</v>
      </c>
      <c r="C68" s="20">
        <f t="shared" si="19"/>
        <v>14617.183868501716</v>
      </c>
      <c r="D68" s="20">
        <f t="shared" si="8"/>
        <v>13150.23296216436</v>
      </c>
      <c r="E68" s="20">
        <f t="shared" si="9"/>
        <v>1466.9509063373553</v>
      </c>
      <c r="F68" s="26">
        <f t="shared" si="10"/>
        <v>1971067.9934183168</v>
      </c>
      <c r="G68" s="27">
        <f t="shared" si="18"/>
        <v>0.08</v>
      </c>
      <c r="H68" s="28">
        <f t="shared" si="16"/>
        <v>14617.183868501716</v>
      </c>
      <c r="I68" s="20">
        <f t="shared" si="17"/>
        <v>14617.183868501716</v>
      </c>
      <c r="J68" s="28">
        <f t="shared" si="12"/>
        <v>10935.118639095694</v>
      </c>
      <c r="K68" s="20">
        <f t="shared" si="13"/>
        <v>10935.118639095694</v>
      </c>
    </row>
    <row r="69" spans="1:11" ht="11.1" customHeight="1">
      <c r="A69" s="25">
        <f t="shared" si="14"/>
        <v>16</v>
      </c>
      <c r="B69" s="29">
        <f t="shared" si="7"/>
        <v>1971067.9934183168</v>
      </c>
      <c r="C69" s="20">
        <f t="shared" si="19"/>
        <v>14617.183868501716</v>
      </c>
      <c r="D69" s="20">
        <f t="shared" si="8"/>
        <v>13140.453289455445</v>
      </c>
      <c r="E69" s="20">
        <f t="shared" si="9"/>
        <v>1476.7305790462706</v>
      </c>
      <c r="F69" s="26">
        <f t="shared" si="10"/>
        <v>1969591.2628392705</v>
      </c>
      <c r="G69" s="27">
        <f t="shared" si="18"/>
        <v>0.08</v>
      </c>
      <c r="H69" s="28">
        <f t="shared" si="16"/>
        <v>14617.183868501716</v>
      </c>
      <c r="I69" s="20">
        <f t="shared" si="17"/>
        <v>14617.183868501716</v>
      </c>
      <c r="J69" s="28">
        <f t="shared" si="12"/>
        <v>10937.856947454191</v>
      </c>
      <c r="K69" s="20">
        <f t="shared" si="13"/>
        <v>10937.856947454191</v>
      </c>
    </row>
    <row r="70" spans="1:11" ht="11.1" customHeight="1">
      <c r="A70" s="25">
        <f t="shared" si="14"/>
        <v>17</v>
      </c>
      <c r="B70" s="29">
        <f t="shared" si="7"/>
        <v>1969591.2628392705</v>
      </c>
      <c r="C70" s="20">
        <f t="shared" si="19"/>
        <v>14617.183868501716</v>
      </c>
      <c r="D70" s="20">
        <f t="shared" si="8"/>
        <v>13130.608418928472</v>
      </c>
      <c r="E70" s="20">
        <f t="shared" si="9"/>
        <v>1486.5754495732435</v>
      </c>
      <c r="F70" s="26">
        <f t="shared" si="10"/>
        <v>1968104.6873896972</v>
      </c>
      <c r="G70" s="27">
        <f t="shared" si="18"/>
        <v>0.08</v>
      </c>
      <c r="H70" s="28">
        <f t="shared" si="16"/>
        <v>14617.183868501716</v>
      </c>
      <c r="I70" s="20">
        <f t="shared" si="17"/>
        <v>14617.183868501716</v>
      </c>
      <c r="J70" s="28">
        <f t="shared" si="12"/>
        <v>10940.613511201744</v>
      </c>
      <c r="K70" s="20">
        <f t="shared" si="13"/>
        <v>10940.613511201744</v>
      </c>
    </row>
    <row r="71" spans="1:11" ht="11.1" customHeight="1">
      <c r="A71" s="25">
        <f t="shared" si="14"/>
        <v>18</v>
      </c>
      <c r="B71" s="29">
        <f t="shared" si="7"/>
        <v>1968104.6873896972</v>
      </c>
      <c r="C71" s="20">
        <f t="shared" si="19"/>
        <v>14617.183868501716</v>
      </c>
      <c r="D71" s="20">
        <f t="shared" si="8"/>
        <v>13120.697915931314</v>
      </c>
      <c r="E71" s="20">
        <f t="shared" si="9"/>
        <v>1496.4859525704014</v>
      </c>
      <c r="F71" s="26">
        <f t="shared" si="10"/>
        <v>1966608.2014371268</v>
      </c>
      <c r="G71" s="27">
        <f t="shared" si="18"/>
        <v>0.08</v>
      </c>
      <c r="H71" s="28">
        <f t="shared" si="16"/>
        <v>14617.183868501716</v>
      </c>
      <c r="I71" s="20">
        <f t="shared" si="17"/>
        <v>14617.183868501716</v>
      </c>
      <c r="J71" s="28">
        <f t="shared" si="12"/>
        <v>10943.388452040948</v>
      </c>
      <c r="K71" s="20">
        <f t="shared" si="13"/>
        <v>10943.388452040948</v>
      </c>
    </row>
    <row r="72" spans="1:11" ht="11.1" customHeight="1">
      <c r="A72" s="25">
        <f t="shared" si="14"/>
        <v>19</v>
      </c>
      <c r="B72" s="29">
        <f t="shared" si="7"/>
        <v>1966608.2014371268</v>
      </c>
      <c r="C72" s="20">
        <f t="shared" si="19"/>
        <v>14617.183868501716</v>
      </c>
      <c r="D72" s="20">
        <f t="shared" si="8"/>
        <v>13110.721342914179</v>
      </c>
      <c r="E72" s="20">
        <f t="shared" si="9"/>
        <v>1506.4625255875362</v>
      </c>
      <c r="F72" s="26">
        <f t="shared" si="10"/>
        <v>1965101.7389115393</v>
      </c>
      <c r="G72" s="27">
        <f t="shared" si="18"/>
        <v>0.08</v>
      </c>
      <c r="H72" s="28">
        <f t="shared" si="16"/>
        <v>14617.183868501716</v>
      </c>
      <c r="I72" s="20">
        <f t="shared" si="17"/>
        <v>14617.183868501716</v>
      </c>
      <c r="J72" s="28">
        <f t="shared" si="12"/>
        <v>10946.181892485745</v>
      </c>
      <c r="K72" s="20">
        <f t="shared" si="13"/>
        <v>10946.181892485745</v>
      </c>
    </row>
    <row r="73" spans="1:11" ht="11.1" customHeight="1">
      <c r="A73" s="25">
        <f t="shared" si="14"/>
        <v>20</v>
      </c>
      <c r="B73" s="29">
        <f t="shared" si="7"/>
        <v>1965101.7389115393</v>
      </c>
      <c r="C73" s="20">
        <f t="shared" si="19"/>
        <v>14617.183868501716</v>
      </c>
      <c r="D73" s="20">
        <f t="shared" si="8"/>
        <v>13100.678259410262</v>
      </c>
      <c r="E73" s="20">
        <f t="shared" si="9"/>
        <v>1516.5056090914532</v>
      </c>
      <c r="F73" s="26">
        <f t="shared" si="10"/>
        <v>1963585.2333024479</v>
      </c>
      <c r="G73" s="27">
        <f t="shared" si="18"/>
        <v>0.08</v>
      </c>
      <c r="H73" s="28">
        <f t="shared" si="16"/>
        <v>14617.183868501716</v>
      </c>
      <c r="I73" s="20">
        <f t="shared" si="17"/>
        <v>14617.183868501716</v>
      </c>
      <c r="J73" s="28">
        <f t="shared" si="12"/>
        <v>10948.993955866841</v>
      </c>
      <c r="K73" s="20">
        <f t="shared" si="13"/>
        <v>10948.993955866841</v>
      </c>
    </row>
    <row r="74" spans="1:11" ht="11.1" customHeight="1">
      <c r="A74" s="25">
        <f t="shared" si="14"/>
        <v>21</v>
      </c>
      <c r="B74" s="29">
        <f t="shared" si="7"/>
        <v>1963585.2333024479</v>
      </c>
      <c r="C74" s="20">
        <f t="shared" si="19"/>
        <v>14617.183868501716</v>
      </c>
      <c r="D74" s="20">
        <f t="shared" si="8"/>
        <v>13090.56822201632</v>
      </c>
      <c r="E74" s="20">
        <f t="shared" si="9"/>
        <v>1526.6156464853957</v>
      </c>
      <c r="F74" s="26">
        <f t="shared" si="10"/>
        <v>1962058.6176559625</v>
      </c>
      <c r="G74" s="27">
        <f t="shared" si="18"/>
        <v>0.08</v>
      </c>
      <c r="H74" s="28">
        <f t="shared" si="16"/>
        <v>14617.183868501716</v>
      </c>
      <c r="I74" s="20">
        <f t="shared" si="17"/>
        <v>14617.183868501716</v>
      </c>
      <c r="J74" s="28">
        <f t="shared" si="12"/>
        <v>10951.824766337146</v>
      </c>
      <c r="K74" s="20">
        <f t="shared" si="13"/>
        <v>10951.824766337146</v>
      </c>
    </row>
    <row r="75" spans="1:11" ht="11.1" customHeight="1">
      <c r="A75" s="25">
        <f t="shared" si="14"/>
        <v>22</v>
      </c>
      <c r="B75" s="29">
        <f t="shared" si="7"/>
        <v>1962058.6176559625</v>
      </c>
      <c r="C75" s="20">
        <f t="shared" si="19"/>
        <v>14617.183868501716</v>
      </c>
      <c r="D75" s="20">
        <f t="shared" si="8"/>
        <v>13080.390784373083</v>
      </c>
      <c r="E75" s="20">
        <f t="shared" si="9"/>
        <v>1536.7930841286325</v>
      </c>
      <c r="F75" s="26">
        <f t="shared" si="10"/>
        <v>1960521.8245718339</v>
      </c>
      <c r="G75" s="27">
        <f t="shared" si="18"/>
        <v>0.08</v>
      </c>
      <c r="H75" s="28">
        <f t="shared" si="16"/>
        <v>14617.183868501716</v>
      </c>
      <c r="I75" s="20">
        <f t="shared" si="17"/>
        <v>14617.183868501716</v>
      </c>
      <c r="J75" s="28">
        <f t="shared" si="12"/>
        <v>10954.674448877253</v>
      </c>
      <c r="K75" s="20">
        <f t="shared" si="13"/>
        <v>10954.674448877253</v>
      </c>
    </row>
    <row r="76" spans="1:11" ht="11.1" customHeight="1">
      <c r="A76" s="25">
        <f t="shared" si="14"/>
        <v>23</v>
      </c>
      <c r="B76" s="29">
        <f t="shared" si="7"/>
        <v>1960521.8245718339</v>
      </c>
      <c r="C76" s="20">
        <f t="shared" si="19"/>
        <v>14617.183868501716</v>
      </c>
      <c r="D76" s="20">
        <f t="shared" si="8"/>
        <v>13070.145497145561</v>
      </c>
      <c r="E76" s="20">
        <f t="shared" si="9"/>
        <v>1547.038371356155</v>
      </c>
      <c r="F76" s="26">
        <f t="shared" si="10"/>
        <v>1958974.7862004777</v>
      </c>
      <c r="G76" s="27">
        <f t="shared" si="18"/>
        <v>0.08</v>
      </c>
      <c r="H76" s="28">
        <f t="shared" si="16"/>
        <v>14617.183868501716</v>
      </c>
      <c r="I76" s="20">
        <f t="shared" si="17"/>
        <v>14617.183868501716</v>
      </c>
      <c r="J76" s="28">
        <f t="shared" si="12"/>
        <v>10957.543129300959</v>
      </c>
      <c r="K76" s="20">
        <f t="shared" si="13"/>
        <v>10957.543129300959</v>
      </c>
    </row>
    <row r="77" spans="1:11" ht="11.1" customHeight="1">
      <c r="A77" s="25">
        <f t="shared" si="14"/>
        <v>24</v>
      </c>
      <c r="B77" s="29">
        <f t="shared" si="7"/>
        <v>1958974.7862004777</v>
      </c>
      <c r="C77" s="20">
        <f t="shared" si="19"/>
        <v>14617.183868501716</v>
      </c>
      <c r="D77" s="20">
        <f t="shared" si="8"/>
        <v>13059.831908003185</v>
      </c>
      <c r="E77" s="20">
        <f t="shared" si="9"/>
        <v>1557.3519604985304</v>
      </c>
      <c r="F77" s="26">
        <f t="shared" si="10"/>
        <v>1957417.4342399791</v>
      </c>
      <c r="G77" s="27">
        <f t="shared" si="18"/>
        <v>0.08</v>
      </c>
      <c r="H77" s="28">
        <f t="shared" si="16"/>
        <v>14617.183868501716</v>
      </c>
      <c r="I77" s="20">
        <f t="shared" si="17"/>
        <v>14617.183868501716</v>
      </c>
      <c r="J77" s="28">
        <f t="shared" si="12"/>
        <v>10960.430934260823</v>
      </c>
      <c r="K77" s="20">
        <f t="shared" si="13"/>
        <v>10960.430934260823</v>
      </c>
    </row>
    <row r="78" spans="1:11" ht="11.1" customHeight="1">
      <c r="A78" s="25">
        <f t="shared" si="14"/>
        <v>25</v>
      </c>
      <c r="B78" s="29">
        <f t="shared" si="7"/>
        <v>1957417.4342399791</v>
      </c>
      <c r="C78" s="20">
        <f>IF(A78&gt;B$6*12,0,PMT(G78/12,B$6*12-A77,-F77))</f>
        <v>14617.183868501717</v>
      </c>
      <c r="D78" s="20">
        <f t="shared" si="8"/>
        <v>13049.44956159986</v>
      </c>
      <c r="E78" s="20">
        <f t="shared" si="9"/>
        <v>1567.7343069018571</v>
      </c>
      <c r="F78" s="26">
        <f t="shared" si="10"/>
        <v>1955849.6999330772</v>
      </c>
      <c r="G78" s="27">
        <f t="shared" ref="G78:G89" si="20">B$19</f>
        <v>0.08</v>
      </c>
      <c r="H78" s="28">
        <f t="shared" si="16"/>
        <v>14617.183868501717</v>
      </c>
      <c r="I78" s="20">
        <f t="shared" si="17"/>
        <v>14617.183868501717</v>
      </c>
      <c r="J78" s="28">
        <f t="shared" si="12"/>
        <v>10963.337991253757</v>
      </c>
      <c r="K78" s="20">
        <f t="shared" si="13"/>
        <v>10963.337991253757</v>
      </c>
    </row>
    <row r="79" spans="1:11" ht="11.1" customHeight="1">
      <c r="A79" s="25">
        <f t="shared" si="14"/>
        <v>26</v>
      </c>
      <c r="B79" s="29">
        <f t="shared" si="7"/>
        <v>1955849.6999330772</v>
      </c>
      <c r="C79" s="20">
        <f t="shared" ref="C79:C89" si="21">C78</f>
        <v>14617.183868501717</v>
      </c>
      <c r="D79" s="20">
        <f t="shared" si="8"/>
        <v>13038.997999553847</v>
      </c>
      <c r="E79" s="20">
        <f t="shared" si="9"/>
        <v>1578.1858689478704</v>
      </c>
      <c r="F79" s="26">
        <f t="shared" si="10"/>
        <v>1954271.5140641294</v>
      </c>
      <c r="G79" s="27">
        <f t="shared" si="20"/>
        <v>0.08</v>
      </c>
      <c r="H79" s="28">
        <f t="shared" si="16"/>
        <v>14617.183868501717</v>
      </c>
      <c r="I79" s="20">
        <f t="shared" si="17"/>
        <v>14617.183868501717</v>
      </c>
      <c r="J79" s="28">
        <f t="shared" si="12"/>
        <v>10966.26442862664</v>
      </c>
      <c r="K79" s="20">
        <f t="shared" si="13"/>
        <v>10966.26442862664</v>
      </c>
    </row>
    <row r="80" spans="1:11" ht="11.1" customHeight="1">
      <c r="A80" s="25">
        <f t="shared" si="14"/>
        <v>27</v>
      </c>
      <c r="B80" s="29">
        <f t="shared" si="7"/>
        <v>1954271.5140641294</v>
      </c>
      <c r="C80" s="20">
        <f t="shared" si="21"/>
        <v>14617.183868501717</v>
      </c>
      <c r="D80" s="20">
        <f t="shared" si="8"/>
        <v>13028.476760427531</v>
      </c>
      <c r="E80" s="20">
        <f t="shared" si="9"/>
        <v>1588.7071080741862</v>
      </c>
      <c r="F80" s="26">
        <f t="shared" si="10"/>
        <v>1952682.8069560553</v>
      </c>
      <c r="G80" s="27">
        <f t="shared" si="20"/>
        <v>0.08</v>
      </c>
      <c r="H80" s="28">
        <f t="shared" si="16"/>
        <v>14617.183868501717</v>
      </c>
      <c r="I80" s="20">
        <f t="shared" si="17"/>
        <v>14617.183868501717</v>
      </c>
      <c r="J80" s="28">
        <f t="shared" si="12"/>
        <v>10969.210375582008</v>
      </c>
      <c r="K80" s="20">
        <f t="shared" si="13"/>
        <v>10969.210375582008</v>
      </c>
    </row>
    <row r="81" spans="1:11" ht="11.1" customHeight="1">
      <c r="A81" s="25">
        <f t="shared" si="14"/>
        <v>28</v>
      </c>
      <c r="B81" s="29">
        <f t="shared" si="7"/>
        <v>1952682.8069560553</v>
      </c>
      <c r="C81" s="20">
        <f t="shared" si="21"/>
        <v>14617.183868501717</v>
      </c>
      <c r="D81" s="20">
        <f t="shared" si="8"/>
        <v>13017.885379707035</v>
      </c>
      <c r="E81" s="20">
        <f t="shared" si="9"/>
        <v>1599.2984887946823</v>
      </c>
      <c r="F81" s="26">
        <f t="shared" si="10"/>
        <v>1951083.5084672607</v>
      </c>
      <c r="G81" s="27">
        <f t="shared" si="20"/>
        <v>0.08</v>
      </c>
      <c r="H81" s="28">
        <f t="shared" si="16"/>
        <v>14617.183868501717</v>
      </c>
      <c r="I81" s="20">
        <f t="shared" si="17"/>
        <v>14617.183868501717</v>
      </c>
      <c r="J81" s="28">
        <f t="shared" si="12"/>
        <v>10972.175962183748</v>
      </c>
      <c r="K81" s="20">
        <f t="shared" si="13"/>
        <v>10972.175962183748</v>
      </c>
    </row>
    <row r="82" spans="1:11" ht="11.1" customHeight="1">
      <c r="A82" s="25">
        <f t="shared" si="14"/>
        <v>29</v>
      </c>
      <c r="B82" s="29">
        <f t="shared" si="7"/>
        <v>1951083.5084672607</v>
      </c>
      <c r="C82" s="20">
        <f t="shared" si="21"/>
        <v>14617.183868501717</v>
      </c>
      <c r="D82" s="20">
        <f t="shared" si="8"/>
        <v>13007.223389781737</v>
      </c>
      <c r="E82" s="20">
        <f t="shared" si="9"/>
        <v>1609.9604787199805</v>
      </c>
      <c r="F82" s="26">
        <f t="shared" si="10"/>
        <v>1949473.5479885407</v>
      </c>
      <c r="G82" s="27">
        <f t="shared" si="20"/>
        <v>0.08</v>
      </c>
      <c r="H82" s="28">
        <f t="shared" si="16"/>
        <v>14617.183868501717</v>
      </c>
      <c r="I82" s="20">
        <f t="shared" si="17"/>
        <v>14617.183868501717</v>
      </c>
      <c r="J82" s="28">
        <f t="shared" si="12"/>
        <v>10975.161319362831</v>
      </c>
      <c r="K82" s="20">
        <f t="shared" si="13"/>
        <v>10975.161319362831</v>
      </c>
    </row>
    <row r="83" spans="1:11" ht="11.1" customHeight="1">
      <c r="A83" s="25">
        <f t="shared" si="14"/>
        <v>30</v>
      </c>
      <c r="B83" s="29">
        <f t="shared" si="7"/>
        <v>1949473.5479885407</v>
      </c>
      <c r="C83" s="20">
        <f t="shared" si="21"/>
        <v>14617.183868501717</v>
      </c>
      <c r="D83" s="20">
        <f t="shared" si="8"/>
        <v>12996.490319923605</v>
      </c>
      <c r="E83" s="20">
        <f t="shared" si="9"/>
        <v>1620.6935485781123</v>
      </c>
      <c r="F83" s="26">
        <f t="shared" si="10"/>
        <v>1947852.8544399627</v>
      </c>
      <c r="G83" s="27">
        <f t="shared" si="20"/>
        <v>0.08</v>
      </c>
      <c r="H83" s="28">
        <f t="shared" si="16"/>
        <v>14617.183868501717</v>
      </c>
      <c r="I83" s="20">
        <f t="shared" si="17"/>
        <v>14617.183868501717</v>
      </c>
      <c r="J83" s="28">
        <f t="shared" si="12"/>
        <v>10978.166578923108</v>
      </c>
      <c r="K83" s="20">
        <f t="shared" si="13"/>
        <v>10978.166578923108</v>
      </c>
    </row>
    <row r="84" spans="1:11" ht="11.1" customHeight="1">
      <c r="A84" s="25">
        <f t="shared" si="14"/>
        <v>31</v>
      </c>
      <c r="B84" s="29">
        <f t="shared" si="7"/>
        <v>1947852.8544399627</v>
      </c>
      <c r="C84" s="20">
        <f t="shared" si="21"/>
        <v>14617.183868501717</v>
      </c>
      <c r="D84" s="20">
        <f t="shared" si="8"/>
        <v>12985.685696266417</v>
      </c>
      <c r="E84" s="20">
        <f t="shared" si="9"/>
        <v>1631.4981722353004</v>
      </c>
      <c r="F84" s="26">
        <f t="shared" si="10"/>
        <v>1946221.3562677274</v>
      </c>
      <c r="G84" s="27">
        <f t="shared" si="20"/>
        <v>0.08</v>
      </c>
      <c r="H84" s="28">
        <f t="shared" si="16"/>
        <v>14617.183868501717</v>
      </c>
      <c r="I84" s="20">
        <f t="shared" si="17"/>
        <v>14617.183868501717</v>
      </c>
      <c r="J84" s="28">
        <f t="shared" si="12"/>
        <v>10981.191873547121</v>
      </c>
      <c r="K84" s="20">
        <f t="shared" si="13"/>
        <v>10981.191873547121</v>
      </c>
    </row>
    <row r="85" spans="1:11" ht="11.1" customHeight="1">
      <c r="A85" s="25">
        <f t="shared" si="14"/>
        <v>32</v>
      </c>
      <c r="B85" s="29">
        <f t="shared" si="7"/>
        <v>1946221.3562677274</v>
      </c>
      <c r="C85" s="20">
        <f t="shared" si="21"/>
        <v>14617.183868501717</v>
      </c>
      <c r="D85" s="20">
        <f t="shared" si="8"/>
        <v>12974.809041784851</v>
      </c>
      <c r="E85" s="20">
        <f t="shared" si="9"/>
        <v>1642.3748267168667</v>
      </c>
      <c r="F85" s="26">
        <f t="shared" si="10"/>
        <v>1944578.9814410105</v>
      </c>
      <c r="G85" s="27">
        <f t="shared" si="20"/>
        <v>0.08</v>
      </c>
      <c r="H85" s="28">
        <f t="shared" si="16"/>
        <v>14617.183868501717</v>
      </c>
      <c r="I85" s="20">
        <f t="shared" si="17"/>
        <v>14617.183868501717</v>
      </c>
      <c r="J85" s="28">
        <f t="shared" si="12"/>
        <v>10984.237336801958</v>
      </c>
      <c r="K85" s="20">
        <f t="shared" si="13"/>
        <v>10984.237336801958</v>
      </c>
    </row>
    <row r="86" spans="1:11" ht="11.1" customHeight="1">
      <c r="A86" s="25">
        <f t="shared" si="14"/>
        <v>33</v>
      </c>
      <c r="B86" s="29">
        <f t="shared" si="7"/>
        <v>1944578.9814410105</v>
      </c>
      <c r="C86" s="20">
        <f t="shared" si="21"/>
        <v>14617.183868501717</v>
      </c>
      <c r="D86" s="20">
        <f t="shared" si="8"/>
        <v>12963.859876273404</v>
      </c>
      <c r="E86" s="20">
        <f t="shared" si="9"/>
        <v>1653.3239922283137</v>
      </c>
      <c r="F86" s="26">
        <f t="shared" si="10"/>
        <v>1942925.6574487821</v>
      </c>
      <c r="G86" s="27">
        <f t="shared" si="20"/>
        <v>0.08</v>
      </c>
      <c r="H86" s="28">
        <f t="shared" si="16"/>
        <v>14617.183868501717</v>
      </c>
      <c r="I86" s="20">
        <f t="shared" si="17"/>
        <v>14617.183868501717</v>
      </c>
      <c r="J86" s="28">
        <f t="shared" si="12"/>
        <v>10987.303103145165</v>
      </c>
      <c r="K86" s="20">
        <f t="shared" si="13"/>
        <v>10987.303103145165</v>
      </c>
    </row>
    <row r="87" spans="1:11" ht="11.1" customHeight="1">
      <c r="A87" s="25">
        <f t="shared" si="14"/>
        <v>34</v>
      </c>
      <c r="B87" s="29">
        <f t="shared" si="7"/>
        <v>1942925.6574487821</v>
      </c>
      <c r="C87" s="20">
        <f t="shared" si="21"/>
        <v>14617.183868501717</v>
      </c>
      <c r="D87" s="20">
        <f t="shared" si="8"/>
        <v>12952.837716325215</v>
      </c>
      <c r="E87" s="20">
        <f t="shared" si="9"/>
        <v>1664.3461521765021</v>
      </c>
      <c r="F87" s="26">
        <f t="shared" si="10"/>
        <v>1941261.3112966055</v>
      </c>
      <c r="G87" s="27">
        <f t="shared" si="20"/>
        <v>0.08</v>
      </c>
      <c r="H87" s="28">
        <f t="shared" si="16"/>
        <v>14617.183868501717</v>
      </c>
      <c r="I87" s="20">
        <f t="shared" si="17"/>
        <v>14617.183868501717</v>
      </c>
      <c r="J87" s="28">
        <f t="shared" si="12"/>
        <v>10990.389307930656</v>
      </c>
      <c r="K87" s="20">
        <f t="shared" si="13"/>
        <v>10990.389307930656</v>
      </c>
    </row>
    <row r="88" spans="1:11" ht="11.1" customHeight="1">
      <c r="A88" s="25">
        <f t="shared" si="14"/>
        <v>35</v>
      </c>
      <c r="B88" s="29">
        <f t="shared" si="7"/>
        <v>1941261.3112966055</v>
      </c>
      <c r="C88" s="20">
        <f t="shared" si="21"/>
        <v>14617.183868501717</v>
      </c>
      <c r="D88" s="20">
        <f t="shared" si="8"/>
        <v>12941.742075310705</v>
      </c>
      <c r="E88" s="20">
        <f t="shared" si="9"/>
        <v>1675.441793191012</v>
      </c>
      <c r="F88" s="26">
        <f t="shared" si="10"/>
        <v>1939585.8695034145</v>
      </c>
      <c r="G88" s="27">
        <f t="shared" si="20"/>
        <v>0.08</v>
      </c>
      <c r="H88" s="28">
        <f t="shared" si="16"/>
        <v>14617.183868501717</v>
      </c>
      <c r="I88" s="20">
        <f t="shared" si="17"/>
        <v>14617.183868501717</v>
      </c>
      <c r="J88" s="28">
        <f t="shared" si="12"/>
        <v>10993.49608741472</v>
      </c>
      <c r="K88" s="20">
        <f t="shared" si="13"/>
        <v>10993.49608741472</v>
      </c>
    </row>
    <row r="89" spans="1:11" ht="11.1" customHeight="1">
      <c r="A89" s="25">
        <f t="shared" si="14"/>
        <v>36</v>
      </c>
      <c r="B89" s="29">
        <f t="shared" si="7"/>
        <v>1939585.8695034145</v>
      </c>
      <c r="C89" s="20">
        <f t="shared" si="21"/>
        <v>14617.183868501717</v>
      </c>
      <c r="D89" s="20">
        <f t="shared" si="8"/>
        <v>12930.572463356097</v>
      </c>
      <c r="E89" s="20">
        <f t="shared" si="9"/>
        <v>1686.6114051456207</v>
      </c>
      <c r="F89" s="26">
        <f t="shared" si="10"/>
        <v>1937899.2580982689</v>
      </c>
      <c r="G89" s="27">
        <f t="shared" si="20"/>
        <v>0.08</v>
      </c>
      <c r="H89" s="28">
        <f t="shared" si="16"/>
        <v>14617.183868501717</v>
      </c>
      <c r="I89" s="20">
        <f t="shared" si="17"/>
        <v>14617.183868501717</v>
      </c>
      <c r="J89" s="28">
        <f t="shared" si="12"/>
        <v>10996.62357876201</v>
      </c>
      <c r="K89" s="20">
        <f t="shared" si="13"/>
        <v>10996.62357876201</v>
      </c>
    </row>
    <row r="90" spans="1:11" ht="11.1" customHeight="1">
      <c r="A90" s="25">
        <f t="shared" si="14"/>
        <v>37</v>
      </c>
      <c r="B90" s="29">
        <f t="shared" si="7"/>
        <v>1937899.2580982689</v>
      </c>
      <c r="C90" s="20">
        <f>IF(A90&gt;B$6*12,0,PMT(G90/12,B$6*12-A89,-F89))</f>
        <v>14617.183868501717</v>
      </c>
      <c r="D90" s="20">
        <f t="shared" si="8"/>
        <v>12919.328387321793</v>
      </c>
      <c r="E90" s="20">
        <f t="shared" si="9"/>
        <v>1697.855481179924</v>
      </c>
      <c r="F90" s="26">
        <f t="shared" si="10"/>
        <v>1936201.402617089</v>
      </c>
      <c r="G90" s="27">
        <f t="shared" ref="G90:G101" si="22">B$20</f>
        <v>0.08</v>
      </c>
      <c r="H90" s="28">
        <f t="shared" si="16"/>
        <v>14617.183868501717</v>
      </c>
      <c r="I90" s="20">
        <f t="shared" si="17"/>
        <v>14617.183868501717</v>
      </c>
      <c r="J90" s="28">
        <f t="shared" si="12"/>
        <v>10999.771920051615</v>
      </c>
      <c r="K90" s="20">
        <f t="shared" si="13"/>
        <v>10999.771920051615</v>
      </c>
    </row>
    <row r="91" spans="1:11" ht="11.1" customHeight="1">
      <c r="A91" s="25">
        <f t="shared" si="14"/>
        <v>38</v>
      </c>
      <c r="B91" s="29">
        <f t="shared" si="7"/>
        <v>1936201.402617089</v>
      </c>
      <c r="C91" s="20">
        <f t="shared" ref="C91:C101" si="23">C90</f>
        <v>14617.183868501717</v>
      </c>
      <c r="D91" s="20">
        <f t="shared" si="8"/>
        <v>12908.009350780594</v>
      </c>
      <c r="E91" s="20">
        <f t="shared" si="9"/>
        <v>1709.1745177211233</v>
      </c>
      <c r="F91" s="26">
        <f t="shared" si="10"/>
        <v>1934492.2280993678</v>
      </c>
      <c r="G91" s="27">
        <f t="shared" si="22"/>
        <v>0.08</v>
      </c>
      <c r="H91" s="28">
        <f t="shared" si="16"/>
        <v>14617.183868501717</v>
      </c>
      <c r="I91" s="20">
        <f t="shared" si="17"/>
        <v>14617.183868501717</v>
      </c>
      <c r="J91" s="28">
        <f t="shared" si="12"/>
        <v>11002.941250283151</v>
      </c>
      <c r="K91" s="20">
        <f t="shared" si="13"/>
        <v>11002.941250283151</v>
      </c>
    </row>
    <row r="92" spans="1:11" ht="11.1" customHeight="1">
      <c r="A92" s="25">
        <f t="shared" si="14"/>
        <v>39</v>
      </c>
      <c r="B92" s="29">
        <f t="shared" si="7"/>
        <v>1934492.2280993678</v>
      </c>
      <c r="C92" s="20">
        <f t="shared" si="23"/>
        <v>14617.183868501717</v>
      </c>
      <c r="D92" s="20">
        <f t="shared" si="8"/>
        <v>12896.614853995787</v>
      </c>
      <c r="E92" s="20">
        <f t="shared" si="9"/>
        <v>1720.5690145059307</v>
      </c>
      <c r="F92" s="26">
        <f t="shared" si="10"/>
        <v>1932771.6590848619</v>
      </c>
      <c r="G92" s="27">
        <f t="shared" si="22"/>
        <v>0.08</v>
      </c>
      <c r="H92" s="28">
        <f t="shared" si="16"/>
        <v>14617.183868501717</v>
      </c>
      <c r="I92" s="20">
        <f t="shared" si="17"/>
        <v>14617.183868501717</v>
      </c>
      <c r="J92" s="28">
        <f t="shared" si="12"/>
        <v>11006.131709382897</v>
      </c>
      <c r="K92" s="20">
        <f t="shared" si="13"/>
        <v>11006.131709382897</v>
      </c>
    </row>
    <row r="93" spans="1:11" ht="11.1" customHeight="1">
      <c r="A93" s="25">
        <f t="shared" si="14"/>
        <v>40</v>
      </c>
      <c r="B93" s="29">
        <f t="shared" si="7"/>
        <v>1932771.6590848619</v>
      </c>
      <c r="C93" s="20">
        <f t="shared" si="23"/>
        <v>14617.183868501717</v>
      </c>
      <c r="D93" s="20">
        <f t="shared" si="8"/>
        <v>12885.14439389908</v>
      </c>
      <c r="E93" s="20">
        <f t="shared" si="9"/>
        <v>1732.0394746026377</v>
      </c>
      <c r="F93" s="26">
        <f t="shared" si="10"/>
        <v>1931039.6196102593</v>
      </c>
      <c r="G93" s="27">
        <f t="shared" si="22"/>
        <v>0.08</v>
      </c>
      <c r="H93" s="28">
        <f t="shared" si="16"/>
        <v>14617.183868501717</v>
      </c>
      <c r="I93" s="20">
        <f t="shared" si="17"/>
        <v>14617.183868501717</v>
      </c>
      <c r="J93" s="28">
        <f t="shared" si="12"/>
        <v>11009.343438209975</v>
      </c>
      <c r="K93" s="20">
        <f t="shared" si="13"/>
        <v>11009.343438209975</v>
      </c>
    </row>
    <row r="94" spans="1:11" ht="11.1" customHeight="1">
      <c r="A94" s="25">
        <f t="shared" si="14"/>
        <v>41</v>
      </c>
      <c r="B94" s="29">
        <f t="shared" si="7"/>
        <v>1931039.6196102593</v>
      </c>
      <c r="C94" s="20">
        <f t="shared" si="23"/>
        <v>14617.183868501717</v>
      </c>
      <c r="D94" s="20">
        <f t="shared" si="8"/>
        <v>12873.597464068394</v>
      </c>
      <c r="E94" s="20">
        <f t="shared" si="9"/>
        <v>1743.586404433323</v>
      </c>
      <c r="F94" s="26">
        <f t="shared" si="10"/>
        <v>1929296.0332058261</v>
      </c>
      <c r="G94" s="27">
        <f t="shared" si="22"/>
        <v>0.08</v>
      </c>
      <c r="H94" s="28">
        <f t="shared" si="16"/>
        <v>14617.183868501717</v>
      </c>
      <c r="I94" s="20">
        <f t="shared" si="17"/>
        <v>14617.183868501717</v>
      </c>
      <c r="J94" s="28">
        <f t="shared" si="12"/>
        <v>11012.576578562566</v>
      </c>
      <c r="K94" s="20">
        <f t="shared" si="13"/>
        <v>11012.576578562566</v>
      </c>
    </row>
    <row r="95" spans="1:11" ht="11.1" customHeight="1">
      <c r="A95" s="25">
        <f t="shared" si="14"/>
        <v>42</v>
      </c>
      <c r="B95" s="29">
        <f t="shared" si="7"/>
        <v>1929296.0332058261</v>
      </c>
      <c r="C95" s="20">
        <f t="shared" si="23"/>
        <v>14617.183868501717</v>
      </c>
      <c r="D95" s="20">
        <f t="shared" si="8"/>
        <v>12861.973554705508</v>
      </c>
      <c r="E95" s="20">
        <f t="shared" si="9"/>
        <v>1755.2103137962094</v>
      </c>
      <c r="F95" s="26">
        <f t="shared" si="10"/>
        <v>1927540.8228920298</v>
      </c>
      <c r="G95" s="27">
        <f t="shared" si="22"/>
        <v>0.08</v>
      </c>
      <c r="H95" s="28">
        <f t="shared" si="16"/>
        <v>14617.183868501717</v>
      </c>
      <c r="I95" s="20">
        <f t="shared" si="17"/>
        <v>14617.183868501717</v>
      </c>
      <c r="J95" s="28">
        <f t="shared" si="12"/>
        <v>11015.831273184174</v>
      </c>
      <c r="K95" s="20">
        <f t="shared" si="13"/>
        <v>11015.831273184174</v>
      </c>
    </row>
    <row r="96" spans="1:11" ht="11.1" customHeight="1">
      <c r="A96" s="25">
        <f t="shared" si="14"/>
        <v>43</v>
      </c>
      <c r="B96" s="29">
        <f t="shared" si="7"/>
        <v>1927540.8228920298</v>
      </c>
      <c r="C96" s="20">
        <f t="shared" si="23"/>
        <v>14617.183868501717</v>
      </c>
      <c r="D96" s="20">
        <f t="shared" si="8"/>
        <v>12850.272152613534</v>
      </c>
      <c r="E96" s="20">
        <f t="shared" si="9"/>
        <v>1766.9117158881836</v>
      </c>
      <c r="F96" s="26">
        <f t="shared" si="10"/>
        <v>1925773.9111761416</v>
      </c>
      <c r="G96" s="27">
        <f t="shared" si="22"/>
        <v>0.08</v>
      </c>
      <c r="H96" s="28">
        <f t="shared" si="16"/>
        <v>14617.183868501717</v>
      </c>
      <c r="I96" s="20">
        <f t="shared" si="17"/>
        <v>14617.183868501717</v>
      </c>
      <c r="J96" s="28">
        <f t="shared" si="12"/>
        <v>11019.107665769927</v>
      </c>
      <c r="K96" s="20">
        <f t="shared" si="13"/>
        <v>11019.107665769927</v>
      </c>
    </row>
    <row r="97" spans="1:11" ht="11.1" customHeight="1">
      <c r="A97" s="25">
        <f t="shared" si="14"/>
        <v>44</v>
      </c>
      <c r="B97" s="29">
        <f t="shared" si="7"/>
        <v>1925773.9111761416</v>
      </c>
      <c r="C97" s="20">
        <f t="shared" si="23"/>
        <v>14617.183868501717</v>
      </c>
      <c r="D97" s="20">
        <f t="shared" si="8"/>
        <v>12838.492741174277</v>
      </c>
      <c r="E97" s="20">
        <f t="shared" si="9"/>
        <v>1778.69112732744</v>
      </c>
      <c r="F97" s="26">
        <f t="shared" si="10"/>
        <v>1923995.2200488141</v>
      </c>
      <c r="G97" s="27">
        <f t="shared" si="22"/>
        <v>0.08</v>
      </c>
      <c r="H97" s="28">
        <f t="shared" si="16"/>
        <v>14617.183868501717</v>
      </c>
      <c r="I97" s="20">
        <f t="shared" si="17"/>
        <v>14617.183868501717</v>
      </c>
      <c r="J97" s="28">
        <f t="shared" si="12"/>
        <v>11022.405900972919</v>
      </c>
      <c r="K97" s="20">
        <f t="shared" si="13"/>
        <v>11022.405900972919</v>
      </c>
    </row>
    <row r="98" spans="1:11" ht="11.1" customHeight="1">
      <c r="A98" s="25">
        <f t="shared" si="14"/>
        <v>45</v>
      </c>
      <c r="B98" s="29">
        <f t="shared" si="7"/>
        <v>1923995.2200488141</v>
      </c>
      <c r="C98" s="20">
        <f t="shared" si="23"/>
        <v>14617.183868501717</v>
      </c>
      <c r="D98" s="20">
        <f t="shared" si="8"/>
        <v>12826.634800325426</v>
      </c>
      <c r="E98" s="20">
        <f t="shared" si="9"/>
        <v>1790.5490681762913</v>
      </c>
      <c r="F98" s="26">
        <f t="shared" si="10"/>
        <v>1922204.6709806379</v>
      </c>
      <c r="G98" s="27">
        <f t="shared" si="22"/>
        <v>0.08</v>
      </c>
      <c r="H98" s="28">
        <f t="shared" si="16"/>
        <v>14617.183868501717</v>
      </c>
      <c r="I98" s="20">
        <f t="shared" si="17"/>
        <v>14617.183868501717</v>
      </c>
      <c r="J98" s="28">
        <f t="shared" si="12"/>
        <v>11025.726124410598</v>
      </c>
      <c r="K98" s="20">
        <f t="shared" si="13"/>
        <v>11025.726124410598</v>
      </c>
    </row>
    <row r="99" spans="1:11" ht="11.1" customHeight="1">
      <c r="A99" s="25">
        <f t="shared" si="14"/>
        <v>46</v>
      </c>
      <c r="B99" s="29">
        <f t="shared" si="7"/>
        <v>1922204.6709806379</v>
      </c>
      <c r="C99" s="20">
        <f t="shared" si="23"/>
        <v>14617.183868501717</v>
      </c>
      <c r="D99" s="20">
        <f t="shared" si="8"/>
        <v>12814.697806537586</v>
      </c>
      <c r="E99" s="20">
        <f t="shared" si="9"/>
        <v>1802.4860619641313</v>
      </c>
      <c r="F99" s="26">
        <f t="shared" si="10"/>
        <v>1920402.1849186737</v>
      </c>
      <c r="G99" s="27">
        <f t="shared" si="22"/>
        <v>0.08</v>
      </c>
      <c r="H99" s="28">
        <f t="shared" si="16"/>
        <v>14617.183868501717</v>
      </c>
      <c r="I99" s="20">
        <f t="shared" si="17"/>
        <v>14617.183868501717</v>
      </c>
      <c r="J99" s="28">
        <f t="shared" si="12"/>
        <v>11029.068482671193</v>
      </c>
      <c r="K99" s="20">
        <f t="shared" si="13"/>
        <v>11029.068482671193</v>
      </c>
    </row>
    <row r="100" spans="1:11" ht="11.1" customHeight="1">
      <c r="A100" s="25">
        <f t="shared" si="14"/>
        <v>47</v>
      </c>
      <c r="B100" s="29">
        <f t="shared" si="7"/>
        <v>1920402.1849186737</v>
      </c>
      <c r="C100" s="20">
        <f t="shared" si="23"/>
        <v>14617.183868501717</v>
      </c>
      <c r="D100" s="20">
        <f t="shared" si="8"/>
        <v>12802.681232791159</v>
      </c>
      <c r="E100" s="20">
        <f t="shared" si="9"/>
        <v>1814.502635710558</v>
      </c>
      <c r="F100" s="26">
        <f t="shared" si="10"/>
        <v>1918587.6822829631</v>
      </c>
      <c r="G100" s="27">
        <f t="shared" si="22"/>
        <v>0.08</v>
      </c>
      <c r="H100" s="28">
        <f t="shared" si="16"/>
        <v>14617.183868501717</v>
      </c>
      <c r="I100" s="20">
        <f t="shared" si="17"/>
        <v>14617.183868501717</v>
      </c>
      <c r="J100" s="28">
        <f t="shared" si="12"/>
        <v>11032.433123320192</v>
      </c>
      <c r="K100" s="20">
        <f t="shared" si="13"/>
        <v>11032.433123320192</v>
      </c>
    </row>
    <row r="101" spans="1:11" ht="11.1" customHeight="1">
      <c r="A101" s="25">
        <f t="shared" si="14"/>
        <v>48</v>
      </c>
      <c r="B101" s="29">
        <f t="shared" si="7"/>
        <v>1918587.6822829631</v>
      </c>
      <c r="C101" s="20">
        <f t="shared" si="23"/>
        <v>14617.183868501717</v>
      </c>
      <c r="D101" s="20">
        <f t="shared" si="8"/>
        <v>12790.584548553088</v>
      </c>
      <c r="E101" s="20">
        <f t="shared" si="9"/>
        <v>1826.5993199486293</v>
      </c>
      <c r="F101" s="26">
        <f t="shared" si="10"/>
        <v>1916761.0829630145</v>
      </c>
      <c r="G101" s="27">
        <f t="shared" si="22"/>
        <v>0.08</v>
      </c>
      <c r="H101" s="28">
        <f t="shared" si="16"/>
        <v>14617.183868501717</v>
      </c>
      <c r="I101" s="20">
        <f t="shared" si="17"/>
        <v>14617.183868501717</v>
      </c>
      <c r="J101" s="28">
        <f t="shared" si="12"/>
        <v>11035.820194906853</v>
      </c>
      <c r="K101" s="20">
        <f t="shared" si="13"/>
        <v>11035.820194906853</v>
      </c>
    </row>
    <row r="102" spans="1:11" ht="11.1" customHeight="1">
      <c r="A102" s="25">
        <f t="shared" si="14"/>
        <v>49</v>
      </c>
      <c r="B102" s="29">
        <f t="shared" si="7"/>
        <v>1916761.0829630145</v>
      </c>
      <c r="C102" s="20">
        <f>IF(A102&gt;B$6*12,0,PMT(G102/12,B$6*12-A101,-F101))</f>
        <v>14617.183868501716</v>
      </c>
      <c r="D102" s="20">
        <f t="shared" si="8"/>
        <v>12778.407219753431</v>
      </c>
      <c r="E102" s="20">
        <f t="shared" si="9"/>
        <v>1838.7766487482841</v>
      </c>
      <c r="F102" s="26">
        <f t="shared" si="10"/>
        <v>1914922.3063142663</v>
      </c>
      <c r="G102" s="27">
        <f t="shared" ref="G102:G113" si="24">B$21</f>
        <v>0.08</v>
      </c>
      <c r="H102" s="28">
        <f t="shared" si="16"/>
        <v>14617.183868501716</v>
      </c>
      <c r="I102" s="20">
        <f t="shared" si="17"/>
        <v>14617.183868501716</v>
      </c>
      <c r="J102" s="28">
        <f t="shared" si="12"/>
        <v>11039.229846970755</v>
      </c>
      <c r="K102" s="20">
        <f t="shared" si="13"/>
        <v>11039.229846970755</v>
      </c>
    </row>
    <row r="103" spans="1:11" ht="11.1" customHeight="1">
      <c r="A103" s="25">
        <f t="shared" si="14"/>
        <v>50</v>
      </c>
      <c r="B103" s="29">
        <f t="shared" si="7"/>
        <v>1914922.3063142663</v>
      </c>
      <c r="C103" s="20">
        <f t="shared" ref="C103:C113" si="25">C102</f>
        <v>14617.183868501716</v>
      </c>
      <c r="D103" s="20">
        <f t="shared" si="8"/>
        <v>12766.148708761777</v>
      </c>
      <c r="E103" s="20">
        <f t="shared" si="9"/>
        <v>1851.0351597399385</v>
      </c>
      <c r="F103" s="26">
        <f t="shared" si="10"/>
        <v>1913071.2711545264</v>
      </c>
      <c r="G103" s="27">
        <f t="shared" si="24"/>
        <v>0.08</v>
      </c>
      <c r="H103" s="28">
        <f t="shared" si="16"/>
        <v>14617.183868501716</v>
      </c>
      <c r="I103" s="20">
        <f t="shared" si="17"/>
        <v>14617.183868501716</v>
      </c>
      <c r="J103" s="28">
        <f t="shared" si="12"/>
        <v>11042.662230048418</v>
      </c>
      <c r="K103" s="20">
        <f t="shared" si="13"/>
        <v>11042.662230048418</v>
      </c>
    </row>
    <row r="104" spans="1:11" ht="11.1" customHeight="1">
      <c r="A104" s="25">
        <f t="shared" si="14"/>
        <v>51</v>
      </c>
      <c r="B104" s="29">
        <f t="shared" si="7"/>
        <v>1913071.2711545264</v>
      </c>
      <c r="C104" s="20">
        <f t="shared" si="25"/>
        <v>14617.183868501716</v>
      </c>
      <c r="D104" s="20">
        <f t="shared" si="8"/>
        <v>12753.80847436351</v>
      </c>
      <c r="E104" s="20">
        <f t="shared" si="9"/>
        <v>1863.3753941382056</v>
      </c>
      <c r="F104" s="26">
        <f t="shared" si="10"/>
        <v>1911207.8957603881</v>
      </c>
      <c r="G104" s="27">
        <f t="shared" si="24"/>
        <v>0.08</v>
      </c>
      <c r="H104" s="28">
        <f t="shared" si="16"/>
        <v>14617.183868501716</v>
      </c>
      <c r="I104" s="20">
        <f t="shared" si="17"/>
        <v>14617.183868501716</v>
      </c>
      <c r="J104" s="28">
        <f t="shared" si="12"/>
        <v>11046.117495679933</v>
      </c>
      <c r="K104" s="20">
        <f t="shared" si="13"/>
        <v>11046.117495679933</v>
      </c>
    </row>
    <row r="105" spans="1:11" ht="11.1" customHeight="1">
      <c r="A105" s="25">
        <f t="shared" si="14"/>
        <v>52</v>
      </c>
      <c r="B105" s="29">
        <f t="shared" si="7"/>
        <v>1911207.8957603881</v>
      </c>
      <c r="C105" s="20">
        <f t="shared" si="25"/>
        <v>14617.183868501716</v>
      </c>
      <c r="D105" s="20">
        <f t="shared" si="8"/>
        <v>12741.385971735921</v>
      </c>
      <c r="E105" s="20">
        <f t="shared" si="9"/>
        <v>1875.7978967657946</v>
      </c>
      <c r="F105" s="26">
        <f t="shared" si="10"/>
        <v>1909332.0978636222</v>
      </c>
      <c r="G105" s="27">
        <f t="shared" si="24"/>
        <v>0.08</v>
      </c>
      <c r="H105" s="28">
        <f t="shared" si="16"/>
        <v>14617.183868501716</v>
      </c>
      <c r="I105" s="20">
        <f t="shared" si="17"/>
        <v>14617.183868501716</v>
      </c>
      <c r="J105" s="28">
        <f t="shared" si="12"/>
        <v>11049.595796415657</v>
      </c>
      <c r="K105" s="20">
        <f t="shared" si="13"/>
        <v>11049.595796415657</v>
      </c>
    </row>
    <row r="106" spans="1:11" ht="11.1" customHeight="1">
      <c r="A106" s="25">
        <f t="shared" si="14"/>
        <v>53</v>
      </c>
      <c r="B106" s="29">
        <f t="shared" si="7"/>
        <v>1909332.0978636222</v>
      </c>
      <c r="C106" s="20">
        <f t="shared" si="25"/>
        <v>14617.183868501716</v>
      </c>
      <c r="D106" s="20">
        <f t="shared" si="8"/>
        <v>12728.88065242415</v>
      </c>
      <c r="E106" s="20">
        <f t="shared" si="9"/>
        <v>1888.3032160775656</v>
      </c>
      <c r="F106" s="26">
        <f t="shared" si="10"/>
        <v>1907443.7946475446</v>
      </c>
      <c r="G106" s="27">
        <f t="shared" si="24"/>
        <v>0.08</v>
      </c>
      <c r="H106" s="28">
        <f t="shared" si="16"/>
        <v>14617.183868501716</v>
      </c>
      <c r="I106" s="20">
        <f t="shared" si="17"/>
        <v>14617.183868501716</v>
      </c>
      <c r="J106" s="28">
        <f t="shared" si="12"/>
        <v>11053.097285822954</v>
      </c>
      <c r="K106" s="20">
        <f t="shared" si="13"/>
        <v>11053.097285822954</v>
      </c>
    </row>
    <row r="107" spans="1:11" ht="11.1" customHeight="1">
      <c r="A107" s="25">
        <f t="shared" si="14"/>
        <v>54</v>
      </c>
      <c r="B107" s="29">
        <f t="shared" si="7"/>
        <v>1907443.7946475446</v>
      </c>
      <c r="C107" s="20">
        <f t="shared" si="25"/>
        <v>14617.183868501716</v>
      </c>
      <c r="D107" s="20">
        <f t="shared" si="8"/>
        <v>12716.291964316964</v>
      </c>
      <c r="E107" s="20">
        <f t="shared" si="9"/>
        <v>1900.8919041847512</v>
      </c>
      <c r="F107" s="26">
        <f t="shared" si="10"/>
        <v>1905542.9027433598</v>
      </c>
      <c r="G107" s="27">
        <f t="shared" si="24"/>
        <v>0.08</v>
      </c>
      <c r="H107" s="28">
        <f t="shared" si="16"/>
        <v>14617.183868501716</v>
      </c>
      <c r="I107" s="20">
        <f t="shared" si="17"/>
        <v>14617.183868501716</v>
      </c>
      <c r="J107" s="28">
        <f t="shared" si="12"/>
        <v>11056.622118492965</v>
      </c>
      <c r="K107" s="20">
        <f t="shared" si="13"/>
        <v>11056.622118492965</v>
      </c>
    </row>
    <row r="108" spans="1:11" ht="11.1" customHeight="1">
      <c r="A108" s="25">
        <f t="shared" si="14"/>
        <v>55</v>
      </c>
      <c r="B108" s="29">
        <f t="shared" si="7"/>
        <v>1905542.9027433598</v>
      </c>
      <c r="C108" s="20">
        <f t="shared" si="25"/>
        <v>14617.183868501716</v>
      </c>
      <c r="D108" s="20">
        <f t="shared" si="8"/>
        <v>12703.619351622399</v>
      </c>
      <c r="E108" s="20">
        <f t="shared" si="9"/>
        <v>1913.5645168793162</v>
      </c>
      <c r="F108" s="26">
        <f t="shared" si="10"/>
        <v>1903629.3382264804</v>
      </c>
      <c r="G108" s="27">
        <f t="shared" si="24"/>
        <v>0.08</v>
      </c>
      <c r="H108" s="28">
        <f t="shared" si="16"/>
        <v>14617.183868501716</v>
      </c>
      <c r="I108" s="20">
        <f t="shared" si="17"/>
        <v>14617.183868501716</v>
      </c>
      <c r="J108" s="28">
        <f t="shared" si="12"/>
        <v>11060.170450047444</v>
      </c>
      <c r="K108" s="20">
        <f t="shared" si="13"/>
        <v>11060.170450047444</v>
      </c>
    </row>
    <row r="109" spans="1:11" ht="11.1" customHeight="1">
      <c r="A109" s="25">
        <f t="shared" si="14"/>
        <v>56</v>
      </c>
      <c r="B109" s="29">
        <f t="shared" si="7"/>
        <v>1903629.3382264804</v>
      </c>
      <c r="C109" s="20">
        <f t="shared" si="25"/>
        <v>14617.183868501716</v>
      </c>
      <c r="D109" s="20">
        <f t="shared" si="8"/>
        <v>12690.862254843203</v>
      </c>
      <c r="E109" s="20">
        <f t="shared" si="9"/>
        <v>1926.3216136585124</v>
      </c>
      <c r="F109" s="26">
        <f t="shared" si="10"/>
        <v>1901703.016612822</v>
      </c>
      <c r="G109" s="27">
        <f t="shared" si="24"/>
        <v>0.08</v>
      </c>
      <c r="H109" s="28">
        <f t="shared" si="16"/>
        <v>14617.183868501716</v>
      </c>
      <c r="I109" s="20">
        <f t="shared" si="17"/>
        <v>14617.183868501716</v>
      </c>
      <c r="J109" s="28">
        <f t="shared" si="12"/>
        <v>11063.742437145618</v>
      </c>
      <c r="K109" s="20">
        <f t="shared" si="13"/>
        <v>11063.742437145618</v>
      </c>
    </row>
    <row r="110" spans="1:11" ht="11.1" customHeight="1">
      <c r="A110" s="25">
        <f t="shared" si="14"/>
        <v>57</v>
      </c>
      <c r="B110" s="29">
        <f t="shared" si="7"/>
        <v>1901703.016612822</v>
      </c>
      <c r="C110" s="20">
        <f t="shared" si="25"/>
        <v>14617.183868501716</v>
      </c>
      <c r="D110" s="20">
        <f t="shared" si="8"/>
        <v>12678.020110752148</v>
      </c>
      <c r="E110" s="20">
        <f t="shared" si="9"/>
        <v>1939.1637577495676</v>
      </c>
      <c r="F110" s="26">
        <f t="shared" si="10"/>
        <v>1899763.8528550724</v>
      </c>
      <c r="G110" s="27">
        <f t="shared" si="24"/>
        <v>0.08</v>
      </c>
      <c r="H110" s="28">
        <f t="shared" si="16"/>
        <v>14617.183868501716</v>
      </c>
      <c r="I110" s="20">
        <f t="shared" si="17"/>
        <v>14617.183868501716</v>
      </c>
      <c r="J110" s="28">
        <f t="shared" si="12"/>
        <v>11067.338237491114</v>
      </c>
      <c r="K110" s="20">
        <f t="shared" si="13"/>
        <v>11067.338237491114</v>
      </c>
    </row>
    <row r="111" spans="1:11" ht="11.1" customHeight="1">
      <c r="A111" s="25">
        <f t="shared" si="14"/>
        <v>58</v>
      </c>
      <c r="B111" s="29">
        <f t="shared" si="7"/>
        <v>1899763.8528550724</v>
      </c>
      <c r="C111" s="20">
        <f t="shared" si="25"/>
        <v>14617.183868501716</v>
      </c>
      <c r="D111" s="20">
        <f t="shared" si="8"/>
        <v>12665.09235236715</v>
      </c>
      <c r="E111" s="20">
        <f t="shared" si="9"/>
        <v>1952.0915161345656</v>
      </c>
      <c r="F111" s="26">
        <f t="shared" si="10"/>
        <v>1897811.7613389378</v>
      </c>
      <c r="G111" s="27">
        <f t="shared" si="24"/>
        <v>0.08</v>
      </c>
      <c r="H111" s="28">
        <f t="shared" si="16"/>
        <v>14617.183868501716</v>
      </c>
      <c r="I111" s="20">
        <f t="shared" si="17"/>
        <v>14617.183868501716</v>
      </c>
      <c r="J111" s="28">
        <f t="shared" si="12"/>
        <v>11070.958009838912</v>
      </c>
      <c r="K111" s="20">
        <f t="shared" si="13"/>
        <v>11070.958009838912</v>
      </c>
    </row>
    <row r="112" spans="1:11" ht="11.1" customHeight="1">
      <c r="A112" s="25">
        <f t="shared" si="14"/>
        <v>59</v>
      </c>
      <c r="B112" s="29">
        <f t="shared" si="7"/>
        <v>1897811.7613389378</v>
      </c>
      <c r="C112" s="20">
        <f t="shared" si="25"/>
        <v>14617.183868501716</v>
      </c>
      <c r="D112" s="20">
        <f t="shared" si="8"/>
        <v>12652.078408926252</v>
      </c>
      <c r="E112" s="20">
        <f t="shared" si="9"/>
        <v>1965.1054595754631</v>
      </c>
      <c r="F112" s="26">
        <f t="shared" si="10"/>
        <v>1895846.6558793623</v>
      </c>
      <c r="G112" s="27">
        <f t="shared" si="24"/>
        <v>0.08</v>
      </c>
      <c r="H112" s="28">
        <f t="shared" si="16"/>
        <v>14617.183868501716</v>
      </c>
      <c r="I112" s="20">
        <f t="shared" si="17"/>
        <v>14617.183868501716</v>
      </c>
      <c r="J112" s="28">
        <f t="shared" si="12"/>
        <v>11074.601914002364</v>
      </c>
      <c r="K112" s="20">
        <f t="shared" si="13"/>
        <v>11074.601914002364</v>
      </c>
    </row>
    <row r="113" spans="1:11" ht="11.1" customHeight="1">
      <c r="A113" s="25">
        <f t="shared" si="14"/>
        <v>60</v>
      </c>
      <c r="B113" s="29">
        <f t="shared" si="7"/>
        <v>1895846.6558793623</v>
      </c>
      <c r="C113" s="20">
        <f t="shared" si="25"/>
        <v>14617.183868501716</v>
      </c>
      <c r="D113" s="20">
        <f t="shared" si="8"/>
        <v>12638.977705862415</v>
      </c>
      <c r="E113" s="20">
        <f t="shared" si="9"/>
        <v>1978.2061626393006</v>
      </c>
      <c r="F113" s="26">
        <f t="shared" si="10"/>
        <v>1893868.4497167231</v>
      </c>
      <c r="G113" s="27">
        <f t="shared" si="24"/>
        <v>0.08</v>
      </c>
      <c r="H113" s="28">
        <f t="shared" si="16"/>
        <v>14617.183868501716</v>
      </c>
      <c r="I113" s="20">
        <f t="shared" si="17"/>
        <v>14617.183868501716</v>
      </c>
      <c r="J113" s="28">
        <f t="shared" si="12"/>
        <v>11078.27011086024</v>
      </c>
      <c r="K113" s="20">
        <f t="shared" si="13"/>
        <v>11078.27011086024</v>
      </c>
    </row>
    <row r="114" spans="1:11" ht="11.1" customHeight="1">
      <c r="A114" s="25">
        <f t="shared" si="14"/>
        <v>61</v>
      </c>
      <c r="B114" s="29">
        <f t="shared" si="7"/>
        <v>1893868.4497167231</v>
      </c>
      <c r="C114" s="20">
        <f>IF(A114&gt;B$6*12,0,PMT(G114/12,B$6*12-(A114-1),-F113))</f>
        <v>14617.183868501716</v>
      </c>
      <c r="D114" s="20">
        <f t="shared" si="8"/>
        <v>12625.789664778154</v>
      </c>
      <c r="E114" s="20">
        <f t="shared" si="9"/>
        <v>1991.3942037235611</v>
      </c>
      <c r="F114" s="26">
        <f t="shared" si="10"/>
        <v>1891877.0555129994</v>
      </c>
      <c r="G114" s="27">
        <f t="shared" ref="G114:G125" si="26">B$22</f>
        <v>0.08</v>
      </c>
      <c r="H114" s="28">
        <f t="shared" si="16"/>
        <v>14617.183868501716</v>
      </c>
      <c r="I114" s="20">
        <f t="shared" si="17"/>
        <v>14617.183868501716</v>
      </c>
      <c r="J114" s="28">
        <f t="shared" si="12"/>
        <v>11081.962762363832</v>
      </c>
      <c r="K114" s="20">
        <f t="shared" si="13"/>
        <v>11081.962762363832</v>
      </c>
    </row>
    <row r="115" spans="1:11" ht="11.1" customHeight="1">
      <c r="A115" s="25">
        <f t="shared" si="14"/>
        <v>62</v>
      </c>
      <c r="B115" s="29">
        <f t="shared" si="7"/>
        <v>1891877.0555129994</v>
      </c>
      <c r="C115" s="20">
        <f t="shared" ref="C115:C125" si="27">C114</f>
        <v>14617.183868501716</v>
      </c>
      <c r="D115" s="20">
        <f t="shared" si="8"/>
        <v>12612.513703419996</v>
      </c>
      <c r="E115" s="20">
        <f t="shared" si="9"/>
        <v>2004.6701650817195</v>
      </c>
      <c r="F115" s="26">
        <f t="shared" si="10"/>
        <v>1889872.3853479177</v>
      </c>
      <c r="G115" s="27">
        <f t="shared" si="26"/>
        <v>0.08</v>
      </c>
      <c r="H115" s="28">
        <f t="shared" si="16"/>
        <v>14617.183868501716</v>
      </c>
      <c r="I115" s="20">
        <f t="shared" si="17"/>
        <v>14617.183868501716</v>
      </c>
      <c r="J115" s="28">
        <f t="shared" si="12"/>
        <v>11085.680031544116</v>
      </c>
      <c r="K115" s="20">
        <f t="shared" si="13"/>
        <v>11085.680031544116</v>
      </c>
    </row>
    <row r="116" spans="1:11" ht="11.1" customHeight="1">
      <c r="A116" s="25">
        <f t="shared" si="14"/>
        <v>63</v>
      </c>
      <c r="B116" s="29">
        <f t="shared" si="7"/>
        <v>1889872.3853479177</v>
      </c>
      <c r="C116" s="20">
        <f t="shared" si="27"/>
        <v>14617.183868501716</v>
      </c>
      <c r="D116" s="20">
        <f t="shared" si="8"/>
        <v>12599.149235652783</v>
      </c>
      <c r="E116" s="20">
        <f t="shared" si="9"/>
        <v>2018.0346328489322</v>
      </c>
      <c r="F116" s="26">
        <f t="shared" si="10"/>
        <v>1887854.3507150686</v>
      </c>
      <c r="G116" s="27">
        <f t="shared" si="26"/>
        <v>0.08</v>
      </c>
      <c r="H116" s="28">
        <f t="shared" si="16"/>
        <v>14617.183868501716</v>
      </c>
      <c r="I116" s="20">
        <f t="shared" si="17"/>
        <v>14617.183868501716</v>
      </c>
      <c r="J116" s="28">
        <f t="shared" si="12"/>
        <v>11089.422082518937</v>
      </c>
      <c r="K116" s="20">
        <f t="shared" si="13"/>
        <v>11089.422082518937</v>
      </c>
    </row>
    <row r="117" spans="1:11" ht="11.1" customHeight="1">
      <c r="A117" s="25">
        <f t="shared" si="14"/>
        <v>64</v>
      </c>
      <c r="B117" s="29">
        <f t="shared" si="7"/>
        <v>1887854.3507150686</v>
      </c>
      <c r="C117" s="20">
        <f t="shared" si="27"/>
        <v>14617.183868501716</v>
      </c>
      <c r="D117" s="20">
        <f t="shared" si="8"/>
        <v>12585.695671433792</v>
      </c>
      <c r="E117" s="20">
        <f t="shared" si="9"/>
        <v>2031.4881970679235</v>
      </c>
      <c r="F117" s="26">
        <f t="shared" si="10"/>
        <v>1885822.8625180006</v>
      </c>
      <c r="G117" s="27">
        <f t="shared" si="26"/>
        <v>0.08</v>
      </c>
      <c r="H117" s="28">
        <f t="shared" si="16"/>
        <v>14617.183868501716</v>
      </c>
      <c r="I117" s="20">
        <f t="shared" si="17"/>
        <v>14617.183868501716</v>
      </c>
      <c r="J117" s="28">
        <f t="shared" si="12"/>
        <v>11093.189080500253</v>
      </c>
      <c r="K117" s="20">
        <f t="shared" si="13"/>
        <v>11093.189080500253</v>
      </c>
    </row>
    <row r="118" spans="1:11" ht="11.1" customHeight="1">
      <c r="A118" s="25">
        <f t="shared" si="14"/>
        <v>65</v>
      </c>
      <c r="B118" s="29">
        <f t="shared" ref="B118:B181" si="28">F117</f>
        <v>1885822.8625180006</v>
      </c>
      <c r="C118" s="20">
        <f t="shared" si="27"/>
        <v>14617.183868501716</v>
      </c>
      <c r="D118" s="20">
        <f t="shared" ref="D118:D181" si="29">IF(A118&gt;12*B$6,0,F117*G118/12)</f>
        <v>12572.152416786672</v>
      </c>
      <c r="E118" s="20">
        <f t="shared" ref="E118:E181" si="30">IF(A118&gt;12*B$6,0,C118-D118)</f>
        <v>2045.0314517150437</v>
      </c>
      <c r="F118" s="26">
        <f t="shared" ref="F118:F181" si="31">IF(A118&gt;B$6*12,0,F117-E118)</f>
        <v>1883777.8310662855</v>
      </c>
      <c r="G118" s="27">
        <f t="shared" si="26"/>
        <v>0.08</v>
      </c>
      <c r="H118" s="28">
        <f t="shared" si="16"/>
        <v>14617.183868501716</v>
      </c>
      <c r="I118" s="20">
        <f t="shared" si="17"/>
        <v>14617.183868501716</v>
      </c>
      <c r="J118" s="28">
        <f t="shared" ref="J118:J181" si="32">IF($A118&lt;$D$8*12,$C118-($D$11*D118),IF($A118&gt;$D$8*12,0,$C118-($D$11*D118)+$F118*(1+(1-$D$11)*$D$7)))</f>
        <v>11096.981191801447</v>
      </c>
      <c r="K118" s="20">
        <f t="shared" ref="K118:K181" si="33">$C118-$D$11*D118</f>
        <v>11096.981191801447</v>
      </c>
    </row>
    <row r="119" spans="1:11" ht="11.1" customHeight="1">
      <c r="A119" s="25">
        <f t="shared" ref="A119:A182" si="34">A118+1</f>
        <v>66</v>
      </c>
      <c r="B119" s="29">
        <f t="shared" si="28"/>
        <v>1883777.8310662855</v>
      </c>
      <c r="C119" s="20">
        <f t="shared" si="27"/>
        <v>14617.183868501716</v>
      </c>
      <c r="D119" s="20">
        <f t="shared" si="29"/>
        <v>12558.518873775238</v>
      </c>
      <c r="E119" s="20">
        <f t="shared" si="30"/>
        <v>2058.6649947264777</v>
      </c>
      <c r="F119" s="26">
        <f t="shared" si="31"/>
        <v>1881719.1660715591</v>
      </c>
      <c r="G119" s="27">
        <f t="shared" si="26"/>
        <v>0.08</v>
      </c>
      <c r="H119" s="28">
        <f t="shared" ref="H119:H182" si="35">IF(A119&lt;D$8*12,C119,IF(A119&gt;D$8*12,0,C119+F119*(1+D$7)))</f>
        <v>14617.183868501716</v>
      </c>
      <c r="I119" s="20">
        <f t="shared" ref="I119:I182" si="36">C119</f>
        <v>14617.183868501716</v>
      </c>
      <c r="J119" s="28">
        <f t="shared" si="32"/>
        <v>11100.798583844648</v>
      </c>
      <c r="K119" s="20">
        <f t="shared" si="33"/>
        <v>11100.798583844648</v>
      </c>
    </row>
    <row r="120" spans="1:11" ht="11.1" customHeight="1">
      <c r="A120" s="25">
        <f t="shared" si="34"/>
        <v>67</v>
      </c>
      <c r="B120" s="29">
        <f t="shared" si="28"/>
        <v>1881719.1660715591</v>
      </c>
      <c r="C120" s="20">
        <f t="shared" si="27"/>
        <v>14617.183868501716</v>
      </c>
      <c r="D120" s="20">
        <f t="shared" si="29"/>
        <v>12544.794440477061</v>
      </c>
      <c r="E120" s="20">
        <f t="shared" si="30"/>
        <v>2072.389428024655</v>
      </c>
      <c r="F120" s="26">
        <f t="shared" si="31"/>
        <v>1879646.7766435344</v>
      </c>
      <c r="G120" s="27">
        <f t="shared" si="26"/>
        <v>0.08</v>
      </c>
      <c r="H120" s="28">
        <f t="shared" si="35"/>
        <v>14617.183868501716</v>
      </c>
      <c r="I120" s="20">
        <f t="shared" si="36"/>
        <v>14617.183868501716</v>
      </c>
      <c r="J120" s="28">
        <f t="shared" si="32"/>
        <v>11104.641425168138</v>
      </c>
      <c r="K120" s="20">
        <f t="shared" si="33"/>
        <v>11104.641425168138</v>
      </c>
    </row>
    <row r="121" spans="1:11" ht="11.1" customHeight="1">
      <c r="A121" s="25">
        <f t="shared" si="34"/>
        <v>68</v>
      </c>
      <c r="B121" s="29">
        <f t="shared" si="28"/>
        <v>1879646.7766435344</v>
      </c>
      <c r="C121" s="20">
        <f t="shared" si="27"/>
        <v>14617.183868501716</v>
      </c>
      <c r="D121" s="20">
        <f t="shared" si="29"/>
        <v>12530.978510956897</v>
      </c>
      <c r="E121" s="20">
        <f t="shared" si="30"/>
        <v>2086.205357544819</v>
      </c>
      <c r="F121" s="26">
        <f t="shared" si="31"/>
        <v>1877560.5712859896</v>
      </c>
      <c r="G121" s="27">
        <f t="shared" si="26"/>
        <v>0.08</v>
      </c>
      <c r="H121" s="28">
        <f t="shared" si="35"/>
        <v>14617.183868501716</v>
      </c>
      <c r="I121" s="20">
        <f t="shared" si="36"/>
        <v>14617.183868501716</v>
      </c>
      <c r="J121" s="28">
        <f t="shared" si="32"/>
        <v>11108.509885433785</v>
      </c>
      <c r="K121" s="20">
        <f t="shared" si="33"/>
        <v>11108.509885433785</v>
      </c>
    </row>
    <row r="122" spans="1:11" ht="11.1" customHeight="1">
      <c r="A122" s="25">
        <f t="shared" si="34"/>
        <v>69</v>
      </c>
      <c r="B122" s="29">
        <f t="shared" si="28"/>
        <v>1877560.5712859896</v>
      </c>
      <c r="C122" s="20">
        <f t="shared" si="27"/>
        <v>14617.183868501716</v>
      </c>
      <c r="D122" s="20">
        <f t="shared" si="29"/>
        <v>12517.070475239931</v>
      </c>
      <c r="E122" s="20">
        <f t="shared" si="30"/>
        <v>2100.1133932617849</v>
      </c>
      <c r="F122" s="26">
        <f t="shared" si="31"/>
        <v>1875460.4578927278</v>
      </c>
      <c r="G122" s="27">
        <f t="shared" si="26"/>
        <v>0.08</v>
      </c>
      <c r="H122" s="28">
        <f t="shared" si="35"/>
        <v>14617.183868501716</v>
      </c>
      <c r="I122" s="20">
        <f t="shared" si="36"/>
        <v>14617.183868501716</v>
      </c>
      <c r="J122" s="28">
        <f t="shared" si="32"/>
        <v>11112.404135434535</v>
      </c>
      <c r="K122" s="20">
        <f t="shared" si="33"/>
        <v>11112.404135434535</v>
      </c>
    </row>
    <row r="123" spans="1:11" ht="11.1" customHeight="1">
      <c r="A123" s="25">
        <f t="shared" si="34"/>
        <v>70</v>
      </c>
      <c r="B123" s="29">
        <f t="shared" si="28"/>
        <v>1875460.4578927278</v>
      </c>
      <c r="C123" s="20">
        <f t="shared" si="27"/>
        <v>14617.183868501716</v>
      </c>
      <c r="D123" s="20">
        <f t="shared" si="29"/>
        <v>12503.069719284853</v>
      </c>
      <c r="E123" s="20">
        <f t="shared" si="30"/>
        <v>2114.1141492168626</v>
      </c>
      <c r="F123" s="26">
        <f t="shared" si="31"/>
        <v>1873346.343743511</v>
      </c>
      <c r="G123" s="27">
        <f t="shared" si="26"/>
        <v>0.08</v>
      </c>
      <c r="H123" s="28">
        <f t="shared" si="35"/>
        <v>14617.183868501716</v>
      </c>
      <c r="I123" s="20">
        <f t="shared" si="36"/>
        <v>14617.183868501716</v>
      </c>
      <c r="J123" s="28">
        <f t="shared" si="32"/>
        <v>11116.324347101956</v>
      </c>
      <c r="K123" s="20">
        <f t="shared" si="33"/>
        <v>11116.324347101956</v>
      </c>
    </row>
    <row r="124" spans="1:11" ht="11.1" customHeight="1">
      <c r="A124" s="25">
        <f t="shared" si="34"/>
        <v>71</v>
      </c>
      <c r="B124" s="29">
        <f t="shared" si="28"/>
        <v>1873346.343743511</v>
      </c>
      <c r="C124" s="20">
        <f t="shared" si="27"/>
        <v>14617.183868501716</v>
      </c>
      <c r="D124" s="20">
        <f t="shared" si="29"/>
        <v>12488.975624956742</v>
      </c>
      <c r="E124" s="20">
        <f t="shared" si="30"/>
        <v>2128.2082435449738</v>
      </c>
      <c r="F124" s="26">
        <f t="shared" si="31"/>
        <v>1871218.1354999661</v>
      </c>
      <c r="G124" s="27">
        <f t="shared" si="26"/>
        <v>0.08</v>
      </c>
      <c r="H124" s="28">
        <f t="shared" si="35"/>
        <v>14617.183868501716</v>
      </c>
      <c r="I124" s="20">
        <f t="shared" si="36"/>
        <v>14617.183868501716</v>
      </c>
      <c r="J124" s="28">
        <f t="shared" si="32"/>
        <v>11120.270693513827</v>
      </c>
      <c r="K124" s="20">
        <f t="shared" si="33"/>
        <v>11120.270693513827</v>
      </c>
    </row>
    <row r="125" spans="1:11" ht="11.1" customHeight="1">
      <c r="A125" s="25">
        <f t="shared" si="34"/>
        <v>72</v>
      </c>
      <c r="B125" s="29">
        <f t="shared" si="28"/>
        <v>1871218.1354999661</v>
      </c>
      <c r="C125" s="20">
        <f t="shared" si="27"/>
        <v>14617.183868501716</v>
      </c>
      <c r="D125" s="20">
        <f t="shared" si="29"/>
        <v>12474.787569999775</v>
      </c>
      <c r="E125" s="20">
        <f t="shared" si="30"/>
        <v>2142.3962985019407</v>
      </c>
      <c r="F125" s="26">
        <f t="shared" si="31"/>
        <v>1869075.7392014642</v>
      </c>
      <c r="G125" s="27">
        <f t="shared" si="26"/>
        <v>0.08</v>
      </c>
      <c r="H125" s="28">
        <f t="shared" si="35"/>
        <v>14617.183868501716</v>
      </c>
      <c r="I125" s="20">
        <f t="shared" si="36"/>
        <v>14617.183868501716</v>
      </c>
      <c r="J125" s="28">
        <f t="shared" si="32"/>
        <v>11124.243348901779</v>
      </c>
      <c r="K125" s="20">
        <f t="shared" si="33"/>
        <v>11124.243348901779</v>
      </c>
    </row>
    <row r="126" spans="1:11" ht="11.1" customHeight="1">
      <c r="A126" s="25">
        <f t="shared" si="34"/>
        <v>73</v>
      </c>
      <c r="B126" s="29">
        <f t="shared" si="28"/>
        <v>1869075.7392014642</v>
      </c>
      <c r="C126" s="20">
        <f>IF(A126&gt;B$6*12,0,PMT(G126/12,B$6*12-(A126-1),-F125))</f>
        <v>14617.183868501716</v>
      </c>
      <c r="D126" s="20">
        <f t="shared" si="29"/>
        <v>12460.504928009761</v>
      </c>
      <c r="E126" s="20">
        <f t="shared" si="30"/>
        <v>2156.6789404919546</v>
      </c>
      <c r="F126" s="26">
        <f t="shared" si="31"/>
        <v>1866919.0602609722</v>
      </c>
      <c r="G126" s="27">
        <f t="shared" ref="G126:G137" si="37">B$23</f>
        <v>0.08</v>
      </c>
      <c r="H126" s="28">
        <f t="shared" si="35"/>
        <v>14617.183868501716</v>
      </c>
      <c r="I126" s="20">
        <f t="shared" si="36"/>
        <v>14617.183868501716</v>
      </c>
      <c r="J126" s="28">
        <f t="shared" si="32"/>
        <v>11128.242488658982</v>
      </c>
      <c r="K126" s="20">
        <f t="shared" si="33"/>
        <v>11128.242488658982</v>
      </c>
    </row>
    <row r="127" spans="1:11" ht="11.1" customHeight="1">
      <c r="A127" s="25">
        <f t="shared" si="34"/>
        <v>74</v>
      </c>
      <c r="B127" s="29">
        <f t="shared" si="28"/>
        <v>1866919.0602609722</v>
      </c>
      <c r="C127" s="20">
        <f t="shared" ref="C127:C137" si="38">C126</f>
        <v>14617.183868501716</v>
      </c>
      <c r="D127" s="20">
        <f t="shared" si="29"/>
        <v>12446.127068406482</v>
      </c>
      <c r="E127" s="20">
        <f t="shared" si="30"/>
        <v>2171.0568000952335</v>
      </c>
      <c r="F127" s="26">
        <f t="shared" si="31"/>
        <v>1864748.0034608771</v>
      </c>
      <c r="G127" s="27">
        <f t="shared" si="37"/>
        <v>0.08</v>
      </c>
      <c r="H127" s="28">
        <f t="shared" si="35"/>
        <v>14617.183868501716</v>
      </c>
      <c r="I127" s="20">
        <f t="shared" si="36"/>
        <v>14617.183868501716</v>
      </c>
      <c r="J127" s="28">
        <f t="shared" si="32"/>
        <v>11132.2682893479</v>
      </c>
      <c r="K127" s="20">
        <f t="shared" si="33"/>
        <v>11132.2682893479</v>
      </c>
    </row>
    <row r="128" spans="1:11" ht="11.1" customHeight="1">
      <c r="A128" s="25">
        <f t="shared" si="34"/>
        <v>75</v>
      </c>
      <c r="B128" s="29">
        <f t="shared" si="28"/>
        <v>1864748.0034608771</v>
      </c>
      <c r="C128" s="20">
        <f t="shared" si="38"/>
        <v>14617.183868501716</v>
      </c>
      <c r="D128" s="20">
        <f t="shared" si="29"/>
        <v>12431.653356405848</v>
      </c>
      <c r="E128" s="20">
        <f t="shared" si="30"/>
        <v>2185.5305120958674</v>
      </c>
      <c r="F128" s="26">
        <f t="shared" si="31"/>
        <v>1862562.4729487812</v>
      </c>
      <c r="G128" s="27">
        <f t="shared" si="37"/>
        <v>0.08</v>
      </c>
      <c r="H128" s="28">
        <f t="shared" si="35"/>
        <v>14617.183868501716</v>
      </c>
      <c r="I128" s="20">
        <f t="shared" si="36"/>
        <v>14617.183868501716</v>
      </c>
      <c r="J128" s="28">
        <f t="shared" si="32"/>
        <v>11136.320928708077</v>
      </c>
      <c r="K128" s="20">
        <f t="shared" si="33"/>
        <v>11136.320928708077</v>
      </c>
    </row>
    <row r="129" spans="1:11" ht="11.1" customHeight="1">
      <c r="A129" s="25">
        <f t="shared" si="34"/>
        <v>76</v>
      </c>
      <c r="B129" s="29">
        <f t="shared" si="28"/>
        <v>1862562.4729487812</v>
      </c>
      <c r="C129" s="20">
        <f t="shared" si="38"/>
        <v>14617.183868501716</v>
      </c>
      <c r="D129" s="20">
        <f t="shared" si="29"/>
        <v>12417.083152991874</v>
      </c>
      <c r="E129" s="20">
        <f t="shared" si="30"/>
        <v>2200.1007155098414</v>
      </c>
      <c r="F129" s="26">
        <f t="shared" si="31"/>
        <v>1860362.3722332714</v>
      </c>
      <c r="G129" s="27">
        <f t="shared" si="37"/>
        <v>0.08</v>
      </c>
      <c r="H129" s="28">
        <f t="shared" si="35"/>
        <v>14617.183868501716</v>
      </c>
      <c r="I129" s="20">
        <f t="shared" si="36"/>
        <v>14617.183868501716</v>
      </c>
      <c r="J129" s="28">
        <f t="shared" si="32"/>
        <v>11140.400585663991</v>
      </c>
      <c r="K129" s="20">
        <f t="shared" si="33"/>
        <v>11140.400585663991</v>
      </c>
    </row>
    <row r="130" spans="1:11" ht="11.1" customHeight="1">
      <c r="A130" s="25">
        <f t="shared" si="34"/>
        <v>77</v>
      </c>
      <c r="B130" s="29">
        <f t="shared" si="28"/>
        <v>1860362.3722332714</v>
      </c>
      <c r="C130" s="20">
        <f t="shared" si="38"/>
        <v>14617.183868501716</v>
      </c>
      <c r="D130" s="20">
        <f t="shared" si="29"/>
        <v>12402.415814888476</v>
      </c>
      <c r="E130" s="20">
        <f t="shared" si="30"/>
        <v>2214.7680536132393</v>
      </c>
      <c r="F130" s="26">
        <f t="shared" si="31"/>
        <v>1858147.6041796582</v>
      </c>
      <c r="G130" s="27">
        <f t="shared" si="37"/>
        <v>0.08</v>
      </c>
      <c r="H130" s="28">
        <f t="shared" si="35"/>
        <v>14617.183868501716</v>
      </c>
      <c r="I130" s="20">
        <f t="shared" si="36"/>
        <v>14617.183868501716</v>
      </c>
      <c r="J130" s="28">
        <f t="shared" si="32"/>
        <v>11144.507440332942</v>
      </c>
      <c r="K130" s="20">
        <f t="shared" si="33"/>
        <v>11144.507440332942</v>
      </c>
    </row>
    <row r="131" spans="1:11" ht="11.1" customHeight="1">
      <c r="A131" s="25">
        <f t="shared" si="34"/>
        <v>78</v>
      </c>
      <c r="B131" s="29">
        <f t="shared" si="28"/>
        <v>1858147.6041796582</v>
      </c>
      <c r="C131" s="20">
        <f t="shared" si="38"/>
        <v>14617.183868501716</v>
      </c>
      <c r="D131" s="20">
        <f t="shared" si="29"/>
        <v>12387.650694531056</v>
      </c>
      <c r="E131" s="20">
        <f t="shared" si="30"/>
        <v>2229.5331739706598</v>
      </c>
      <c r="F131" s="26">
        <f t="shared" si="31"/>
        <v>1855918.0710056876</v>
      </c>
      <c r="G131" s="27">
        <f t="shared" si="37"/>
        <v>0.08</v>
      </c>
      <c r="H131" s="28">
        <f t="shared" si="35"/>
        <v>14617.183868501716</v>
      </c>
      <c r="I131" s="20">
        <f t="shared" si="36"/>
        <v>14617.183868501716</v>
      </c>
      <c r="J131" s="28">
        <f t="shared" si="32"/>
        <v>11148.641674033021</v>
      </c>
      <c r="K131" s="20">
        <f t="shared" si="33"/>
        <v>11148.641674033021</v>
      </c>
    </row>
    <row r="132" spans="1:11" ht="11.1" customHeight="1">
      <c r="A132" s="25">
        <f t="shared" si="34"/>
        <v>79</v>
      </c>
      <c r="B132" s="29">
        <f t="shared" si="28"/>
        <v>1855918.0710056876</v>
      </c>
      <c r="C132" s="20">
        <f t="shared" si="38"/>
        <v>14617.183868501716</v>
      </c>
      <c r="D132" s="20">
        <f t="shared" si="29"/>
        <v>12372.787140037917</v>
      </c>
      <c r="E132" s="20">
        <f t="shared" si="30"/>
        <v>2244.3967284637984</v>
      </c>
      <c r="F132" s="26">
        <f t="shared" si="31"/>
        <v>1853673.6742772239</v>
      </c>
      <c r="G132" s="27">
        <f t="shared" si="37"/>
        <v>0.08</v>
      </c>
      <c r="H132" s="28">
        <f t="shared" si="35"/>
        <v>14617.183868501716</v>
      </c>
      <c r="I132" s="20">
        <f t="shared" si="36"/>
        <v>14617.183868501716</v>
      </c>
      <c r="J132" s="28">
        <f t="shared" si="32"/>
        <v>11152.803469291099</v>
      </c>
      <c r="K132" s="20">
        <f t="shared" si="33"/>
        <v>11152.803469291099</v>
      </c>
    </row>
    <row r="133" spans="1:11" ht="11.1" customHeight="1">
      <c r="A133" s="25">
        <f t="shared" si="34"/>
        <v>80</v>
      </c>
      <c r="B133" s="29">
        <f t="shared" si="28"/>
        <v>1853673.6742772239</v>
      </c>
      <c r="C133" s="20">
        <f t="shared" si="38"/>
        <v>14617.183868501716</v>
      </c>
      <c r="D133" s="20">
        <f t="shared" si="29"/>
        <v>12357.824495181492</v>
      </c>
      <c r="E133" s="20">
        <f t="shared" si="30"/>
        <v>2259.3593733202233</v>
      </c>
      <c r="F133" s="26">
        <f t="shared" si="31"/>
        <v>1851414.3149039038</v>
      </c>
      <c r="G133" s="27">
        <f t="shared" si="37"/>
        <v>0.08</v>
      </c>
      <c r="H133" s="28">
        <f t="shared" si="35"/>
        <v>14617.183868501716</v>
      </c>
      <c r="I133" s="20">
        <f t="shared" si="36"/>
        <v>14617.183868501716</v>
      </c>
      <c r="J133" s="28">
        <f t="shared" si="32"/>
        <v>11156.993009850898</v>
      </c>
      <c r="K133" s="20">
        <f t="shared" si="33"/>
        <v>11156.993009850898</v>
      </c>
    </row>
    <row r="134" spans="1:11" ht="11.1" customHeight="1">
      <c r="A134" s="25">
        <f t="shared" si="34"/>
        <v>81</v>
      </c>
      <c r="B134" s="29">
        <f t="shared" si="28"/>
        <v>1851414.3149039038</v>
      </c>
      <c r="C134" s="20">
        <f t="shared" si="38"/>
        <v>14617.183868501716</v>
      </c>
      <c r="D134" s="20">
        <f t="shared" si="29"/>
        <v>12342.762099359359</v>
      </c>
      <c r="E134" s="20">
        <f t="shared" si="30"/>
        <v>2274.4217691423564</v>
      </c>
      <c r="F134" s="26">
        <f t="shared" si="31"/>
        <v>1849139.8931347614</v>
      </c>
      <c r="G134" s="27">
        <f t="shared" si="37"/>
        <v>0.08</v>
      </c>
      <c r="H134" s="28">
        <f t="shared" si="35"/>
        <v>14617.183868501716</v>
      </c>
      <c r="I134" s="20">
        <f t="shared" si="36"/>
        <v>14617.183868501716</v>
      </c>
      <c r="J134" s="28">
        <f t="shared" si="32"/>
        <v>11161.210480681095</v>
      </c>
      <c r="K134" s="20">
        <f t="shared" si="33"/>
        <v>11161.210480681095</v>
      </c>
    </row>
    <row r="135" spans="1:11" ht="11.1" customHeight="1">
      <c r="A135" s="25">
        <f t="shared" si="34"/>
        <v>82</v>
      </c>
      <c r="B135" s="29">
        <f t="shared" si="28"/>
        <v>1849139.8931347614</v>
      </c>
      <c r="C135" s="20">
        <f t="shared" si="38"/>
        <v>14617.183868501716</v>
      </c>
      <c r="D135" s="20">
        <f t="shared" si="29"/>
        <v>12327.599287565077</v>
      </c>
      <c r="E135" s="20">
        <f t="shared" si="30"/>
        <v>2289.5845809366383</v>
      </c>
      <c r="F135" s="26">
        <f t="shared" si="31"/>
        <v>1846850.3085538247</v>
      </c>
      <c r="G135" s="27">
        <f t="shared" si="37"/>
        <v>0.08</v>
      </c>
      <c r="H135" s="28">
        <f t="shared" si="35"/>
        <v>14617.183868501716</v>
      </c>
      <c r="I135" s="20">
        <f t="shared" si="36"/>
        <v>14617.183868501716</v>
      </c>
      <c r="J135" s="28">
        <f t="shared" si="32"/>
        <v>11165.456067983494</v>
      </c>
      <c r="K135" s="20">
        <f t="shared" si="33"/>
        <v>11165.456067983494</v>
      </c>
    </row>
    <row r="136" spans="1:11" ht="11.1" customHeight="1">
      <c r="A136" s="25">
        <f t="shared" si="34"/>
        <v>83</v>
      </c>
      <c r="B136" s="29">
        <f t="shared" si="28"/>
        <v>1846850.3085538247</v>
      </c>
      <c r="C136" s="20">
        <f t="shared" si="38"/>
        <v>14617.183868501716</v>
      </c>
      <c r="D136" s="20">
        <f t="shared" si="29"/>
        <v>12312.33539035883</v>
      </c>
      <c r="E136" s="20">
        <f t="shared" si="30"/>
        <v>2304.8484781428851</v>
      </c>
      <c r="F136" s="26">
        <f t="shared" si="31"/>
        <v>1844545.4600756818</v>
      </c>
      <c r="G136" s="27">
        <f t="shared" si="37"/>
        <v>0.08</v>
      </c>
      <c r="H136" s="28">
        <f t="shared" si="35"/>
        <v>14617.183868501716</v>
      </c>
      <c r="I136" s="20">
        <f t="shared" si="36"/>
        <v>14617.183868501716</v>
      </c>
      <c r="J136" s="28">
        <f t="shared" si="32"/>
        <v>11169.729959201242</v>
      </c>
      <c r="K136" s="20">
        <f t="shared" si="33"/>
        <v>11169.729959201242</v>
      </c>
    </row>
    <row r="137" spans="1:11" ht="11.1" customHeight="1">
      <c r="A137" s="25">
        <f t="shared" si="34"/>
        <v>84</v>
      </c>
      <c r="B137" s="29">
        <f t="shared" si="28"/>
        <v>1844545.4600756818</v>
      </c>
      <c r="C137" s="20">
        <f t="shared" si="38"/>
        <v>14617.183868501716</v>
      </c>
      <c r="D137" s="20">
        <f t="shared" si="29"/>
        <v>12296.969733837877</v>
      </c>
      <c r="E137" s="20">
        <f t="shared" si="30"/>
        <v>2320.2141346638382</v>
      </c>
      <c r="F137" s="26">
        <f t="shared" si="31"/>
        <v>1842225.245941018</v>
      </c>
      <c r="G137" s="27">
        <f t="shared" si="37"/>
        <v>0.08</v>
      </c>
      <c r="H137" s="28">
        <f t="shared" si="35"/>
        <v>14617.183868501716</v>
      </c>
      <c r="I137" s="20">
        <f t="shared" si="36"/>
        <v>14617.183868501716</v>
      </c>
      <c r="J137" s="28">
        <f t="shared" si="32"/>
        <v>11174.032343027109</v>
      </c>
      <c r="K137" s="20">
        <f t="shared" si="33"/>
        <v>11174.032343027109</v>
      </c>
    </row>
    <row r="138" spans="1:11" ht="11.1" customHeight="1">
      <c r="A138" s="25">
        <f t="shared" si="34"/>
        <v>85</v>
      </c>
      <c r="B138" s="29">
        <f t="shared" si="28"/>
        <v>1842225.245941018</v>
      </c>
      <c r="C138" s="20">
        <f>IF(A138&gt;B$6*12,0,PMT(G138/12,B$6*12-(A138-1),-F137))</f>
        <v>14617.183868501716</v>
      </c>
      <c r="D138" s="20">
        <f t="shared" si="29"/>
        <v>12281.501639606788</v>
      </c>
      <c r="E138" s="20">
        <f t="shared" si="30"/>
        <v>2335.6822288949279</v>
      </c>
      <c r="F138" s="26">
        <f t="shared" si="31"/>
        <v>1839889.5637121231</v>
      </c>
      <c r="G138" s="27">
        <f t="shared" ref="G138:G149" si="39">B$24</f>
        <v>0.08</v>
      </c>
      <c r="H138" s="28">
        <f t="shared" si="35"/>
        <v>14617.183868501716</v>
      </c>
      <c r="I138" s="20">
        <f t="shared" si="36"/>
        <v>14617.183868501716</v>
      </c>
      <c r="J138" s="28">
        <f t="shared" si="32"/>
        <v>11178.363409411815</v>
      </c>
      <c r="K138" s="20">
        <f t="shared" si="33"/>
        <v>11178.363409411815</v>
      </c>
    </row>
    <row r="139" spans="1:11" ht="11.1" customHeight="1">
      <c r="A139" s="25">
        <f t="shared" si="34"/>
        <v>86</v>
      </c>
      <c r="B139" s="29">
        <f t="shared" si="28"/>
        <v>1839889.5637121231</v>
      </c>
      <c r="C139" s="20">
        <f t="shared" ref="C139:C149" si="40">C138</f>
        <v>14617.183868501716</v>
      </c>
      <c r="D139" s="20">
        <f t="shared" si="29"/>
        <v>12265.930424747487</v>
      </c>
      <c r="E139" s="20">
        <f t="shared" si="30"/>
        <v>2351.253443754229</v>
      </c>
      <c r="F139" s="26">
        <f t="shared" si="31"/>
        <v>1837538.3102683688</v>
      </c>
      <c r="G139" s="27">
        <f t="shared" si="39"/>
        <v>0.08</v>
      </c>
      <c r="H139" s="28">
        <f t="shared" si="35"/>
        <v>14617.183868501716</v>
      </c>
      <c r="I139" s="20">
        <f t="shared" si="36"/>
        <v>14617.183868501716</v>
      </c>
      <c r="J139" s="28">
        <f t="shared" si="32"/>
        <v>11182.723349572419</v>
      </c>
      <c r="K139" s="20">
        <f t="shared" si="33"/>
        <v>11182.723349572419</v>
      </c>
    </row>
    <row r="140" spans="1:11" ht="11.1" customHeight="1">
      <c r="A140" s="25">
        <f t="shared" si="34"/>
        <v>87</v>
      </c>
      <c r="B140" s="29">
        <f t="shared" si="28"/>
        <v>1837538.3102683688</v>
      </c>
      <c r="C140" s="20">
        <f t="shared" si="40"/>
        <v>14617.183868501716</v>
      </c>
      <c r="D140" s="20">
        <f t="shared" si="29"/>
        <v>12250.255401789125</v>
      </c>
      <c r="E140" s="20">
        <f t="shared" si="30"/>
        <v>2366.9284667125903</v>
      </c>
      <c r="F140" s="26">
        <f t="shared" si="31"/>
        <v>1835171.3818016562</v>
      </c>
      <c r="G140" s="27">
        <f t="shared" si="39"/>
        <v>0.08</v>
      </c>
      <c r="H140" s="28">
        <f t="shared" si="35"/>
        <v>14617.183868501716</v>
      </c>
      <c r="I140" s="20">
        <f t="shared" si="36"/>
        <v>14617.183868501716</v>
      </c>
      <c r="J140" s="28">
        <f t="shared" si="32"/>
        <v>11187.11235600076</v>
      </c>
      <c r="K140" s="20">
        <f t="shared" si="33"/>
        <v>11187.11235600076</v>
      </c>
    </row>
    <row r="141" spans="1:11" ht="11.1" customHeight="1">
      <c r="A141" s="25">
        <f t="shared" si="34"/>
        <v>88</v>
      </c>
      <c r="B141" s="29">
        <f t="shared" si="28"/>
        <v>1835171.3818016562</v>
      </c>
      <c r="C141" s="20">
        <f t="shared" si="40"/>
        <v>14617.183868501716</v>
      </c>
      <c r="D141" s="20">
        <f t="shared" si="29"/>
        <v>12234.475878677709</v>
      </c>
      <c r="E141" s="20">
        <f t="shared" si="30"/>
        <v>2382.7079898240063</v>
      </c>
      <c r="F141" s="26">
        <f t="shared" si="31"/>
        <v>1832788.6738118322</v>
      </c>
      <c r="G141" s="27">
        <f t="shared" si="39"/>
        <v>0.08</v>
      </c>
      <c r="H141" s="28">
        <f t="shared" si="35"/>
        <v>14617.183868501716</v>
      </c>
      <c r="I141" s="20">
        <f t="shared" si="36"/>
        <v>14617.183868501716</v>
      </c>
      <c r="J141" s="28">
        <f t="shared" si="32"/>
        <v>11191.530622471957</v>
      </c>
      <c r="K141" s="20">
        <f t="shared" si="33"/>
        <v>11191.530622471957</v>
      </c>
    </row>
    <row r="142" spans="1:11" ht="11.1" customHeight="1">
      <c r="A142" s="25">
        <f t="shared" si="34"/>
        <v>89</v>
      </c>
      <c r="B142" s="29">
        <f t="shared" si="28"/>
        <v>1832788.6738118322</v>
      </c>
      <c r="C142" s="20">
        <f t="shared" si="40"/>
        <v>14617.183868501716</v>
      </c>
      <c r="D142" s="20">
        <f t="shared" si="29"/>
        <v>12218.591158745548</v>
      </c>
      <c r="E142" s="20">
        <f t="shared" si="30"/>
        <v>2398.5927097561671</v>
      </c>
      <c r="F142" s="26">
        <f t="shared" si="31"/>
        <v>1830390.081102076</v>
      </c>
      <c r="G142" s="27">
        <f t="shared" si="39"/>
        <v>0.08</v>
      </c>
      <c r="H142" s="28">
        <f t="shared" si="35"/>
        <v>14617.183868501716</v>
      </c>
      <c r="I142" s="20">
        <f t="shared" si="36"/>
        <v>14617.183868501716</v>
      </c>
      <c r="J142" s="28">
        <f t="shared" si="32"/>
        <v>11195.978344052961</v>
      </c>
      <c r="K142" s="20">
        <f t="shared" si="33"/>
        <v>11195.978344052961</v>
      </c>
    </row>
    <row r="143" spans="1:11" ht="11.1" customHeight="1">
      <c r="A143" s="25">
        <f t="shared" si="34"/>
        <v>90</v>
      </c>
      <c r="B143" s="29">
        <f t="shared" si="28"/>
        <v>1830390.081102076</v>
      </c>
      <c r="C143" s="20">
        <f t="shared" si="40"/>
        <v>14617.183868501716</v>
      </c>
      <c r="D143" s="20">
        <f t="shared" si="29"/>
        <v>12202.600540680507</v>
      </c>
      <c r="E143" s="20">
        <f t="shared" si="30"/>
        <v>2414.5833278212085</v>
      </c>
      <c r="F143" s="26">
        <f t="shared" si="31"/>
        <v>1827975.4977742548</v>
      </c>
      <c r="G143" s="27">
        <f t="shared" si="39"/>
        <v>0.08</v>
      </c>
      <c r="H143" s="28">
        <f t="shared" si="35"/>
        <v>14617.183868501716</v>
      </c>
      <c r="I143" s="20">
        <f t="shared" si="36"/>
        <v>14617.183868501716</v>
      </c>
      <c r="J143" s="28">
        <f t="shared" si="32"/>
        <v>11200.455717111174</v>
      </c>
      <c r="K143" s="20">
        <f t="shared" si="33"/>
        <v>11200.455717111174</v>
      </c>
    </row>
    <row r="144" spans="1:11" ht="11.1" customHeight="1">
      <c r="A144" s="25">
        <f t="shared" si="34"/>
        <v>91</v>
      </c>
      <c r="B144" s="29">
        <f t="shared" si="28"/>
        <v>1827975.4977742548</v>
      </c>
      <c r="C144" s="20">
        <f t="shared" si="40"/>
        <v>14617.183868501716</v>
      </c>
      <c r="D144" s="20">
        <f t="shared" si="29"/>
        <v>12186.503318495032</v>
      </c>
      <c r="E144" s="20">
        <f t="shared" si="30"/>
        <v>2430.6805500066839</v>
      </c>
      <c r="F144" s="26">
        <f t="shared" si="31"/>
        <v>1825544.8172242481</v>
      </c>
      <c r="G144" s="27">
        <f t="shared" si="39"/>
        <v>0.08</v>
      </c>
      <c r="H144" s="28">
        <f t="shared" si="35"/>
        <v>14617.183868501716</v>
      </c>
      <c r="I144" s="20">
        <f t="shared" si="36"/>
        <v>14617.183868501716</v>
      </c>
      <c r="J144" s="28">
        <f t="shared" si="32"/>
        <v>11204.962939323106</v>
      </c>
      <c r="K144" s="20">
        <f t="shared" si="33"/>
        <v>11204.962939323106</v>
      </c>
    </row>
    <row r="145" spans="1:11" ht="11.1" customHeight="1">
      <c r="A145" s="25">
        <f t="shared" si="34"/>
        <v>92</v>
      </c>
      <c r="B145" s="29">
        <f t="shared" si="28"/>
        <v>1825544.8172242481</v>
      </c>
      <c r="C145" s="20">
        <f t="shared" si="40"/>
        <v>14617.183868501716</v>
      </c>
      <c r="D145" s="20">
        <f t="shared" si="29"/>
        <v>12170.298781494988</v>
      </c>
      <c r="E145" s="20">
        <f t="shared" si="30"/>
        <v>2446.8850870067272</v>
      </c>
      <c r="F145" s="26">
        <f t="shared" si="31"/>
        <v>1823097.9321372414</v>
      </c>
      <c r="G145" s="27">
        <f t="shared" si="39"/>
        <v>0.08</v>
      </c>
      <c r="H145" s="28">
        <f t="shared" si="35"/>
        <v>14617.183868501716</v>
      </c>
      <c r="I145" s="20">
        <f t="shared" si="36"/>
        <v>14617.183868501716</v>
      </c>
      <c r="J145" s="28">
        <f t="shared" si="32"/>
        <v>11209.500209683119</v>
      </c>
      <c r="K145" s="20">
        <f t="shared" si="33"/>
        <v>11209.500209683119</v>
      </c>
    </row>
    <row r="146" spans="1:11" ht="11.1" customHeight="1">
      <c r="A146" s="25">
        <f t="shared" si="34"/>
        <v>93</v>
      </c>
      <c r="B146" s="29">
        <f t="shared" si="28"/>
        <v>1823097.9321372414</v>
      </c>
      <c r="C146" s="20">
        <f t="shared" si="40"/>
        <v>14617.183868501716</v>
      </c>
      <c r="D146" s="20">
        <f t="shared" si="29"/>
        <v>12153.986214248276</v>
      </c>
      <c r="E146" s="20">
        <f t="shared" si="30"/>
        <v>2463.1976542534394</v>
      </c>
      <c r="F146" s="26">
        <f t="shared" si="31"/>
        <v>1820634.734482988</v>
      </c>
      <c r="G146" s="27">
        <f t="shared" si="39"/>
        <v>0.08</v>
      </c>
      <c r="H146" s="28">
        <f t="shared" si="35"/>
        <v>14617.183868501716</v>
      </c>
      <c r="I146" s="20">
        <f t="shared" si="36"/>
        <v>14617.183868501716</v>
      </c>
      <c r="J146" s="28">
        <f t="shared" si="32"/>
        <v>11214.067728512198</v>
      </c>
      <c r="K146" s="20">
        <f t="shared" si="33"/>
        <v>11214.067728512198</v>
      </c>
    </row>
    <row r="147" spans="1:11" ht="11.1" customHeight="1">
      <c r="A147" s="25">
        <f t="shared" si="34"/>
        <v>94</v>
      </c>
      <c r="B147" s="29">
        <f t="shared" si="28"/>
        <v>1820634.734482988</v>
      </c>
      <c r="C147" s="20">
        <f t="shared" si="40"/>
        <v>14617.183868501716</v>
      </c>
      <c r="D147" s="20">
        <f t="shared" si="29"/>
        <v>12137.564896553253</v>
      </c>
      <c r="E147" s="20">
        <f t="shared" si="30"/>
        <v>2479.6189719484628</v>
      </c>
      <c r="F147" s="26">
        <f t="shared" si="31"/>
        <v>1818155.1155110395</v>
      </c>
      <c r="G147" s="27">
        <f t="shared" si="39"/>
        <v>0.08</v>
      </c>
      <c r="H147" s="28">
        <f t="shared" si="35"/>
        <v>14617.183868501716</v>
      </c>
      <c r="I147" s="20">
        <f t="shared" si="36"/>
        <v>14617.183868501716</v>
      </c>
      <c r="J147" s="28">
        <f t="shared" si="32"/>
        <v>11218.665697466804</v>
      </c>
      <c r="K147" s="20">
        <f t="shared" si="33"/>
        <v>11218.665697466804</v>
      </c>
    </row>
    <row r="148" spans="1:11" ht="11.1" customHeight="1">
      <c r="A148" s="25">
        <f t="shared" si="34"/>
        <v>95</v>
      </c>
      <c r="B148" s="29">
        <f t="shared" si="28"/>
        <v>1818155.1155110395</v>
      </c>
      <c r="C148" s="20">
        <f t="shared" si="40"/>
        <v>14617.183868501716</v>
      </c>
      <c r="D148" s="20">
        <f t="shared" si="29"/>
        <v>12121.03410340693</v>
      </c>
      <c r="E148" s="20">
        <f t="shared" si="30"/>
        <v>2496.1497650947858</v>
      </c>
      <c r="F148" s="26">
        <f t="shared" si="31"/>
        <v>1815658.9657459448</v>
      </c>
      <c r="G148" s="27">
        <f t="shared" si="39"/>
        <v>0.08</v>
      </c>
      <c r="H148" s="28">
        <f t="shared" si="35"/>
        <v>14617.183868501716</v>
      </c>
      <c r="I148" s="20">
        <f t="shared" si="36"/>
        <v>14617.183868501716</v>
      </c>
      <c r="J148" s="28">
        <f t="shared" si="32"/>
        <v>11223.294319547775</v>
      </c>
      <c r="K148" s="20">
        <f t="shared" si="33"/>
        <v>11223.294319547775</v>
      </c>
    </row>
    <row r="149" spans="1:11" ht="11.1" customHeight="1">
      <c r="A149" s="25">
        <f t="shared" si="34"/>
        <v>96</v>
      </c>
      <c r="B149" s="29">
        <f t="shared" si="28"/>
        <v>1815658.9657459448</v>
      </c>
      <c r="C149" s="20">
        <f t="shared" si="40"/>
        <v>14617.183868501716</v>
      </c>
      <c r="D149" s="20">
        <f t="shared" si="29"/>
        <v>12104.393104972965</v>
      </c>
      <c r="E149" s="20">
        <f t="shared" si="30"/>
        <v>2512.7907635287502</v>
      </c>
      <c r="F149" s="26">
        <f t="shared" si="31"/>
        <v>1813146.174982416</v>
      </c>
      <c r="G149" s="27">
        <f t="shared" si="39"/>
        <v>0.08</v>
      </c>
      <c r="H149" s="28">
        <f t="shared" si="35"/>
        <v>14617.183868501716</v>
      </c>
      <c r="I149" s="20">
        <f t="shared" si="36"/>
        <v>14617.183868501716</v>
      </c>
      <c r="J149" s="28">
        <f t="shared" si="32"/>
        <v>11227.953799109284</v>
      </c>
      <c r="K149" s="20">
        <f t="shared" si="33"/>
        <v>11227.953799109284</v>
      </c>
    </row>
    <row r="150" spans="1:11" ht="11.1" customHeight="1">
      <c r="A150" s="25">
        <f t="shared" si="34"/>
        <v>97</v>
      </c>
      <c r="B150" s="29">
        <f t="shared" si="28"/>
        <v>1813146.174982416</v>
      </c>
      <c r="C150" s="20">
        <f>IF(A150&gt;B$6*12,0,PMT(G150/12,B$6*12-(A150-1),-F149))</f>
        <v>14617.183868501716</v>
      </c>
      <c r="D150" s="20">
        <f t="shared" si="29"/>
        <v>12087.64116654944</v>
      </c>
      <c r="E150" s="20">
        <f t="shared" si="30"/>
        <v>2529.5427019522758</v>
      </c>
      <c r="F150" s="26">
        <f t="shared" si="31"/>
        <v>1810616.6322804638</v>
      </c>
      <c r="G150" s="27">
        <f t="shared" ref="G150:G161" si="41">B$25</f>
        <v>0.08</v>
      </c>
      <c r="H150" s="28">
        <f t="shared" si="35"/>
        <v>14617.183868501716</v>
      </c>
      <c r="I150" s="20">
        <f t="shared" si="36"/>
        <v>14617.183868501716</v>
      </c>
      <c r="J150" s="28">
        <f t="shared" si="32"/>
        <v>11232.644341867872</v>
      </c>
      <c r="K150" s="20">
        <f t="shared" si="33"/>
        <v>11232.644341867872</v>
      </c>
    </row>
    <row r="151" spans="1:11" ht="11.1" customHeight="1">
      <c r="A151" s="25">
        <f t="shared" si="34"/>
        <v>98</v>
      </c>
      <c r="B151" s="29">
        <f t="shared" si="28"/>
        <v>1810616.6322804638</v>
      </c>
      <c r="C151" s="20">
        <f t="shared" ref="C151:C161" si="42">C150</f>
        <v>14617.183868501716</v>
      </c>
      <c r="D151" s="20">
        <f t="shared" si="29"/>
        <v>12070.777548536425</v>
      </c>
      <c r="E151" s="20">
        <f t="shared" si="30"/>
        <v>2546.4063199652901</v>
      </c>
      <c r="F151" s="26">
        <f t="shared" si="31"/>
        <v>1808070.2259604984</v>
      </c>
      <c r="G151" s="27">
        <f t="shared" si="41"/>
        <v>0.08</v>
      </c>
      <c r="H151" s="28">
        <f t="shared" si="35"/>
        <v>14617.183868501716</v>
      </c>
      <c r="I151" s="20">
        <f t="shared" si="36"/>
        <v>14617.183868501716</v>
      </c>
      <c r="J151" s="28">
        <f t="shared" si="32"/>
        <v>11237.366154911517</v>
      </c>
      <c r="K151" s="20">
        <f t="shared" si="33"/>
        <v>11237.366154911517</v>
      </c>
    </row>
    <row r="152" spans="1:11" ht="11.1" customHeight="1">
      <c r="A152" s="25">
        <f t="shared" si="34"/>
        <v>99</v>
      </c>
      <c r="B152" s="29">
        <f t="shared" si="28"/>
        <v>1808070.2259604984</v>
      </c>
      <c r="C152" s="20">
        <f t="shared" si="42"/>
        <v>14617.183868501716</v>
      </c>
      <c r="D152" s="20">
        <f t="shared" si="29"/>
        <v>12053.801506403324</v>
      </c>
      <c r="E152" s="20">
        <f t="shared" si="30"/>
        <v>2563.3823620983912</v>
      </c>
      <c r="F152" s="26">
        <f t="shared" si="31"/>
        <v>1805506.8435984</v>
      </c>
      <c r="G152" s="27">
        <f t="shared" si="41"/>
        <v>0.08</v>
      </c>
      <c r="H152" s="28">
        <f t="shared" si="35"/>
        <v>14617.183868501716</v>
      </c>
      <c r="I152" s="20">
        <f t="shared" si="36"/>
        <v>14617.183868501716</v>
      </c>
      <c r="J152" s="28">
        <f t="shared" si="32"/>
        <v>11242.119446708784</v>
      </c>
      <c r="K152" s="20">
        <f t="shared" si="33"/>
        <v>11242.119446708784</v>
      </c>
    </row>
    <row r="153" spans="1:11" ht="11.1" customHeight="1">
      <c r="A153" s="25">
        <f t="shared" si="34"/>
        <v>100</v>
      </c>
      <c r="B153" s="29">
        <f t="shared" si="28"/>
        <v>1805506.8435984</v>
      </c>
      <c r="C153" s="20">
        <f t="shared" si="42"/>
        <v>14617.183868501716</v>
      </c>
      <c r="D153" s="20">
        <f t="shared" si="29"/>
        <v>12036.712290656002</v>
      </c>
      <c r="E153" s="20">
        <f t="shared" si="30"/>
        <v>2580.4715778457139</v>
      </c>
      <c r="F153" s="26">
        <f t="shared" si="31"/>
        <v>1802926.3720205543</v>
      </c>
      <c r="G153" s="27">
        <f t="shared" si="41"/>
        <v>0.08</v>
      </c>
      <c r="H153" s="28">
        <f t="shared" si="35"/>
        <v>14617.183868501716</v>
      </c>
      <c r="I153" s="20">
        <f t="shared" si="36"/>
        <v>14617.183868501716</v>
      </c>
      <c r="J153" s="28">
        <f t="shared" si="32"/>
        <v>11246.904427118036</v>
      </c>
      <c r="K153" s="20">
        <f t="shared" si="33"/>
        <v>11246.904427118036</v>
      </c>
    </row>
    <row r="154" spans="1:11" ht="11.1" customHeight="1">
      <c r="A154" s="25">
        <f t="shared" si="34"/>
        <v>101</v>
      </c>
      <c r="B154" s="29">
        <f t="shared" si="28"/>
        <v>1802926.3720205543</v>
      </c>
      <c r="C154" s="20">
        <f t="shared" si="42"/>
        <v>14617.183868501716</v>
      </c>
      <c r="D154" s="20">
        <f t="shared" si="29"/>
        <v>12019.509146803697</v>
      </c>
      <c r="E154" s="20">
        <f t="shared" si="30"/>
        <v>2597.6747216980184</v>
      </c>
      <c r="F154" s="26">
        <f t="shared" si="31"/>
        <v>1800328.6972988562</v>
      </c>
      <c r="G154" s="27">
        <f t="shared" si="41"/>
        <v>0.08</v>
      </c>
      <c r="H154" s="28">
        <f t="shared" si="35"/>
        <v>14617.183868501716</v>
      </c>
      <c r="I154" s="20">
        <f t="shared" si="36"/>
        <v>14617.183868501716</v>
      </c>
      <c r="J154" s="28">
        <f t="shared" si="32"/>
        <v>11251.72130739668</v>
      </c>
      <c r="K154" s="20">
        <f t="shared" si="33"/>
        <v>11251.72130739668</v>
      </c>
    </row>
    <row r="155" spans="1:11" ht="11.1" customHeight="1">
      <c r="A155" s="25">
        <f t="shared" si="34"/>
        <v>102</v>
      </c>
      <c r="B155" s="29">
        <f t="shared" si="28"/>
        <v>1800328.6972988562</v>
      </c>
      <c r="C155" s="20">
        <f t="shared" si="42"/>
        <v>14617.183868501716</v>
      </c>
      <c r="D155" s="20">
        <f t="shared" si="29"/>
        <v>12002.19131532571</v>
      </c>
      <c r="E155" s="20">
        <f t="shared" si="30"/>
        <v>2614.9925531760055</v>
      </c>
      <c r="F155" s="26">
        <f t="shared" si="31"/>
        <v>1797713.7047456803</v>
      </c>
      <c r="G155" s="27">
        <f t="shared" si="41"/>
        <v>0.08</v>
      </c>
      <c r="H155" s="28">
        <f t="shared" si="35"/>
        <v>14617.183868501716</v>
      </c>
      <c r="I155" s="20">
        <f t="shared" si="36"/>
        <v>14617.183868501716</v>
      </c>
      <c r="J155" s="28">
        <f t="shared" si="32"/>
        <v>11256.570300210517</v>
      </c>
      <c r="K155" s="20">
        <f t="shared" si="33"/>
        <v>11256.570300210517</v>
      </c>
    </row>
    <row r="156" spans="1:11" ht="11.1" customHeight="1">
      <c r="A156" s="25">
        <f t="shared" si="34"/>
        <v>103</v>
      </c>
      <c r="B156" s="29">
        <f t="shared" si="28"/>
        <v>1797713.7047456803</v>
      </c>
      <c r="C156" s="20">
        <f t="shared" si="42"/>
        <v>14617.183868501716</v>
      </c>
      <c r="D156" s="20">
        <f t="shared" si="29"/>
        <v>11984.758031637868</v>
      </c>
      <c r="E156" s="20">
        <f t="shared" si="30"/>
        <v>2632.4258368638475</v>
      </c>
      <c r="F156" s="26">
        <f t="shared" si="31"/>
        <v>1795081.2789088164</v>
      </c>
      <c r="G156" s="27">
        <f t="shared" si="41"/>
        <v>0.08</v>
      </c>
      <c r="H156" s="28">
        <f t="shared" si="35"/>
        <v>14617.183868501716</v>
      </c>
      <c r="I156" s="20">
        <f t="shared" si="36"/>
        <v>14617.183868501716</v>
      </c>
      <c r="J156" s="28">
        <f t="shared" si="32"/>
        <v>11261.451619643112</v>
      </c>
      <c r="K156" s="20">
        <f t="shared" si="33"/>
        <v>11261.451619643112</v>
      </c>
    </row>
    <row r="157" spans="1:11" ht="11.1" customHeight="1">
      <c r="A157" s="25">
        <f t="shared" si="34"/>
        <v>104</v>
      </c>
      <c r="B157" s="29">
        <f t="shared" si="28"/>
        <v>1795081.2789088164</v>
      </c>
      <c r="C157" s="20">
        <f t="shared" si="42"/>
        <v>14617.183868501716</v>
      </c>
      <c r="D157" s="20">
        <f t="shared" si="29"/>
        <v>11967.208526058777</v>
      </c>
      <c r="E157" s="20">
        <f t="shared" si="30"/>
        <v>2649.9753424429382</v>
      </c>
      <c r="F157" s="26">
        <f t="shared" si="31"/>
        <v>1792431.3035663734</v>
      </c>
      <c r="G157" s="27">
        <f t="shared" si="41"/>
        <v>0.08</v>
      </c>
      <c r="H157" s="28">
        <f t="shared" si="35"/>
        <v>14617.183868501716</v>
      </c>
      <c r="I157" s="20">
        <f t="shared" si="36"/>
        <v>14617.183868501716</v>
      </c>
      <c r="J157" s="28">
        <f t="shared" si="32"/>
        <v>11266.365481205257</v>
      </c>
      <c r="K157" s="20">
        <f t="shared" si="33"/>
        <v>11266.365481205257</v>
      </c>
    </row>
    <row r="158" spans="1:11" ht="11.1" customHeight="1">
      <c r="A158" s="25">
        <f t="shared" si="34"/>
        <v>105</v>
      </c>
      <c r="B158" s="29">
        <f t="shared" si="28"/>
        <v>1792431.3035663734</v>
      </c>
      <c r="C158" s="20">
        <f t="shared" si="42"/>
        <v>14617.183868501716</v>
      </c>
      <c r="D158" s="20">
        <f t="shared" si="29"/>
        <v>11949.542023775823</v>
      </c>
      <c r="E158" s="20">
        <f t="shared" si="30"/>
        <v>2667.641844725893</v>
      </c>
      <c r="F158" s="26">
        <f t="shared" si="31"/>
        <v>1789763.6617216475</v>
      </c>
      <c r="G158" s="27">
        <f t="shared" si="41"/>
        <v>0.08</v>
      </c>
      <c r="H158" s="28">
        <f t="shared" si="35"/>
        <v>14617.183868501716</v>
      </c>
      <c r="I158" s="20">
        <f t="shared" si="36"/>
        <v>14617.183868501716</v>
      </c>
      <c r="J158" s="28">
        <f t="shared" si="32"/>
        <v>11271.312101844485</v>
      </c>
      <c r="K158" s="20">
        <f t="shared" si="33"/>
        <v>11271.312101844485</v>
      </c>
    </row>
    <row r="159" spans="1:11" ht="11.1" customHeight="1">
      <c r="A159" s="25">
        <f t="shared" si="34"/>
        <v>106</v>
      </c>
      <c r="B159" s="29">
        <f t="shared" si="28"/>
        <v>1789763.6617216475</v>
      </c>
      <c r="C159" s="20">
        <f t="shared" si="42"/>
        <v>14617.183868501716</v>
      </c>
      <c r="D159" s="20">
        <f t="shared" si="29"/>
        <v>11931.757744810982</v>
      </c>
      <c r="E159" s="20">
        <f t="shared" si="30"/>
        <v>2685.4261236907332</v>
      </c>
      <c r="F159" s="26">
        <f t="shared" si="31"/>
        <v>1787078.2355979567</v>
      </c>
      <c r="G159" s="27">
        <f t="shared" si="41"/>
        <v>0.08</v>
      </c>
      <c r="H159" s="28">
        <f t="shared" si="35"/>
        <v>14617.183868501716</v>
      </c>
      <c r="I159" s="20">
        <f t="shared" si="36"/>
        <v>14617.183868501716</v>
      </c>
      <c r="J159" s="28">
        <f t="shared" si="32"/>
        <v>11276.29169995464</v>
      </c>
      <c r="K159" s="20">
        <f t="shared" si="33"/>
        <v>11276.29169995464</v>
      </c>
    </row>
    <row r="160" spans="1:11" ht="11.1" customHeight="1">
      <c r="A160" s="25">
        <f t="shared" si="34"/>
        <v>107</v>
      </c>
      <c r="B160" s="29">
        <f t="shared" si="28"/>
        <v>1787078.2355979567</v>
      </c>
      <c r="C160" s="20">
        <f t="shared" si="42"/>
        <v>14617.183868501716</v>
      </c>
      <c r="D160" s="20">
        <f t="shared" si="29"/>
        <v>11913.854903986379</v>
      </c>
      <c r="E160" s="20">
        <f t="shared" si="30"/>
        <v>2703.3289645153363</v>
      </c>
      <c r="F160" s="26">
        <f t="shared" si="31"/>
        <v>1784374.9066334413</v>
      </c>
      <c r="G160" s="27">
        <f t="shared" si="41"/>
        <v>0.08</v>
      </c>
      <c r="H160" s="28">
        <f t="shared" si="35"/>
        <v>14617.183868501716</v>
      </c>
      <c r="I160" s="20">
        <f t="shared" si="36"/>
        <v>14617.183868501716</v>
      </c>
      <c r="J160" s="28">
        <f t="shared" si="32"/>
        <v>11281.30449538553</v>
      </c>
      <c r="K160" s="20">
        <f t="shared" si="33"/>
        <v>11281.30449538553</v>
      </c>
    </row>
    <row r="161" spans="1:11" ht="11.1" customHeight="1">
      <c r="A161" s="25">
        <f t="shared" si="34"/>
        <v>108</v>
      </c>
      <c r="B161" s="29">
        <f t="shared" si="28"/>
        <v>1784374.9066334413</v>
      </c>
      <c r="C161" s="20">
        <f t="shared" si="42"/>
        <v>14617.183868501716</v>
      </c>
      <c r="D161" s="20">
        <f t="shared" si="29"/>
        <v>11895.83271088961</v>
      </c>
      <c r="E161" s="20">
        <f t="shared" si="30"/>
        <v>2721.3511576121055</v>
      </c>
      <c r="F161" s="26">
        <f t="shared" si="31"/>
        <v>1781653.5554758292</v>
      </c>
      <c r="G161" s="27">
        <f t="shared" si="41"/>
        <v>0.08</v>
      </c>
      <c r="H161" s="28">
        <f t="shared" si="35"/>
        <v>14617.183868501716</v>
      </c>
      <c r="I161" s="20">
        <f t="shared" si="36"/>
        <v>14617.183868501716</v>
      </c>
      <c r="J161" s="28">
        <f t="shared" si="32"/>
        <v>11286.350709452625</v>
      </c>
      <c r="K161" s="20">
        <f t="shared" si="33"/>
        <v>11286.350709452625</v>
      </c>
    </row>
    <row r="162" spans="1:11" ht="11.1" customHeight="1">
      <c r="A162" s="25">
        <f t="shared" si="34"/>
        <v>109</v>
      </c>
      <c r="B162" s="29">
        <f t="shared" si="28"/>
        <v>1781653.5554758292</v>
      </c>
      <c r="C162" s="20">
        <f>IF(A162&gt;B$6*12,0,PMT(G162/12,B$6*12-(A162-1),-F161))</f>
        <v>14617.183868501716</v>
      </c>
      <c r="D162" s="20">
        <f t="shared" si="29"/>
        <v>11877.690369838861</v>
      </c>
      <c r="E162" s="20">
        <f t="shared" si="30"/>
        <v>2739.4934986628541</v>
      </c>
      <c r="F162" s="26">
        <f t="shared" si="31"/>
        <v>1778914.0619771662</v>
      </c>
      <c r="G162" s="27">
        <f t="shared" ref="G162:G173" si="43">B$26</f>
        <v>0.08</v>
      </c>
      <c r="H162" s="28">
        <f t="shared" si="35"/>
        <v>14617.183868501716</v>
      </c>
      <c r="I162" s="20">
        <f t="shared" si="36"/>
        <v>14617.183868501716</v>
      </c>
      <c r="J162" s="28">
        <f t="shared" si="32"/>
        <v>11291.430564946833</v>
      </c>
      <c r="K162" s="20">
        <f t="shared" si="33"/>
        <v>11291.430564946833</v>
      </c>
    </row>
    <row r="163" spans="1:11" ht="11.1" customHeight="1">
      <c r="A163" s="25">
        <f t="shared" si="34"/>
        <v>110</v>
      </c>
      <c r="B163" s="29">
        <f t="shared" si="28"/>
        <v>1778914.0619771662</v>
      </c>
      <c r="C163" s="20">
        <f t="shared" ref="C163:C173" si="44">C162</f>
        <v>14617.183868501716</v>
      </c>
      <c r="D163" s="20">
        <f t="shared" si="29"/>
        <v>11859.427079847776</v>
      </c>
      <c r="E163" s="20">
        <f t="shared" si="30"/>
        <v>2757.75678865394</v>
      </c>
      <c r="F163" s="26">
        <f t="shared" si="31"/>
        <v>1776156.3051885122</v>
      </c>
      <c r="G163" s="27">
        <f t="shared" si="43"/>
        <v>0.08</v>
      </c>
      <c r="H163" s="28">
        <f t="shared" si="35"/>
        <v>14617.183868501716</v>
      </c>
      <c r="I163" s="20">
        <f t="shared" si="36"/>
        <v>14617.183868501716</v>
      </c>
      <c r="J163" s="28">
        <f t="shared" si="32"/>
        <v>11296.544286144337</v>
      </c>
      <c r="K163" s="20">
        <f t="shared" si="33"/>
        <v>11296.544286144337</v>
      </c>
    </row>
    <row r="164" spans="1:11" ht="11.1" customHeight="1">
      <c r="A164" s="25">
        <f t="shared" si="34"/>
        <v>111</v>
      </c>
      <c r="B164" s="29">
        <f t="shared" si="28"/>
        <v>1776156.3051885122</v>
      </c>
      <c r="C164" s="20">
        <f t="shared" si="44"/>
        <v>14617.183868501716</v>
      </c>
      <c r="D164" s="20">
        <f t="shared" si="29"/>
        <v>11841.04203459008</v>
      </c>
      <c r="E164" s="20">
        <f t="shared" si="30"/>
        <v>2776.1418339116353</v>
      </c>
      <c r="F164" s="26">
        <f t="shared" si="31"/>
        <v>1773380.1633546005</v>
      </c>
      <c r="G164" s="27">
        <f t="shared" si="43"/>
        <v>0.08</v>
      </c>
      <c r="H164" s="28">
        <f t="shared" si="35"/>
        <v>14617.183868501716</v>
      </c>
      <c r="I164" s="20">
        <f t="shared" si="36"/>
        <v>14617.183868501716</v>
      </c>
      <c r="J164" s="28">
        <f t="shared" si="32"/>
        <v>11301.692098816493</v>
      </c>
      <c r="K164" s="20">
        <f t="shared" si="33"/>
        <v>11301.692098816493</v>
      </c>
    </row>
    <row r="165" spans="1:11" ht="11.1" customHeight="1">
      <c r="A165" s="25">
        <f t="shared" si="34"/>
        <v>112</v>
      </c>
      <c r="B165" s="29">
        <f t="shared" si="28"/>
        <v>1773380.1633546005</v>
      </c>
      <c r="C165" s="20">
        <f t="shared" si="44"/>
        <v>14617.183868501716</v>
      </c>
      <c r="D165" s="20">
        <f t="shared" si="29"/>
        <v>11822.534422364004</v>
      </c>
      <c r="E165" s="20">
        <f t="shared" si="30"/>
        <v>2794.6494461377115</v>
      </c>
      <c r="F165" s="26">
        <f t="shared" si="31"/>
        <v>1770585.5139084628</v>
      </c>
      <c r="G165" s="27">
        <f t="shared" si="43"/>
        <v>0.08</v>
      </c>
      <c r="H165" s="28">
        <f t="shared" si="35"/>
        <v>14617.183868501716</v>
      </c>
      <c r="I165" s="20">
        <f t="shared" si="36"/>
        <v>14617.183868501716</v>
      </c>
      <c r="J165" s="28">
        <f t="shared" si="32"/>
        <v>11306.874230239795</v>
      </c>
      <c r="K165" s="20">
        <f t="shared" si="33"/>
        <v>11306.874230239795</v>
      </c>
    </row>
    <row r="166" spans="1:11" ht="11.1" customHeight="1">
      <c r="A166" s="25">
        <f t="shared" si="34"/>
        <v>113</v>
      </c>
      <c r="B166" s="29">
        <f t="shared" si="28"/>
        <v>1770585.5139084628</v>
      </c>
      <c r="C166" s="20">
        <f t="shared" si="44"/>
        <v>14617.183868501716</v>
      </c>
      <c r="D166" s="20">
        <f t="shared" si="29"/>
        <v>11803.90342605642</v>
      </c>
      <c r="E166" s="20">
        <f t="shared" si="30"/>
        <v>2813.2804424452952</v>
      </c>
      <c r="F166" s="26">
        <f t="shared" si="31"/>
        <v>1767772.2334660175</v>
      </c>
      <c r="G166" s="27">
        <f t="shared" si="43"/>
        <v>0.08</v>
      </c>
      <c r="H166" s="28">
        <f t="shared" si="35"/>
        <v>14617.183868501716</v>
      </c>
      <c r="I166" s="20">
        <f t="shared" si="36"/>
        <v>14617.183868501716</v>
      </c>
      <c r="J166" s="28">
        <f t="shared" si="32"/>
        <v>11312.090909205917</v>
      </c>
      <c r="K166" s="20">
        <f t="shared" si="33"/>
        <v>11312.090909205917</v>
      </c>
    </row>
    <row r="167" spans="1:11" ht="11.1" customHeight="1">
      <c r="A167" s="25">
        <f t="shared" si="34"/>
        <v>114</v>
      </c>
      <c r="B167" s="29">
        <f t="shared" si="28"/>
        <v>1767772.2334660175</v>
      </c>
      <c r="C167" s="20">
        <f t="shared" si="44"/>
        <v>14617.183868501716</v>
      </c>
      <c r="D167" s="20">
        <f t="shared" si="29"/>
        <v>11785.148223106784</v>
      </c>
      <c r="E167" s="20">
        <f t="shared" si="30"/>
        <v>2832.0356453949316</v>
      </c>
      <c r="F167" s="26">
        <f t="shared" si="31"/>
        <v>1764940.1978206227</v>
      </c>
      <c r="G167" s="27">
        <f t="shared" si="43"/>
        <v>0.08</v>
      </c>
      <c r="H167" s="28">
        <f t="shared" si="35"/>
        <v>14617.183868501716</v>
      </c>
      <c r="I167" s="20">
        <f t="shared" si="36"/>
        <v>14617.183868501716</v>
      </c>
      <c r="J167" s="28">
        <f t="shared" si="32"/>
        <v>11317.342366031815</v>
      </c>
      <c r="K167" s="20">
        <f t="shared" si="33"/>
        <v>11317.342366031815</v>
      </c>
    </row>
    <row r="168" spans="1:11" ht="11.1" customHeight="1">
      <c r="A168" s="25">
        <f t="shared" si="34"/>
        <v>115</v>
      </c>
      <c r="B168" s="29">
        <f t="shared" si="28"/>
        <v>1764940.1978206227</v>
      </c>
      <c r="C168" s="20">
        <f t="shared" si="44"/>
        <v>14617.183868501716</v>
      </c>
      <c r="D168" s="20">
        <f t="shared" si="29"/>
        <v>11766.267985470819</v>
      </c>
      <c r="E168" s="20">
        <f t="shared" si="30"/>
        <v>2850.915883030897</v>
      </c>
      <c r="F168" s="26">
        <f t="shared" si="31"/>
        <v>1762089.2819375917</v>
      </c>
      <c r="G168" s="27">
        <f t="shared" si="43"/>
        <v>0.08</v>
      </c>
      <c r="H168" s="28">
        <f t="shared" si="35"/>
        <v>14617.183868501716</v>
      </c>
      <c r="I168" s="20">
        <f t="shared" si="36"/>
        <v>14617.183868501716</v>
      </c>
      <c r="J168" s="28">
        <f t="shared" si="32"/>
        <v>11322.628832569886</v>
      </c>
      <c r="K168" s="20">
        <f t="shared" si="33"/>
        <v>11322.628832569886</v>
      </c>
    </row>
    <row r="169" spans="1:11" ht="11.1" customHeight="1">
      <c r="A169" s="25">
        <f t="shared" si="34"/>
        <v>116</v>
      </c>
      <c r="B169" s="29">
        <f t="shared" si="28"/>
        <v>1762089.2819375917</v>
      </c>
      <c r="C169" s="20">
        <f t="shared" si="44"/>
        <v>14617.183868501716</v>
      </c>
      <c r="D169" s="20">
        <f t="shared" si="29"/>
        <v>11747.261879583944</v>
      </c>
      <c r="E169" s="20">
        <f t="shared" si="30"/>
        <v>2869.9219889177712</v>
      </c>
      <c r="F169" s="26">
        <f t="shared" si="31"/>
        <v>1759219.359948674</v>
      </c>
      <c r="G169" s="27">
        <f t="shared" si="43"/>
        <v>0.08</v>
      </c>
      <c r="H169" s="28">
        <f t="shared" si="35"/>
        <v>14617.183868501716</v>
      </c>
      <c r="I169" s="20">
        <f t="shared" si="36"/>
        <v>14617.183868501716</v>
      </c>
      <c r="J169" s="28">
        <f t="shared" si="32"/>
        <v>11327.950542218212</v>
      </c>
      <c r="K169" s="20">
        <f t="shared" si="33"/>
        <v>11327.950542218212</v>
      </c>
    </row>
    <row r="170" spans="1:11" ht="11.1" customHeight="1">
      <c r="A170" s="25">
        <f t="shared" si="34"/>
        <v>117</v>
      </c>
      <c r="B170" s="29">
        <f t="shared" si="28"/>
        <v>1759219.359948674</v>
      </c>
      <c r="C170" s="20">
        <f t="shared" si="44"/>
        <v>14617.183868501716</v>
      </c>
      <c r="D170" s="20">
        <f t="shared" si="29"/>
        <v>11728.129066324494</v>
      </c>
      <c r="E170" s="20">
        <f t="shared" si="30"/>
        <v>2889.0548021772211</v>
      </c>
      <c r="F170" s="26">
        <f t="shared" si="31"/>
        <v>1756330.3051464967</v>
      </c>
      <c r="G170" s="27">
        <f t="shared" si="43"/>
        <v>0.08</v>
      </c>
      <c r="H170" s="28">
        <f t="shared" si="35"/>
        <v>14617.183868501716</v>
      </c>
      <c r="I170" s="20">
        <f t="shared" si="36"/>
        <v>14617.183868501716</v>
      </c>
      <c r="J170" s="28">
        <f t="shared" si="32"/>
        <v>11333.307729930857</v>
      </c>
      <c r="K170" s="20">
        <f t="shared" si="33"/>
        <v>11333.307729930857</v>
      </c>
    </row>
    <row r="171" spans="1:11" ht="11.1" customHeight="1">
      <c r="A171" s="25">
        <f t="shared" si="34"/>
        <v>118</v>
      </c>
      <c r="B171" s="29">
        <f t="shared" si="28"/>
        <v>1756330.3051464967</v>
      </c>
      <c r="C171" s="20">
        <f t="shared" si="44"/>
        <v>14617.183868501716</v>
      </c>
      <c r="D171" s="20">
        <f t="shared" si="29"/>
        <v>11708.868700976645</v>
      </c>
      <c r="E171" s="20">
        <f t="shared" si="30"/>
        <v>2908.3151675250701</v>
      </c>
      <c r="F171" s="26">
        <f t="shared" si="31"/>
        <v>1753421.9899789717</v>
      </c>
      <c r="G171" s="27">
        <f t="shared" si="43"/>
        <v>0.08</v>
      </c>
      <c r="H171" s="28">
        <f t="shared" si="35"/>
        <v>14617.183868501716</v>
      </c>
      <c r="I171" s="20">
        <f t="shared" si="36"/>
        <v>14617.183868501716</v>
      </c>
      <c r="J171" s="28">
        <f t="shared" si="32"/>
        <v>11338.700632228254</v>
      </c>
      <c r="K171" s="20">
        <f t="shared" si="33"/>
        <v>11338.700632228254</v>
      </c>
    </row>
    <row r="172" spans="1:11" ht="11.1" customHeight="1">
      <c r="A172" s="25">
        <f t="shared" si="34"/>
        <v>119</v>
      </c>
      <c r="B172" s="29">
        <f t="shared" si="28"/>
        <v>1753421.9899789717</v>
      </c>
      <c r="C172" s="20">
        <f t="shared" si="44"/>
        <v>14617.183868501716</v>
      </c>
      <c r="D172" s="20">
        <f t="shared" si="29"/>
        <v>11689.479933193144</v>
      </c>
      <c r="E172" s="20">
        <f t="shared" si="30"/>
        <v>2927.7039353085711</v>
      </c>
      <c r="F172" s="26">
        <f t="shared" si="31"/>
        <v>1750494.286043663</v>
      </c>
      <c r="G172" s="27">
        <f t="shared" si="43"/>
        <v>0.08</v>
      </c>
      <c r="H172" s="28">
        <f t="shared" si="35"/>
        <v>14617.183868501716</v>
      </c>
      <c r="I172" s="20">
        <f t="shared" si="36"/>
        <v>14617.183868501716</v>
      </c>
      <c r="J172" s="28">
        <f t="shared" si="32"/>
        <v>11344.129487207634</v>
      </c>
      <c r="K172" s="20">
        <f t="shared" si="33"/>
        <v>11344.129487207634</v>
      </c>
    </row>
    <row r="173" spans="1:11" ht="11.1" customHeight="1">
      <c r="A173" s="25">
        <f t="shared" si="34"/>
        <v>120</v>
      </c>
      <c r="B173" s="29">
        <f t="shared" si="28"/>
        <v>1750494.286043663</v>
      </c>
      <c r="C173" s="20">
        <f t="shared" si="44"/>
        <v>14617.183868501716</v>
      </c>
      <c r="D173" s="20">
        <f t="shared" si="29"/>
        <v>11669.961906957753</v>
      </c>
      <c r="E173" s="20">
        <f t="shared" si="30"/>
        <v>2947.2219615439626</v>
      </c>
      <c r="F173" s="26">
        <f t="shared" si="31"/>
        <v>1747547.0640821191</v>
      </c>
      <c r="G173" s="27">
        <f t="shared" si="43"/>
        <v>0.08</v>
      </c>
      <c r="H173" s="28">
        <f t="shared" si="35"/>
        <v>14617.183868501716</v>
      </c>
      <c r="I173" s="20">
        <f t="shared" si="36"/>
        <v>14617.183868501716</v>
      </c>
      <c r="J173" s="28">
        <f t="shared" si="32"/>
        <v>11349.594534553544</v>
      </c>
      <c r="K173" s="20">
        <f t="shared" si="33"/>
        <v>11349.594534553544</v>
      </c>
    </row>
    <row r="174" spans="1:11" ht="11.1" customHeight="1">
      <c r="A174" s="25">
        <f t="shared" si="34"/>
        <v>121</v>
      </c>
      <c r="B174" s="29">
        <f t="shared" si="28"/>
        <v>1747547.0640821191</v>
      </c>
      <c r="C174" s="20">
        <f>IF(A174&gt;B$6*12,0,PMT(G174/12,B$6*12-(A174-1),-F173))</f>
        <v>14617.183868501712</v>
      </c>
      <c r="D174" s="20">
        <f t="shared" si="29"/>
        <v>11650.313760547462</v>
      </c>
      <c r="E174" s="20">
        <f t="shared" si="30"/>
        <v>2966.8701079542498</v>
      </c>
      <c r="F174" s="26">
        <f t="shared" si="31"/>
        <v>1744580.193974165</v>
      </c>
      <c r="G174" s="27">
        <f t="shared" ref="G174:G185" si="45">B$27</f>
        <v>0.08</v>
      </c>
      <c r="H174" s="28">
        <f t="shared" si="35"/>
        <v>14617.183868501712</v>
      </c>
      <c r="I174" s="20">
        <f t="shared" si="36"/>
        <v>14617.183868501712</v>
      </c>
      <c r="J174" s="28">
        <f t="shared" si="32"/>
        <v>11355.096015548423</v>
      </c>
      <c r="K174" s="20">
        <f t="shared" si="33"/>
        <v>11355.096015548423</v>
      </c>
    </row>
    <row r="175" spans="1:11" ht="11.1" customHeight="1">
      <c r="A175" s="25">
        <f t="shared" si="34"/>
        <v>122</v>
      </c>
      <c r="B175" s="29">
        <f t="shared" si="28"/>
        <v>1744580.193974165</v>
      </c>
      <c r="C175" s="20">
        <f t="shared" ref="C175:C185" si="46">C174</f>
        <v>14617.183868501712</v>
      </c>
      <c r="D175" s="20">
        <f t="shared" si="29"/>
        <v>11630.534626494433</v>
      </c>
      <c r="E175" s="20">
        <f t="shared" si="30"/>
        <v>2986.6492420072791</v>
      </c>
      <c r="F175" s="26">
        <f t="shared" si="31"/>
        <v>1741593.5447321578</v>
      </c>
      <c r="G175" s="27">
        <f t="shared" si="45"/>
        <v>0.08</v>
      </c>
      <c r="H175" s="28">
        <f t="shared" si="35"/>
        <v>14617.183868501712</v>
      </c>
      <c r="I175" s="20">
        <f t="shared" si="36"/>
        <v>14617.183868501712</v>
      </c>
      <c r="J175" s="28">
        <f t="shared" si="32"/>
        <v>11360.63417308327</v>
      </c>
      <c r="K175" s="20">
        <f t="shared" si="33"/>
        <v>11360.63417308327</v>
      </c>
    </row>
    <row r="176" spans="1:11" ht="11.1" customHeight="1">
      <c r="A176" s="25">
        <f t="shared" si="34"/>
        <v>123</v>
      </c>
      <c r="B176" s="29">
        <f t="shared" si="28"/>
        <v>1741593.5447321578</v>
      </c>
      <c r="C176" s="20">
        <f t="shared" si="46"/>
        <v>14617.183868501712</v>
      </c>
      <c r="D176" s="20">
        <f t="shared" si="29"/>
        <v>11610.62363154772</v>
      </c>
      <c r="E176" s="20">
        <f t="shared" si="30"/>
        <v>3006.560236953992</v>
      </c>
      <c r="F176" s="26">
        <f t="shared" si="31"/>
        <v>1738586.9844952039</v>
      </c>
      <c r="G176" s="27">
        <f t="shared" si="45"/>
        <v>0.08</v>
      </c>
      <c r="H176" s="28">
        <f t="shared" si="35"/>
        <v>14617.183868501712</v>
      </c>
      <c r="I176" s="20">
        <f t="shared" si="36"/>
        <v>14617.183868501712</v>
      </c>
      <c r="J176" s="28">
        <f t="shared" si="32"/>
        <v>11366.20925166835</v>
      </c>
      <c r="K176" s="20">
        <f t="shared" si="33"/>
        <v>11366.20925166835</v>
      </c>
    </row>
    <row r="177" spans="1:11" ht="11.1" customHeight="1">
      <c r="A177" s="25">
        <f t="shared" si="34"/>
        <v>124</v>
      </c>
      <c r="B177" s="29">
        <f t="shared" si="28"/>
        <v>1738586.9844952039</v>
      </c>
      <c r="C177" s="20">
        <f t="shared" si="46"/>
        <v>14617.183868501712</v>
      </c>
      <c r="D177" s="20">
        <f t="shared" si="29"/>
        <v>11590.579896634692</v>
      </c>
      <c r="E177" s="20">
        <f t="shared" si="30"/>
        <v>3026.6039718670199</v>
      </c>
      <c r="F177" s="26">
        <f t="shared" si="31"/>
        <v>1735560.3805233368</v>
      </c>
      <c r="G177" s="27">
        <f t="shared" si="45"/>
        <v>0.08</v>
      </c>
      <c r="H177" s="28">
        <f t="shared" si="35"/>
        <v>14617.183868501712</v>
      </c>
      <c r="I177" s="20">
        <f t="shared" si="36"/>
        <v>14617.183868501712</v>
      </c>
      <c r="J177" s="28">
        <f t="shared" si="32"/>
        <v>11371.821497443998</v>
      </c>
      <c r="K177" s="20">
        <f t="shared" si="33"/>
        <v>11371.821497443998</v>
      </c>
    </row>
    <row r="178" spans="1:11" ht="11.1" customHeight="1">
      <c r="A178" s="25">
        <f t="shared" si="34"/>
        <v>125</v>
      </c>
      <c r="B178" s="29">
        <f t="shared" si="28"/>
        <v>1735560.3805233368</v>
      </c>
      <c r="C178" s="20">
        <f t="shared" si="46"/>
        <v>14617.183868501712</v>
      </c>
      <c r="D178" s="20">
        <f t="shared" si="29"/>
        <v>11570.402536822245</v>
      </c>
      <c r="E178" s="20">
        <f t="shared" si="30"/>
        <v>3046.7813316794673</v>
      </c>
      <c r="F178" s="26">
        <f t="shared" si="31"/>
        <v>1732513.5991916573</v>
      </c>
      <c r="G178" s="27">
        <f t="shared" si="45"/>
        <v>0.08</v>
      </c>
      <c r="H178" s="28">
        <f t="shared" si="35"/>
        <v>14617.183868501712</v>
      </c>
      <c r="I178" s="20">
        <f t="shared" si="36"/>
        <v>14617.183868501712</v>
      </c>
      <c r="J178" s="28">
        <f t="shared" si="32"/>
        <v>11377.471158191483</v>
      </c>
      <c r="K178" s="20">
        <f t="shared" si="33"/>
        <v>11377.471158191483</v>
      </c>
    </row>
    <row r="179" spans="1:11" ht="11.1" customHeight="1">
      <c r="A179" s="25">
        <f t="shared" si="34"/>
        <v>126</v>
      </c>
      <c r="B179" s="29">
        <f t="shared" si="28"/>
        <v>1732513.5991916573</v>
      </c>
      <c r="C179" s="20">
        <f t="shared" si="46"/>
        <v>14617.183868501712</v>
      </c>
      <c r="D179" s="20">
        <f t="shared" si="29"/>
        <v>11550.090661277716</v>
      </c>
      <c r="E179" s="20">
        <f t="shared" si="30"/>
        <v>3067.0932072239957</v>
      </c>
      <c r="F179" s="26">
        <f t="shared" si="31"/>
        <v>1729446.5059844332</v>
      </c>
      <c r="G179" s="27">
        <f t="shared" si="45"/>
        <v>0.08</v>
      </c>
      <c r="H179" s="28">
        <f t="shared" si="35"/>
        <v>14617.183868501712</v>
      </c>
      <c r="I179" s="20">
        <f t="shared" si="36"/>
        <v>14617.183868501712</v>
      </c>
      <c r="J179" s="28">
        <f t="shared" si="32"/>
        <v>11383.158483343952</v>
      </c>
      <c r="K179" s="20">
        <f t="shared" si="33"/>
        <v>11383.158483343952</v>
      </c>
    </row>
    <row r="180" spans="1:11" ht="11.1" customHeight="1">
      <c r="A180" s="25">
        <f t="shared" si="34"/>
        <v>127</v>
      </c>
      <c r="B180" s="29">
        <f t="shared" si="28"/>
        <v>1729446.5059844332</v>
      </c>
      <c r="C180" s="20">
        <f t="shared" si="46"/>
        <v>14617.183868501712</v>
      </c>
      <c r="D180" s="20">
        <f t="shared" si="29"/>
        <v>11529.643373229555</v>
      </c>
      <c r="E180" s="20">
        <f t="shared" si="30"/>
        <v>3087.5404952721565</v>
      </c>
      <c r="F180" s="26">
        <f t="shared" si="31"/>
        <v>1726358.965489161</v>
      </c>
      <c r="G180" s="27">
        <f t="shared" si="45"/>
        <v>0.08</v>
      </c>
      <c r="H180" s="28">
        <f t="shared" si="35"/>
        <v>14617.183868501712</v>
      </c>
      <c r="I180" s="20">
        <f t="shared" si="36"/>
        <v>14617.183868501712</v>
      </c>
      <c r="J180" s="28">
        <f t="shared" si="32"/>
        <v>11388.883723997436</v>
      </c>
      <c r="K180" s="20">
        <f t="shared" si="33"/>
        <v>11388.883723997436</v>
      </c>
    </row>
    <row r="181" spans="1:11" ht="11.1" customHeight="1">
      <c r="A181" s="25">
        <f t="shared" si="34"/>
        <v>128</v>
      </c>
      <c r="B181" s="29">
        <f t="shared" si="28"/>
        <v>1726358.965489161</v>
      </c>
      <c r="C181" s="20">
        <f t="shared" si="46"/>
        <v>14617.183868501712</v>
      </c>
      <c r="D181" s="20">
        <f t="shared" si="29"/>
        <v>11509.05976992774</v>
      </c>
      <c r="E181" s="20">
        <f t="shared" si="30"/>
        <v>3108.1240985739714</v>
      </c>
      <c r="F181" s="26">
        <f t="shared" si="31"/>
        <v>1723250.8413905869</v>
      </c>
      <c r="G181" s="27">
        <f t="shared" si="45"/>
        <v>0.08</v>
      </c>
      <c r="H181" s="28">
        <f t="shared" si="35"/>
        <v>14617.183868501712</v>
      </c>
      <c r="I181" s="20">
        <f t="shared" si="36"/>
        <v>14617.183868501712</v>
      </c>
      <c r="J181" s="28">
        <f t="shared" si="32"/>
        <v>11394.647132921944</v>
      </c>
      <c r="K181" s="20">
        <f t="shared" si="33"/>
        <v>11394.647132921944</v>
      </c>
    </row>
    <row r="182" spans="1:11" ht="11.1" customHeight="1">
      <c r="A182" s="25">
        <f t="shared" si="34"/>
        <v>129</v>
      </c>
      <c r="B182" s="29">
        <f t="shared" ref="B182:B245" si="47">F181</f>
        <v>1723250.8413905869</v>
      </c>
      <c r="C182" s="20">
        <f t="shared" si="46"/>
        <v>14617.183868501712</v>
      </c>
      <c r="D182" s="20">
        <f t="shared" ref="D182:D245" si="48">IF(A182&gt;12*B$6,0,F181*G182/12)</f>
        <v>11488.338942603914</v>
      </c>
      <c r="E182" s="20">
        <f t="shared" ref="E182:E245" si="49">IF(A182&gt;12*B$6,0,C182-D182)</f>
        <v>3128.844925897798</v>
      </c>
      <c r="F182" s="26">
        <f t="shared" ref="F182:F245" si="50">IF(A182&gt;B$6*12,0,F181-E182)</f>
        <v>1720121.996464689</v>
      </c>
      <c r="G182" s="27">
        <f t="shared" si="45"/>
        <v>0.08</v>
      </c>
      <c r="H182" s="28">
        <f t="shared" si="35"/>
        <v>14617.183868501712</v>
      </c>
      <c r="I182" s="20">
        <f t="shared" si="36"/>
        <v>14617.183868501712</v>
      </c>
      <c r="J182" s="28">
        <f t="shared" ref="J182:J245" si="51">IF($A182&lt;$D$8*12,$C182-($D$11*D182),IF($A182&gt;$D$8*12,0,$C182-($D$11*D182)+$F182*(1+(1-$D$11)*$D$7)))</f>
        <v>11400.448964572615</v>
      </c>
      <c r="K182" s="20">
        <f t="shared" ref="K182:K245" si="52">$C182-$D$11*D182</f>
        <v>11400.448964572615</v>
      </c>
    </row>
    <row r="183" spans="1:11" ht="11.1" customHeight="1">
      <c r="A183" s="25">
        <f t="shared" ref="A183:A246" si="53">A182+1</f>
        <v>130</v>
      </c>
      <c r="B183" s="29">
        <f t="shared" si="47"/>
        <v>1720121.996464689</v>
      </c>
      <c r="C183" s="20">
        <f t="shared" si="46"/>
        <v>14617.183868501712</v>
      </c>
      <c r="D183" s="20">
        <f t="shared" si="48"/>
        <v>11467.479976431261</v>
      </c>
      <c r="E183" s="20">
        <f t="shared" si="49"/>
        <v>3149.7038920704508</v>
      </c>
      <c r="F183" s="26">
        <f t="shared" si="50"/>
        <v>1716972.2925726185</v>
      </c>
      <c r="G183" s="27">
        <f t="shared" si="45"/>
        <v>0.08</v>
      </c>
      <c r="H183" s="28">
        <f t="shared" ref="H183:H246" si="54">IF(A183&lt;D$8*12,C183,IF(A183&gt;D$8*12,0,C183+F183*(1+D$7)))</f>
        <v>14617.183868501712</v>
      </c>
      <c r="I183" s="20">
        <f t="shared" ref="I183:I246" si="55">C183</f>
        <v>14617.183868501712</v>
      </c>
      <c r="J183" s="28">
        <f t="shared" si="51"/>
        <v>11406.289475100959</v>
      </c>
      <c r="K183" s="20">
        <f t="shared" si="52"/>
        <v>11406.289475100959</v>
      </c>
    </row>
    <row r="184" spans="1:11" ht="11.1" customHeight="1">
      <c r="A184" s="25">
        <f t="shared" si="53"/>
        <v>131</v>
      </c>
      <c r="B184" s="29">
        <f t="shared" si="47"/>
        <v>1716972.2925726185</v>
      </c>
      <c r="C184" s="20">
        <f t="shared" si="46"/>
        <v>14617.183868501712</v>
      </c>
      <c r="D184" s="20">
        <f t="shared" si="48"/>
        <v>11446.481950484123</v>
      </c>
      <c r="E184" s="20">
        <f t="shared" si="49"/>
        <v>3170.7019180175885</v>
      </c>
      <c r="F184" s="26">
        <f t="shared" si="50"/>
        <v>1713801.5906546009</v>
      </c>
      <c r="G184" s="27">
        <f t="shared" si="45"/>
        <v>0.08</v>
      </c>
      <c r="H184" s="28">
        <f t="shared" si="54"/>
        <v>14617.183868501712</v>
      </c>
      <c r="I184" s="20">
        <f t="shared" si="55"/>
        <v>14617.183868501712</v>
      </c>
      <c r="J184" s="28">
        <f t="shared" si="51"/>
        <v>11412.168922366156</v>
      </c>
      <c r="K184" s="20">
        <f t="shared" si="52"/>
        <v>11412.168922366156</v>
      </c>
    </row>
    <row r="185" spans="1:11" ht="11.1" customHeight="1">
      <c r="A185" s="25">
        <f t="shared" si="53"/>
        <v>132</v>
      </c>
      <c r="B185" s="29">
        <f t="shared" si="47"/>
        <v>1713801.5906546009</v>
      </c>
      <c r="C185" s="20">
        <f t="shared" si="46"/>
        <v>14617.183868501712</v>
      </c>
      <c r="D185" s="20">
        <f t="shared" si="48"/>
        <v>11425.34393769734</v>
      </c>
      <c r="E185" s="20">
        <f t="shared" si="49"/>
        <v>3191.8399308043718</v>
      </c>
      <c r="F185" s="26">
        <f t="shared" si="50"/>
        <v>1710609.7507237964</v>
      </c>
      <c r="G185" s="27">
        <f t="shared" si="45"/>
        <v>0.08</v>
      </c>
      <c r="H185" s="28">
        <f t="shared" si="54"/>
        <v>14617.183868501712</v>
      </c>
      <c r="I185" s="20">
        <f t="shared" si="55"/>
        <v>14617.183868501712</v>
      </c>
      <c r="J185" s="28">
        <f t="shared" si="51"/>
        <v>11418.087565946456</v>
      </c>
      <c r="K185" s="20">
        <f t="shared" si="52"/>
        <v>11418.087565946456</v>
      </c>
    </row>
    <row r="186" spans="1:11" ht="11.1" customHeight="1">
      <c r="A186" s="25">
        <f t="shared" si="53"/>
        <v>133</v>
      </c>
      <c r="B186" s="29">
        <f t="shared" si="47"/>
        <v>1710609.7507237964</v>
      </c>
      <c r="C186" s="20">
        <f>IF(A186&gt;B$6*12,0,PMT(G186/12,B$6*12-(A186-1),-F185))</f>
        <v>14617.183868501708</v>
      </c>
      <c r="D186" s="20">
        <f t="shared" si="48"/>
        <v>11404.06500482531</v>
      </c>
      <c r="E186" s="20">
        <f t="shared" si="49"/>
        <v>3213.1188636763982</v>
      </c>
      <c r="F186" s="26">
        <f t="shared" si="50"/>
        <v>1707396.63186012</v>
      </c>
      <c r="G186" s="27">
        <f t="shared" ref="G186:G197" si="56">B$28</f>
        <v>0.08</v>
      </c>
      <c r="H186" s="28">
        <f t="shared" si="54"/>
        <v>14617.183868501708</v>
      </c>
      <c r="I186" s="20">
        <f t="shared" si="55"/>
        <v>14617.183868501708</v>
      </c>
      <c r="J186" s="28">
        <f t="shared" si="51"/>
        <v>11424.045667150622</v>
      </c>
      <c r="K186" s="20">
        <f t="shared" si="52"/>
        <v>11424.045667150622</v>
      </c>
    </row>
    <row r="187" spans="1:11" ht="11.1" customHeight="1">
      <c r="A187" s="25">
        <f t="shared" si="53"/>
        <v>134</v>
      </c>
      <c r="B187" s="29">
        <f t="shared" si="47"/>
        <v>1707396.63186012</v>
      </c>
      <c r="C187" s="20">
        <f t="shared" ref="C187:C197" si="57">C186</f>
        <v>14617.183868501708</v>
      </c>
      <c r="D187" s="20">
        <f t="shared" si="48"/>
        <v>11382.644212400801</v>
      </c>
      <c r="E187" s="20">
        <f t="shared" si="49"/>
        <v>3234.5396561009075</v>
      </c>
      <c r="F187" s="26">
        <f t="shared" si="50"/>
        <v>1704162.0922040192</v>
      </c>
      <c r="G187" s="27">
        <f t="shared" si="56"/>
        <v>0.08</v>
      </c>
      <c r="H187" s="28">
        <f t="shared" si="54"/>
        <v>14617.183868501708</v>
      </c>
      <c r="I187" s="20">
        <f t="shared" si="55"/>
        <v>14617.183868501708</v>
      </c>
      <c r="J187" s="28">
        <f t="shared" si="51"/>
        <v>11430.043489029484</v>
      </c>
      <c r="K187" s="20">
        <f t="shared" si="52"/>
        <v>11430.043489029484</v>
      </c>
    </row>
    <row r="188" spans="1:11" ht="11.1" customHeight="1">
      <c r="A188" s="25">
        <f t="shared" si="53"/>
        <v>135</v>
      </c>
      <c r="B188" s="29">
        <f t="shared" si="47"/>
        <v>1704162.0922040192</v>
      </c>
      <c r="C188" s="20">
        <f t="shared" si="57"/>
        <v>14617.183868501708</v>
      </c>
      <c r="D188" s="20">
        <f t="shared" si="48"/>
        <v>11361.080614693461</v>
      </c>
      <c r="E188" s="20">
        <f t="shared" si="49"/>
        <v>3256.1032538082472</v>
      </c>
      <c r="F188" s="26">
        <f t="shared" si="50"/>
        <v>1700905.9889502109</v>
      </c>
      <c r="G188" s="27">
        <f t="shared" si="56"/>
        <v>0.08</v>
      </c>
      <c r="H188" s="28">
        <f t="shared" si="54"/>
        <v>14617.183868501708</v>
      </c>
      <c r="I188" s="20">
        <f t="shared" si="55"/>
        <v>14617.183868501708</v>
      </c>
      <c r="J188" s="28">
        <f t="shared" si="51"/>
        <v>11436.08129638754</v>
      </c>
      <c r="K188" s="20">
        <f t="shared" si="52"/>
        <v>11436.08129638754</v>
      </c>
    </row>
    <row r="189" spans="1:11" ht="11.1" customHeight="1">
      <c r="A189" s="25">
        <f t="shared" si="53"/>
        <v>136</v>
      </c>
      <c r="B189" s="29">
        <f t="shared" si="47"/>
        <v>1700905.9889502109</v>
      </c>
      <c r="C189" s="20">
        <f t="shared" si="57"/>
        <v>14617.183868501708</v>
      </c>
      <c r="D189" s="20">
        <f t="shared" si="48"/>
        <v>11339.373259668073</v>
      </c>
      <c r="E189" s="20">
        <f t="shared" si="49"/>
        <v>3277.8106088336353</v>
      </c>
      <c r="F189" s="26">
        <f t="shared" si="50"/>
        <v>1697628.1783413773</v>
      </c>
      <c r="G189" s="27">
        <f t="shared" si="56"/>
        <v>0.08</v>
      </c>
      <c r="H189" s="28">
        <f t="shared" si="54"/>
        <v>14617.183868501708</v>
      </c>
      <c r="I189" s="20">
        <f t="shared" si="55"/>
        <v>14617.183868501708</v>
      </c>
      <c r="J189" s="28">
        <f t="shared" si="51"/>
        <v>11442.159355794647</v>
      </c>
      <c r="K189" s="20">
        <f t="shared" si="52"/>
        <v>11442.159355794647</v>
      </c>
    </row>
    <row r="190" spans="1:11" ht="11.1" customHeight="1">
      <c r="A190" s="25">
        <f t="shared" si="53"/>
        <v>137</v>
      </c>
      <c r="B190" s="29">
        <f t="shared" si="47"/>
        <v>1697628.1783413773</v>
      </c>
      <c r="C190" s="20">
        <f t="shared" si="57"/>
        <v>14617.183868501708</v>
      </c>
      <c r="D190" s="20">
        <f t="shared" si="48"/>
        <v>11317.521188942517</v>
      </c>
      <c r="E190" s="20">
        <f t="shared" si="49"/>
        <v>3299.662679559191</v>
      </c>
      <c r="F190" s="26">
        <f t="shared" si="50"/>
        <v>1694328.5156618182</v>
      </c>
      <c r="G190" s="27">
        <f t="shared" si="56"/>
        <v>0.08</v>
      </c>
      <c r="H190" s="28">
        <f t="shared" si="54"/>
        <v>14617.183868501708</v>
      </c>
      <c r="I190" s="20">
        <f t="shared" si="55"/>
        <v>14617.183868501708</v>
      </c>
      <c r="J190" s="28">
        <f t="shared" si="51"/>
        <v>11448.277935597804</v>
      </c>
      <c r="K190" s="20">
        <f t="shared" si="52"/>
        <v>11448.277935597804</v>
      </c>
    </row>
    <row r="191" spans="1:11" ht="11.1" customHeight="1">
      <c r="A191" s="25">
        <f t="shared" si="53"/>
        <v>138</v>
      </c>
      <c r="B191" s="29">
        <f t="shared" si="47"/>
        <v>1694328.5156618182</v>
      </c>
      <c r="C191" s="20">
        <f t="shared" si="57"/>
        <v>14617.183868501708</v>
      </c>
      <c r="D191" s="20">
        <f t="shared" si="48"/>
        <v>11295.523437745454</v>
      </c>
      <c r="E191" s="20">
        <f t="shared" si="49"/>
        <v>3321.6604307562538</v>
      </c>
      <c r="F191" s="26">
        <f t="shared" si="50"/>
        <v>1691006.855231062</v>
      </c>
      <c r="G191" s="27">
        <f t="shared" si="56"/>
        <v>0.08</v>
      </c>
      <c r="H191" s="28">
        <f t="shared" si="54"/>
        <v>14617.183868501708</v>
      </c>
      <c r="I191" s="20">
        <f t="shared" si="55"/>
        <v>14617.183868501708</v>
      </c>
      <c r="J191" s="28">
        <f t="shared" si="51"/>
        <v>11454.437305932981</v>
      </c>
      <c r="K191" s="20">
        <f t="shared" si="52"/>
        <v>11454.437305932981</v>
      </c>
    </row>
    <row r="192" spans="1:11" ht="11.1" customHeight="1">
      <c r="A192" s="25">
        <f t="shared" si="53"/>
        <v>139</v>
      </c>
      <c r="B192" s="29">
        <f t="shared" si="47"/>
        <v>1691006.855231062</v>
      </c>
      <c r="C192" s="20">
        <f t="shared" si="57"/>
        <v>14617.183868501708</v>
      </c>
      <c r="D192" s="20">
        <f t="shared" si="48"/>
        <v>11273.379034873748</v>
      </c>
      <c r="E192" s="20">
        <f t="shared" si="49"/>
        <v>3343.8048336279608</v>
      </c>
      <c r="F192" s="26">
        <f t="shared" si="50"/>
        <v>1687663.050397434</v>
      </c>
      <c r="G192" s="27">
        <f t="shared" si="56"/>
        <v>0.08</v>
      </c>
      <c r="H192" s="28">
        <f t="shared" si="54"/>
        <v>14617.183868501708</v>
      </c>
      <c r="I192" s="20">
        <f t="shared" si="55"/>
        <v>14617.183868501708</v>
      </c>
      <c r="J192" s="28">
        <f t="shared" si="51"/>
        <v>11460.637738737059</v>
      </c>
      <c r="K192" s="20">
        <f t="shared" si="52"/>
        <v>11460.637738737059</v>
      </c>
    </row>
    <row r="193" spans="1:11" ht="11.1" customHeight="1">
      <c r="A193" s="25">
        <f t="shared" si="53"/>
        <v>140</v>
      </c>
      <c r="B193" s="29">
        <f t="shared" si="47"/>
        <v>1687663.050397434</v>
      </c>
      <c r="C193" s="20">
        <f t="shared" si="57"/>
        <v>14617.183868501708</v>
      </c>
      <c r="D193" s="20">
        <f t="shared" si="48"/>
        <v>11251.087002649561</v>
      </c>
      <c r="E193" s="20">
        <f t="shared" si="49"/>
        <v>3366.0968658521469</v>
      </c>
      <c r="F193" s="26">
        <f t="shared" si="50"/>
        <v>1684296.9535315819</v>
      </c>
      <c r="G193" s="27">
        <f t="shared" si="56"/>
        <v>0.08</v>
      </c>
      <c r="H193" s="28">
        <f t="shared" si="54"/>
        <v>14617.183868501708</v>
      </c>
      <c r="I193" s="20">
        <f t="shared" si="55"/>
        <v>14617.183868501708</v>
      </c>
      <c r="J193" s="28">
        <f t="shared" si="51"/>
        <v>11466.87950775983</v>
      </c>
      <c r="K193" s="20">
        <f t="shared" si="52"/>
        <v>11466.87950775983</v>
      </c>
    </row>
    <row r="194" spans="1:11" ht="11.1" customHeight="1">
      <c r="A194" s="25">
        <f t="shared" si="53"/>
        <v>141</v>
      </c>
      <c r="B194" s="29">
        <f t="shared" si="47"/>
        <v>1684296.9535315819</v>
      </c>
      <c r="C194" s="20">
        <f t="shared" si="57"/>
        <v>14617.183868501708</v>
      </c>
      <c r="D194" s="20">
        <f t="shared" si="48"/>
        <v>11228.646356877214</v>
      </c>
      <c r="E194" s="20">
        <f t="shared" si="49"/>
        <v>3388.5375116244941</v>
      </c>
      <c r="F194" s="26">
        <f t="shared" si="50"/>
        <v>1680908.4160199575</v>
      </c>
      <c r="G194" s="27">
        <f t="shared" si="56"/>
        <v>0.08</v>
      </c>
      <c r="H194" s="28">
        <f t="shared" si="54"/>
        <v>14617.183868501708</v>
      </c>
      <c r="I194" s="20">
        <f t="shared" si="55"/>
        <v>14617.183868501708</v>
      </c>
      <c r="J194" s="28">
        <f t="shared" si="51"/>
        <v>11473.162888576087</v>
      </c>
      <c r="K194" s="20">
        <f t="shared" si="52"/>
        <v>11473.162888576087</v>
      </c>
    </row>
    <row r="195" spans="1:11" ht="11.1" customHeight="1">
      <c r="A195" s="25">
        <f t="shared" si="53"/>
        <v>142</v>
      </c>
      <c r="B195" s="29">
        <f t="shared" si="47"/>
        <v>1680908.4160199575</v>
      </c>
      <c r="C195" s="20">
        <f t="shared" si="57"/>
        <v>14617.183868501708</v>
      </c>
      <c r="D195" s="20">
        <f t="shared" si="48"/>
        <v>11206.056106799717</v>
      </c>
      <c r="E195" s="20">
        <f t="shared" si="49"/>
        <v>3411.1277617019914</v>
      </c>
      <c r="F195" s="26">
        <f t="shared" si="50"/>
        <v>1677497.2882582555</v>
      </c>
      <c r="G195" s="27">
        <f t="shared" si="56"/>
        <v>0.08</v>
      </c>
      <c r="H195" s="28">
        <f t="shared" si="54"/>
        <v>14617.183868501708</v>
      </c>
      <c r="I195" s="20">
        <f t="shared" si="55"/>
        <v>14617.183868501708</v>
      </c>
      <c r="J195" s="28">
        <f t="shared" si="51"/>
        <v>11479.488158597787</v>
      </c>
      <c r="K195" s="20">
        <f t="shared" si="52"/>
        <v>11479.488158597787</v>
      </c>
    </row>
    <row r="196" spans="1:11" ht="11.1" customHeight="1">
      <c r="A196" s="25">
        <f t="shared" si="53"/>
        <v>143</v>
      </c>
      <c r="B196" s="29">
        <f t="shared" si="47"/>
        <v>1677497.2882582555</v>
      </c>
      <c r="C196" s="20">
        <f t="shared" si="57"/>
        <v>14617.183868501708</v>
      </c>
      <c r="D196" s="20">
        <f t="shared" si="48"/>
        <v>11183.315255055037</v>
      </c>
      <c r="E196" s="20">
        <f t="shared" si="49"/>
        <v>3433.8686134466716</v>
      </c>
      <c r="F196" s="26">
        <f t="shared" si="50"/>
        <v>1674063.4196448089</v>
      </c>
      <c r="G196" s="27">
        <f t="shared" si="56"/>
        <v>0.08</v>
      </c>
      <c r="H196" s="28">
        <f t="shared" si="54"/>
        <v>14617.183868501708</v>
      </c>
      <c r="I196" s="20">
        <f t="shared" si="55"/>
        <v>14617.183868501708</v>
      </c>
      <c r="J196" s="28">
        <f t="shared" si="51"/>
        <v>11485.855597086298</v>
      </c>
      <c r="K196" s="20">
        <f t="shared" si="52"/>
        <v>11485.855597086298</v>
      </c>
    </row>
    <row r="197" spans="1:11" ht="11.1" customHeight="1">
      <c r="A197" s="25">
        <f t="shared" si="53"/>
        <v>144</v>
      </c>
      <c r="B197" s="29">
        <f t="shared" si="47"/>
        <v>1674063.4196448089</v>
      </c>
      <c r="C197" s="20">
        <f t="shared" si="57"/>
        <v>14617.183868501708</v>
      </c>
      <c r="D197" s="20">
        <f t="shared" si="48"/>
        <v>11160.42279763206</v>
      </c>
      <c r="E197" s="20">
        <f t="shared" si="49"/>
        <v>3456.7610708696484</v>
      </c>
      <c r="F197" s="26">
        <f t="shared" si="50"/>
        <v>1670606.6585739392</v>
      </c>
      <c r="G197" s="27">
        <f t="shared" si="56"/>
        <v>0.08</v>
      </c>
      <c r="H197" s="28">
        <f t="shared" si="54"/>
        <v>14617.183868501708</v>
      </c>
      <c r="I197" s="20">
        <f t="shared" si="55"/>
        <v>14617.183868501708</v>
      </c>
      <c r="J197" s="28">
        <f t="shared" si="51"/>
        <v>11492.265485164731</v>
      </c>
      <c r="K197" s="20">
        <f t="shared" si="52"/>
        <v>11492.265485164731</v>
      </c>
    </row>
    <row r="198" spans="1:11" ht="11.1" customHeight="1">
      <c r="A198" s="25">
        <f t="shared" si="53"/>
        <v>145</v>
      </c>
      <c r="B198" s="29">
        <f t="shared" si="47"/>
        <v>1670606.6585739392</v>
      </c>
      <c r="C198" s="20">
        <f>IF(A198&gt;B$6*12,0,PMT(G198/12,B$6*12-(A198-1),-F197))</f>
        <v>14617.183868501712</v>
      </c>
      <c r="D198" s="20">
        <f t="shared" si="48"/>
        <v>11137.377723826263</v>
      </c>
      <c r="E198" s="20">
        <f t="shared" si="49"/>
        <v>3479.8061446754491</v>
      </c>
      <c r="F198" s="26">
        <f t="shared" si="50"/>
        <v>1667126.8524292638</v>
      </c>
      <c r="G198" s="27">
        <f t="shared" ref="G198:G209" si="58">B$29</f>
        <v>0.08</v>
      </c>
      <c r="H198" s="28">
        <f t="shared" si="54"/>
        <v>14617.183868501712</v>
      </c>
      <c r="I198" s="20">
        <f t="shared" si="55"/>
        <v>14617.183868501712</v>
      </c>
      <c r="J198" s="28">
        <f t="shared" si="51"/>
        <v>11498.718105830358</v>
      </c>
      <c r="K198" s="20">
        <f t="shared" si="52"/>
        <v>11498.718105830358</v>
      </c>
    </row>
    <row r="199" spans="1:11" ht="11.1" customHeight="1">
      <c r="A199" s="25">
        <f t="shared" si="53"/>
        <v>146</v>
      </c>
      <c r="B199" s="29">
        <f t="shared" si="47"/>
        <v>1667126.8524292638</v>
      </c>
      <c r="C199" s="20">
        <f t="shared" ref="C199:C209" si="59">C198</f>
        <v>14617.183868501712</v>
      </c>
      <c r="D199" s="20">
        <f t="shared" si="48"/>
        <v>11114.179016195092</v>
      </c>
      <c r="E199" s="20">
        <f t="shared" si="49"/>
        <v>3503.0048523066198</v>
      </c>
      <c r="F199" s="26">
        <f t="shared" si="50"/>
        <v>1663623.8475769572</v>
      </c>
      <c r="G199" s="27">
        <f t="shared" si="58"/>
        <v>0.08</v>
      </c>
      <c r="H199" s="28">
        <f t="shared" si="54"/>
        <v>14617.183868501712</v>
      </c>
      <c r="I199" s="20">
        <f t="shared" si="55"/>
        <v>14617.183868501712</v>
      </c>
      <c r="J199" s="28">
        <f t="shared" si="51"/>
        <v>11505.213743967086</v>
      </c>
      <c r="K199" s="20">
        <f t="shared" si="52"/>
        <v>11505.213743967086</v>
      </c>
    </row>
    <row r="200" spans="1:11" ht="11.1" customHeight="1">
      <c r="A200" s="25">
        <f t="shared" si="53"/>
        <v>147</v>
      </c>
      <c r="B200" s="29">
        <f t="shared" si="47"/>
        <v>1663623.8475769572</v>
      </c>
      <c r="C200" s="20">
        <f t="shared" si="59"/>
        <v>14617.183868501712</v>
      </c>
      <c r="D200" s="20">
        <f t="shared" si="48"/>
        <v>11090.825650513048</v>
      </c>
      <c r="E200" s="20">
        <f t="shared" si="49"/>
        <v>3526.3582179886635</v>
      </c>
      <c r="F200" s="26">
        <f t="shared" si="50"/>
        <v>1660097.4893589686</v>
      </c>
      <c r="G200" s="27">
        <f t="shared" si="58"/>
        <v>0.08</v>
      </c>
      <c r="H200" s="28">
        <f t="shared" si="54"/>
        <v>14617.183868501712</v>
      </c>
      <c r="I200" s="20">
        <f t="shared" si="55"/>
        <v>14617.183868501712</v>
      </c>
      <c r="J200" s="28">
        <f t="shared" si="51"/>
        <v>11511.752686358057</v>
      </c>
      <c r="K200" s="20">
        <f t="shared" si="52"/>
        <v>11511.752686358057</v>
      </c>
    </row>
    <row r="201" spans="1:11" ht="11.1" customHeight="1">
      <c r="A201" s="25">
        <f t="shared" si="53"/>
        <v>148</v>
      </c>
      <c r="B201" s="29">
        <f t="shared" si="47"/>
        <v>1660097.4893589686</v>
      </c>
      <c r="C201" s="20">
        <f t="shared" si="59"/>
        <v>14617.183868501712</v>
      </c>
      <c r="D201" s="20">
        <f t="shared" si="48"/>
        <v>11067.316595726457</v>
      </c>
      <c r="E201" s="20">
        <f t="shared" si="49"/>
        <v>3549.8672727752546</v>
      </c>
      <c r="F201" s="26">
        <f t="shared" si="50"/>
        <v>1656547.6220861934</v>
      </c>
      <c r="G201" s="27">
        <f t="shared" si="58"/>
        <v>0.08</v>
      </c>
      <c r="H201" s="28">
        <f t="shared" si="54"/>
        <v>14617.183868501712</v>
      </c>
      <c r="I201" s="20">
        <f t="shared" si="55"/>
        <v>14617.183868501712</v>
      </c>
      <c r="J201" s="28">
        <f t="shared" si="51"/>
        <v>11518.335221698304</v>
      </c>
      <c r="K201" s="20">
        <f t="shared" si="52"/>
        <v>11518.335221698304</v>
      </c>
    </row>
    <row r="202" spans="1:11" ht="11.1" customHeight="1">
      <c r="A202" s="25">
        <f t="shared" si="53"/>
        <v>149</v>
      </c>
      <c r="B202" s="29">
        <f t="shared" si="47"/>
        <v>1656547.6220861934</v>
      </c>
      <c r="C202" s="20">
        <f t="shared" si="59"/>
        <v>14617.183868501712</v>
      </c>
      <c r="D202" s="20">
        <f t="shared" si="48"/>
        <v>11043.650813907958</v>
      </c>
      <c r="E202" s="20">
        <f t="shared" si="49"/>
        <v>3573.5330545937541</v>
      </c>
      <c r="F202" s="26">
        <f t="shared" si="50"/>
        <v>1652974.0890315997</v>
      </c>
      <c r="G202" s="27">
        <f t="shared" si="58"/>
        <v>0.08</v>
      </c>
      <c r="H202" s="28">
        <f t="shared" si="54"/>
        <v>14617.183868501712</v>
      </c>
      <c r="I202" s="20">
        <f t="shared" si="55"/>
        <v>14617.183868501712</v>
      </c>
      <c r="J202" s="28">
        <f t="shared" si="51"/>
        <v>11524.961640607484</v>
      </c>
      <c r="K202" s="20">
        <f t="shared" si="52"/>
        <v>11524.961640607484</v>
      </c>
    </row>
    <row r="203" spans="1:11" ht="11.1" customHeight="1">
      <c r="A203" s="25">
        <f t="shared" si="53"/>
        <v>150</v>
      </c>
      <c r="B203" s="29">
        <f t="shared" si="47"/>
        <v>1652974.0890315997</v>
      </c>
      <c r="C203" s="20">
        <f t="shared" si="59"/>
        <v>14617.183868501712</v>
      </c>
      <c r="D203" s="20">
        <f t="shared" si="48"/>
        <v>11019.827260210664</v>
      </c>
      <c r="E203" s="20">
        <f t="shared" si="49"/>
        <v>3597.3566082910475</v>
      </c>
      <c r="F203" s="26">
        <f t="shared" si="50"/>
        <v>1649376.7324233085</v>
      </c>
      <c r="G203" s="27">
        <f t="shared" si="58"/>
        <v>0.08</v>
      </c>
      <c r="H203" s="28">
        <f t="shared" si="54"/>
        <v>14617.183868501712</v>
      </c>
      <c r="I203" s="20">
        <f t="shared" si="55"/>
        <v>14617.183868501712</v>
      </c>
      <c r="J203" s="28">
        <f t="shared" si="51"/>
        <v>11531.632235642726</v>
      </c>
      <c r="K203" s="20">
        <f t="shared" si="52"/>
        <v>11531.632235642726</v>
      </c>
    </row>
    <row r="204" spans="1:11" ht="11.1" customHeight="1">
      <c r="A204" s="25">
        <f t="shared" si="53"/>
        <v>151</v>
      </c>
      <c r="B204" s="29">
        <f t="shared" si="47"/>
        <v>1649376.7324233085</v>
      </c>
      <c r="C204" s="20">
        <f t="shared" si="59"/>
        <v>14617.183868501712</v>
      </c>
      <c r="D204" s="20">
        <f t="shared" si="48"/>
        <v>10995.844882822057</v>
      </c>
      <c r="E204" s="20">
        <f t="shared" si="49"/>
        <v>3621.3389856796548</v>
      </c>
      <c r="F204" s="26">
        <f t="shared" si="50"/>
        <v>1645755.3934376289</v>
      </c>
      <c r="G204" s="27">
        <f t="shared" si="58"/>
        <v>0.08</v>
      </c>
      <c r="H204" s="28">
        <f t="shared" si="54"/>
        <v>14617.183868501712</v>
      </c>
      <c r="I204" s="20">
        <f t="shared" si="55"/>
        <v>14617.183868501712</v>
      </c>
      <c r="J204" s="28">
        <f t="shared" si="51"/>
        <v>11538.347301311536</v>
      </c>
      <c r="K204" s="20">
        <f t="shared" si="52"/>
        <v>11538.347301311536</v>
      </c>
    </row>
    <row r="205" spans="1:11" ht="11.1" customHeight="1">
      <c r="A205" s="25">
        <f t="shared" si="53"/>
        <v>152</v>
      </c>
      <c r="B205" s="29">
        <f t="shared" si="47"/>
        <v>1645755.3934376289</v>
      </c>
      <c r="C205" s="20">
        <f t="shared" si="59"/>
        <v>14617.183868501712</v>
      </c>
      <c r="D205" s="20">
        <f t="shared" si="48"/>
        <v>10971.702622917526</v>
      </c>
      <c r="E205" s="20">
        <f t="shared" si="49"/>
        <v>3645.4812455841857</v>
      </c>
      <c r="F205" s="26">
        <f t="shared" si="50"/>
        <v>1642109.9121920448</v>
      </c>
      <c r="G205" s="27">
        <f t="shared" si="58"/>
        <v>0.08</v>
      </c>
      <c r="H205" s="28">
        <f t="shared" si="54"/>
        <v>14617.183868501712</v>
      </c>
      <c r="I205" s="20">
        <f t="shared" si="55"/>
        <v>14617.183868501712</v>
      </c>
      <c r="J205" s="28">
        <f t="shared" si="51"/>
        <v>11545.107134084805</v>
      </c>
      <c r="K205" s="20">
        <f t="shared" si="52"/>
        <v>11545.107134084805</v>
      </c>
    </row>
    <row r="206" spans="1:11" ht="11.1" customHeight="1">
      <c r="A206" s="25">
        <f t="shared" si="53"/>
        <v>153</v>
      </c>
      <c r="B206" s="29">
        <f t="shared" si="47"/>
        <v>1642109.9121920448</v>
      </c>
      <c r="C206" s="20">
        <f t="shared" si="59"/>
        <v>14617.183868501712</v>
      </c>
      <c r="D206" s="20">
        <f t="shared" si="48"/>
        <v>10947.399414613632</v>
      </c>
      <c r="E206" s="20">
        <f t="shared" si="49"/>
        <v>3669.78445388808</v>
      </c>
      <c r="F206" s="26">
        <f t="shared" si="50"/>
        <v>1638440.1277381566</v>
      </c>
      <c r="G206" s="27">
        <f t="shared" si="58"/>
        <v>0.08</v>
      </c>
      <c r="H206" s="28">
        <f t="shared" si="54"/>
        <v>14617.183868501712</v>
      </c>
      <c r="I206" s="20">
        <f t="shared" si="55"/>
        <v>14617.183868501712</v>
      </c>
      <c r="J206" s="28">
        <f t="shared" si="51"/>
        <v>11551.912032409895</v>
      </c>
      <c r="K206" s="20">
        <f t="shared" si="52"/>
        <v>11551.912032409895</v>
      </c>
    </row>
    <row r="207" spans="1:11" ht="11.1" customHeight="1">
      <c r="A207" s="25">
        <f t="shared" si="53"/>
        <v>154</v>
      </c>
      <c r="B207" s="29">
        <f t="shared" si="47"/>
        <v>1638440.1277381566</v>
      </c>
      <c r="C207" s="20">
        <f t="shared" si="59"/>
        <v>14617.183868501712</v>
      </c>
      <c r="D207" s="20">
        <f t="shared" si="48"/>
        <v>10922.934184921045</v>
      </c>
      <c r="E207" s="20">
        <f t="shared" si="49"/>
        <v>3694.2496835806669</v>
      </c>
      <c r="F207" s="26">
        <f t="shared" si="50"/>
        <v>1634745.878054576</v>
      </c>
      <c r="G207" s="27">
        <f t="shared" si="58"/>
        <v>0.08</v>
      </c>
      <c r="H207" s="28">
        <f t="shared" si="54"/>
        <v>14617.183868501712</v>
      </c>
      <c r="I207" s="20">
        <f t="shared" si="55"/>
        <v>14617.183868501712</v>
      </c>
      <c r="J207" s="28">
        <f t="shared" si="51"/>
        <v>11558.762296723819</v>
      </c>
      <c r="K207" s="20">
        <f t="shared" si="52"/>
        <v>11558.762296723819</v>
      </c>
    </row>
    <row r="208" spans="1:11" ht="11.1" customHeight="1">
      <c r="A208" s="25">
        <f t="shared" si="53"/>
        <v>155</v>
      </c>
      <c r="B208" s="29">
        <f t="shared" si="47"/>
        <v>1634745.878054576</v>
      </c>
      <c r="C208" s="20">
        <f t="shared" si="59"/>
        <v>14617.183868501712</v>
      </c>
      <c r="D208" s="20">
        <f t="shared" si="48"/>
        <v>10898.305853697173</v>
      </c>
      <c r="E208" s="20">
        <f t="shared" si="49"/>
        <v>3718.8780148045389</v>
      </c>
      <c r="F208" s="26">
        <f t="shared" si="50"/>
        <v>1631027.0000397714</v>
      </c>
      <c r="G208" s="27">
        <f t="shared" si="58"/>
        <v>0.08</v>
      </c>
      <c r="H208" s="28">
        <f t="shared" si="54"/>
        <v>14617.183868501712</v>
      </c>
      <c r="I208" s="20">
        <f t="shared" si="55"/>
        <v>14617.183868501712</v>
      </c>
      <c r="J208" s="28">
        <f t="shared" si="51"/>
        <v>11565.658229466502</v>
      </c>
      <c r="K208" s="20">
        <f t="shared" si="52"/>
        <v>11565.658229466502</v>
      </c>
    </row>
    <row r="209" spans="1:11" ht="11.1" customHeight="1">
      <c r="A209" s="25">
        <f t="shared" si="53"/>
        <v>156</v>
      </c>
      <c r="B209" s="29">
        <f t="shared" si="47"/>
        <v>1631027.0000397714</v>
      </c>
      <c r="C209" s="20">
        <f t="shared" si="59"/>
        <v>14617.183868501712</v>
      </c>
      <c r="D209" s="20">
        <f t="shared" si="48"/>
        <v>10873.513333598477</v>
      </c>
      <c r="E209" s="20">
        <f t="shared" si="49"/>
        <v>3743.6705349032345</v>
      </c>
      <c r="F209" s="26">
        <f t="shared" si="50"/>
        <v>1627283.3295048682</v>
      </c>
      <c r="G209" s="27">
        <f t="shared" si="58"/>
        <v>0.08</v>
      </c>
      <c r="H209" s="28">
        <f t="shared" si="54"/>
        <v>14617.183868501712</v>
      </c>
      <c r="I209" s="20">
        <f t="shared" si="55"/>
        <v>14617.183868501712</v>
      </c>
      <c r="J209" s="28">
        <f t="shared" si="51"/>
        <v>11572.600135094137</v>
      </c>
      <c r="K209" s="20">
        <f t="shared" si="52"/>
        <v>11572.600135094137</v>
      </c>
    </row>
    <row r="210" spans="1:11" ht="11.1" customHeight="1">
      <c r="A210" s="25">
        <f t="shared" si="53"/>
        <v>157</v>
      </c>
      <c r="B210" s="29">
        <f t="shared" si="47"/>
        <v>1627283.3295048682</v>
      </c>
      <c r="C210" s="20">
        <f>IF(A210&gt;B$6*12,0,PMT(G210/12,B$6*12-(A210-1),-F209))</f>
        <v>14617.183868501716</v>
      </c>
      <c r="D210" s="20">
        <f t="shared" si="48"/>
        <v>10848.555530032454</v>
      </c>
      <c r="E210" s="20">
        <f t="shared" si="49"/>
        <v>3768.6283384692615</v>
      </c>
      <c r="F210" s="26">
        <f t="shared" si="50"/>
        <v>1623514.7011663991</v>
      </c>
      <c r="G210" s="27">
        <f t="shared" ref="G210:G221" si="60">B$30</f>
        <v>0.08</v>
      </c>
      <c r="H210" s="28">
        <f t="shared" si="54"/>
        <v>14617.183868501716</v>
      </c>
      <c r="I210" s="20">
        <f t="shared" si="55"/>
        <v>14617.183868501716</v>
      </c>
      <c r="J210" s="28">
        <f t="shared" si="51"/>
        <v>11579.588320092629</v>
      </c>
      <c r="K210" s="20">
        <f t="shared" si="52"/>
        <v>11579.588320092629</v>
      </c>
    </row>
    <row r="211" spans="1:11" ht="11.1" customHeight="1">
      <c r="A211" s="25">
        <f t="shared" si="53"/>
        <v>158</v>
      </c>
      <c r="B211" s="29">
        <f t="shared" si="47"/>
        <v>1623514.7011663991</v>
      </c>
      <c r="C211" s="20">
        <f t="shared" ref="C211:C221" si="61">C210</f>
        <v>14617.183868501716</v>
      </c>
      <c r="D211" s="20">
        <f t="shared" si="48"/>
        <v>10823.431341109326</v>
      </c>
      <c r="E211" s="20">
        <f t="shared" si="49"/>
        <v>3793.7525273923893</v>
      </c>
      <c r="F211" s="26">
        <f t="shared" si="50"/>
        <v>1619720.9486390066</v>
      </c>
      <c r="G211" s="27">
        <f t="shared" si="60"/>
        <v>0.08</v>
      </c>
      <c r="H211" s="28">
        <f t="shared" si="54"/>
        <v>14617.183868501716</v>
      </c>
      <c r="I211" s="20">
        <f t="shared" si="55"/>
        <v>14617.183868501716</v>
      </c>
      <c r="J211" s="28">
        <f t="shared" si="51"/>
        <v>11586.623092991103</v>
      </c>
      <c r="K211" s="20">
        <f t="shared" si="52"/>
        <v>11586.623092991103</v>
      </c>
    </row>
    <row r="212" spans="1:11" ht="11.1" customHeight="1">
      <c r="A212" s="25">
        <f t="shared" si="53"/>
        <v>159</v>
      </c>
      <c r="B212" s="29">
        <f t="shared" si="47"/>
        <v>1619720.9486390066</v>
      </c>
      <c r="C212" s="20">
        <f t="shared" si="61"/>
        <v>14617.183868501716</v>
      </c>
      <c r="D212" s="20">
        <f t="shared" si="48"/>
        <v>10798.139657593378</v>
      </c>
      <c r="E212" s="20">
        <f t="shared" si="49"/>
        <v>3819.0442109083378</v>
      </c>
      <c r="F212" s="26">
        <f t="shared" si="50"/>
        <v>1615901.9044280984</v>
      </c>
      <c r="G212" s="27">
        <f t="shared" si="60"/>
        <v>0.08</v>
      </c>
      <c r="H212" s="28">
        <f t="shared" si="54"/>
        <v>14617.183868501716</v>
      </c>
      <c r="I212" s="20">
        <f t="shared" si="55"/>
        <v>14617.183868501716</v>
      </c>
      <c r="J212" s="28">
        <f t="shared" si="51"/>
        <v>11593.704764375569</v>
      </c>
      <c r="K212" s="20">
        <f t="shared" si="52"/>
        <v>11593.704764375569</v>
      </c>
    </row>
    <row r="213" spans="1:11" ht="11.1" customHeight="1">
      <c r="A213" s="25">
        <f t="shared" si="53"/>
        <v>160</v>
      </c>
      <c r="B213" s="29">
        <f t="shared" si="47"/>
        <v>1615901.9044280984</v>
      </c>
      <c r="C213" s="20">
        <f t="shared" si="61"/>
        <v>14617.183868501716</v>
      </c>
      <c r="D213" s="20">
        <f t="shared" si="48"/>
        <v>10772.679362853989</v>
      </c>
      <c r="E213" s="20">
        <f t="shared" si="49"/>
        <v>3844.5045056477265</v>
      </c>
      <c r="F213" s="26">
        <f t="shared" si="50"/>
        <v>1612057.3999224505</v>
      </c>
      <c r="G213" s="27">
        <f t="shared" si="60"/>
        <v>0.08</v>
      </c>
      <c r="H213" s="28">
        <f t="shared" si="54"/>
        <v>14617.183868501716</v>
      </c>
      <c r="I213" s="20">
        <f t="shared" si="55"/>
        <v>14617.183868501716</v>
      </c>
      <c r="J213" s="28">
        <f t="shared" si="51"/>
        <v>11600.833646902598</v>
      </c>
      <c r="K213" s="20">
        <f t="shared" si="52"/>
        <v>11600.833646902598</v>
      </c>
    </row>
    <row r="214" spans="1:11" ht="11.1" customHeight="1">
      <c r="A214" s="25">
        <f t="shared" si="53"/>
        <v>161</v>
      </c>
      <c r="B214" s="29">
        <f t="shared" si="47"/>
        <v>1612057.3999224505</v>
      </c>
      <c r="C214" s="20">
        <f t="shared" si="61"/>
        <v>14617.183868501716</v>
      </c>
      <c r="D214" s="20">
        <f t="shared" si="48"/>
        <v>10747.049332816337</v>
      </c>
      <c r="E214" s="20">
        <f t="shared" si="49"/>
        <v>3870.1345356853781</v>
      </c>
      <c r="F214" s="26">
        <f t="shared" si="50"/>
        <v>1608187.2653867651</v>
      </c>
      <c r="G214" s="27">
        <f t="shared" si="60"/>
        <v>0.08</v>
      </c>
      <c r="H214" s="28">
        <f t="shared" si="54"/>
        <v>14617.183868501716</v>
      </c>
      <c r="I214" s="20">
        <f t="shared" si="55"/>
        <v>14617.183868501716</v>
      </c>
      <c r="J214" s="28">
        <f t="shared" si="51"/>
        <v>11608.010055313141</v>
      </c>
      <c r="K214" s="20">
        <f t="shared" si="52"/>
        <v>11608.010055313141</v>
      </c>
    </row>
    <row r="215" spans="1:11" ht="11.1" customHeight="1">
      <c r="A215" s="25">
        <f t="shared" si="53"/>
        <v>162</v>
      </c>
      <c r="B215" s="29">
        <f t="shared" si="47"/>
        <v>1608187.2653867651</v>
      </c>
      <c r="C215" s="20">
        <f t="shared" si="61"/>
        <v>14617.183868501716</v>
      </c>
      <c r="D215" s="20">
        <f t="shared" si="48"/>
        <v>10721.248435911768</v>
      </c>
      <c r="E215" s="20">
        <f t="shared" si="49"/>
        <v>3895.9354325899476</v>
      </c>
      <c r="F215" s="26">
        <f t="shared" si="50"/>
        <v>1604291.3299541753</v>
      </c>
      <c r="G215" s="27">
        <f t="shared" si="60"/>
        <v>0.08</v>
      </c>
      <c r="H215" s="28">
        <f t="shared" si="54"/>
        <v>14617.183868501716</v>
      </c>
      <c r="I215" s="20">
        <f t="shared" si="55"/>
        <v>14617.183868501716</v>
      </c>
      <c r="J215" s="28">
        <f t="shared" si="51"/>
        <v>11615.23430644642</v>
      </c>
      <c r="K215" s="20">
        <f t="shared" si="52"/>
        <v>11615.23430644642</v>
      </c>
    </row>
    <row r="216" spans="1:11" ht="11.1" customHeight="1">
      <c r="A216" s="25">
        <f t="shared" si="53"/>
        <v>163</v>
      </c>
      <c r="B216" s="29">
        <f t="shared" si="47"/>
        <v>1604291.3299541753</v>
      </c>
      <c r="C216" s="20">
        <f t="shared" si="61"/>
        <v>14617.183868501716</v>
      </c>
      <c r="D216" s="20">
        <f t="shared" si="48"/>
        <v>10695.275533027836</v>
      </c>
      <c r="E216" s="20">
        <f t="shared" si="49"/>
        <v>3921.9083354738796</v>
      </c>
      <c r="F216" s="26">
        <f t="shared" si="50"/>
        <v>1600369.4216187014</v>
      </c>
      <c r="G216" s="27">
        <f t="shared" si="60"/>
        <v>0.08</v>
      </c>
      <c r="H216" s="28">
        <f t="shared" si="54"/>
        <v>14617.183868501716</v>
      </c>
      <c r="I216" s="20">
        <f t="shared" si="55"/>
        <v>14617.183868501716</v>
      </c>
      <c r="J216" s="28">
        <f t="shared" si="51"/>
        <v>11622.506719253921</v>
      </c>
      <c r="K216" s="20">
        <f t="shared" si="52"/>
        <v>11622.506719253921</v>
      </c>
    </row>
    <row r="217" spans="1:11" ht="11.1" customHeight="1">
      <c r="A217" s="25">
        <f t="shared" si="53"/>
        <v>164</v>
      </c>
      <c r="B217" s="29">
        <f t="shared" si="47"/>
        <v>1600369.4216187014</v>
      </c>
      <c r="C217" s="20">
        <f t="shared" si="61"/>
        <v>14617.183868501716</v>
      </c>
      <c r="D217" s="20">
        <f t="shared" si="48"/>
        <v>10669.129477458009</v>
      </c>
      <c r="E217" s="20">
        <f t="shared" si="49"/>
        <v>3948.0543910437063</v>
      </c>
      <c r="F217" s="26">
        <f t="shared" si="50"/>
        <v>1596421.3672276577</v>
      </c>
      <c r="G217" s="27">
        <f t="shared" si="60"/>
        <v>0.08</v>
      </c>
      <c r="H217" s="28">
        <f t="shared" si="54"/>
        <v>14617.183868501716</v>
      </c>
      <c r="I217" s="20">
        <f t="shared" si="55"/>
        <v>14617.183868501716</v>
      </c>
      <c r="J217" s="28">
        <f t="shared" si="51"/>
        <v>11629.827614813472</v>
      </c>
      <c r="K217" s="20">
        <f t="shared" si="52"/>
        <v>11629.827614813472</v>
      </c>
    </row>
    <row r="218" spans="1:11" ht="11.1" customHeight="1">
      <c r="A218" s="25">
        <f t="shared" si="53"/>
        <v>165</v>
      </c>
      <c r="B218" s="29">
        <f t="shared" si="47"/>
        <v>1596421.3672276577</v>
      </c>
      <c r="C218" s="20">
        <f t="shared" si="61"/>
        <v>14617.183868501716</v>
      </c>
      <c r="D218" s="20">
        <f t="shared" si="48"/>
        <v>10642.809114851052</v>
      </c>
      <c r="E218" s="20">
        <f t="shared" si="49"/>
        <v>3974.3747536506635</v>
      </c>
      <c r="F218" s="26">
        <f t="shared" si="50"/>
        <v>1592446.992474007</v>
      </c>
      <c r="G218" s="27">
        <f t="shared" si="60"/>
        <v>0.08</v>
      </c>
      <c r="H218" s="28">
        <f t="shared" si="54"/>
        <v>14617.183868501716</v>
      </c>
      <c r="I218" s="20">
        <f t="shared" si="55"/>
        <v>14617.183868501716</v>
      </c>
      <c r="J218" s="28">
        <f t="shared" si="51"/>
        <v>11637.197316343421</v>
      </c>
      <c r="K218" s="20">
        <f t="shared" si="52"/>
        <v>11637.197316343421</v>
      </c>
    </row>
    <row r="219" spans="1:11" ht="11.1" customHeight="1">
      <c r="A219" s="25">
        <f t="shared" si="53"/>
        <v>166</v>
      </c>
      <c r="B219" s="29">
        <f t="shared" si="47"/>
        <v>1592446.992474007</v>
      </c>
      <c r="C219" s="20">
        <f t="shared" si="61"/>
        <v>14617.183868501716</v>
      </c>
      <c r="D219" s="20">
        <f t="shared" si="48"/>
        <v>10616.313283160047</v>
      </c>
      <c r="E219" s="20">
        <f t="shared" si="49"/>
        <v>4000.8705853416686</v>
      </c>
      <c r="F219" s="26">
        <f t="shared" si="50"/>
        <v>1588446.1218886652</v>
      </c>
      <c r="G219" s="27">
        <f t="shared" si="60"/>
        <v>0.08</v>
      </c>
      <c r="H219" s="28">
        <f t="shared" si="54"/>
        <v>14617.183868501716</v>
      </c>
      <c r="I219" s="20">
        <f t="shared" si="55"/>
        <v>14617.183868501716</v>
      </c>
      <c r="J219" s="28">
        <f t="shared" si="51"/>
        <v>11644.616149216901</v>
      </c>
      <c r="K219" s="20">
        <f t="shared" si="52"/>
        <v>11644.616149216901</v>
      </c>
    </row>
    <row r="220" spans="1:11" ht="11.1" customHeight="1">
      <c r="A220" s="25">
        <f t="shared" si="53"/>
        <v>167</v>
      </c>
      <c r="B220" s="29">
        <f t="shared" si="47"/>
        <v>1588446.1218886652</v>
      </c>
      <c r="C220" s="20">
        <f t="shared" si="61"/>
        <v>14617.183868501716</v>
      </c>
      <c r="D220" s="20">
        <f t="shared" si="48"/>
        <v>10589.640812591102</v>
      </c>
      <c r="E220" s="20">
        <f t="shared" si="49"/>
        <v>4027.5430559106135</v>
      </c>
      <c r="F220" s="26">
        <f t="shared" si="50"/>
        <v>1584418.5788327546</v>
      </c>
      <c r="G220" s="27">
        <f t="shared" si="60"/>
        <v>0.08</v>
      </c>
      <c r="H220" s="28">
        <f t="shared" si="54"/>
        <v>14617.183868501716</v>
      </c>
      <c r="I220" s="20">
        <f t="shared" si="55"/>
        <v>14617.183868501716</v>
      </c>
      <c r="J220" s="28">
        <f t="shared" si="51"/>
        <v>11652.084440976207</v>
      </c>
      <c r="K220" s="20">
        <f t="shared" si="52"/>
        <v>11652.084440976207</v>
      </c>
    </row>
    <row r="221" spans="1:11" ht="11.1" customHeight="1">
      <c r="A221" s="25">
        <f t="shared" si="53"/>
        <v>168</v>
      </c>
      <c r="B221" s="29">
        <f t="shared" si="47"/>
        <v>1584418.5788327546</v>
      </c>
      <c r="C221" s="20">
        <f t="shared" si="61"/>
        <v>14617.183868501716</v>
      </c>
      <c r="D221" s="20">
        <f t="shared" si="48"/>
        <v>10562.790525551698</v>
      </c>
      <c r="E221" s="20">
        <f t="shared" si="49"/>
        <v>4054.3933429500175</v>
      </c>
      <c r="F221" s="26">
        <f t="shared" si="50"/>
        <v>1580364.1854898047</v>
      </c>
      <c r="G221" s="27">
        <f t="shared" si="60"/>
        <v>0.08</v>
      </c>
      <c r="H221" s="28">
        <f t="shared" si="54"/>
        <v>14617.183868501716</v>
      </c>
      <c r="I221" s="20">
        <f t="shared" si="55"/>
        <v>14617.183868501716</v>
      </c>
      <c r="J221" s="28">
        <f t="shared" si="51"/>
        <v>11659.60252134724</v>
      </c>
      <c r="K221" s="20">
        <f t="shared" si="52"/>
        <v>11659.60252134724</v>
      </c>
    </row>
    <row r="222" spans="1:11" ht="11.1" customHeight="1">
      <c r="A222" s="25">
        <f t="shared" si="53"/>
        <v>169</v>
      </c>
      <c r="B222" s="29">
        <f t="shared" si="47"/>
        <v>1580364.1854898047</v>
      </c>
      <c r="C222" s="20">
        <f>IF(A222&gt;B$6*12,0,PMT(G222/12,B$6*12-(A222-1),-F221))</f>
        <v>14617.183868501716</v>
      </c>
      <c r="D222" s="20">
        <f t="shared" si="48"/>
        <v>10535.761236598699</v>
      </c>
      <c r="E222" s="20">
        <f t="shared" si="49"/>
        <v>4081.4226319030167</v>
      </c>
      <c r="F222" s="26">
        <f t="shared" si="50"/>
        <v>1576282.7628579016</v>
      </c>
      <c r="G222" s="27">
        <f t="shared" ref="G222:G233" si="62">B$31</f>
        <v>0.08</v>
      </c>
      <c r="H222" s="28">
        <f t="shared" si="54"/>
        <v>14617.183868501716</v>
      </c>
      <c r="I222" s="20">
        <f t="shared" si="55"/>
        <v>14617.183868501716</v>
      </c>
      <c r="J222" s="28">
        <f t="shared" si="51"/>
        <v>11667.170722254079</v>
      </c>
      <c r="K222" s="20">
        <f t="shared" si="52"/>
        <v>11667.170722254079</v>
      </c>
    </row>
    <row r="223" spans="1:11" ht="11.1" customHeight="1">
      <c r="A223" s="25">
        <f t="shared" si="53"/>
        <v>170</v>
      </c>
      <c r="B223" s="29">
        <f t="shared" si="47"/>
        <v>1576282.7628579016</v>
      </c>
      <c r="C223" s="20">
        <f t="shared" ref="C223:C233" si="63">C222</f>
        <v>14617.183868501716</v>
      </c>
      <c r="D223" s="20">
        <f t="shared" si="48"/>
        <v>10508.551752386011</v>
      </c>
      <c r="E223" s="20">
        <f t="shared" si="49"/>
        <v>4108.6321161157048</v>
      </c>
      <c r="F223" s="26">
        <f t="shared" si="50"/>
        <v>1572174.130741786</v>
      </c>
      <c r="G223" s="27">
        <f t="shared" si="62"/>
        <v>0.08</v>
      </c>
      <c r="H223" s="28">
        <f t="shared" si="54"/>
        <v>14617.183868501716</v>
      </c>
      <c r="I223" s="20">
        <f t="shared" si="55"/>
        <v>14617.183868501716</v>
      </c>
      <c r="J223" s="28">
        <f t="shared" si="51"/>
        <v>11674.789377833633</v>
      </c>
      <c r="K223" s="20">
        <f t="shared" si="52"/>
        <v>11674.789377833633</v>
      </c>
    </row>
    <row r="224" spans="1:11" ht="11.1" customHeight="1">
      <c r="A224" s="25">
        <f t="shared" si="53"/>
        <v>171</v>
      </c>
      <c r="B224" s="29">
        <f t="shared" si="47"/>
        <v>1572174.130741786</v>
      </c>
      <c r="C224" s="20">
        <f t="shared" si="63"/>
        <v>14617.183868501716</v>
      </c>
      <c r="D224" s="20">
        <f t="shared" si="48"/>
        <v>10481.160871611906</v>
      </c>
      <c r="E224" s="20">
        <f t="shared" si="49"/>
        <v>4136.0229968898093</v>
      </c>
      <c r="F224" s="26">
        <f t="shared" si="50"/>
        <v>1568038.1077448961</v>
      </c>
      <c r="G224" s="27">
        <f t="shared" si="62"/>
        <v>0.08</v>
      </c>
      <c r="H224" s="28">
        <f t="shared" si="54"/>
        <v>14617.183868501716</v>
      </c>
      <c r="I224" s="20">
        <f t="shared" si="55"/>
        <v>14617.183868501716</v>
      </c>
      <c r="J224" s="28">
        <f t="shared" si="51"/>
        <v>11682.458824450381</v>
      </c>
      <c r="K224" s="20">
        <f t="shared" si="52"/>
        <v>11682.458824450381</v>
      </c>
    </row>
    <row r="225" spans="1:11" ht="11.1" customHeight="1">
      <c r="A225" s="25">
        <f t="shared" si="53"/>
        <v>172</v>
      </c>
      <c r="B225" s="29">
        <f t="shared" si="47"/>
        <v>1568038.1077448961</v>
      </c>
      <c r="C225" s="20">
        <f t="shared" si="63"/>
        <v>14617.183868501716</v>
      </c>
      <c r="D225" s="20">
        <f t="shared" si="48"/>
        <v>10453.587384965975</v>
      </c>
      <c r="E225" s="20">
        <f t="shared" si="49"/>
        <v>4163.5964835357408</v>
      </c>
      <c r="F225" s="26">
        <f t="shared" si="50"/>
        <v>1563874.5112613603</v>
      </c>
      <c r="G225" s="27">
        <f t="shared" si="62"/>
        <v>0.08</v>
      </c>
      <c r="H225" s="28">
        <f t="shared" si="54"/>
        <v>14617.183868501716</v>
      </c>
      <c r="I225" s="20">
        <f t="shared" si="55"/>
        <v>14617.183868501716</v>
      </c>
      <c r="J225" s="28">
        <f t="shared" si="51"/>
        <v>11690.179400711242</v>
      </c>
      <c r="K225" s="20">
        <f t="shared" si="52"/>
        <v>11690.179400711242</v>
      </c>
    </row>
    <row r="226" spans="1:11" ht="11.1" customHeight="1">
      <c r="A226" s="25">
        <f t="shared" si="53"/>
        <v>173</v>
      </c>
      <c r="B226" s="29">
        <f t="shared" si="47"/>
        <v>1563874.5112613603</v>
      </c>
      <c r="C226" s="20">
        <f t="shared" si="63"/>
        <v>14617.183868501716</v>
      </c>
      <c r="D226" s="20">
        <f t="shared" si="48"/>
        <v>10425.830075075735</v>
      </c>
      <c r="E226" s="20">
        <f t="shared" si="49"/>
        <v>4191.3537934259803</v>
      </c>
      <c r="F226" s="26">
        <f t="shared" si="50"/>
        <v>1559683.1574679343</v>
      </c>
      <c r="G226" s="27">
        <f t="shared" si="62"/>
        <v>0.08</v>
      </c>
      <c r="H226" s="28">
        <f t="shared" si="54"/>
        <v>14617.183868501716</v>
      </c>
      <c r="I226" s="20">
        <f t="shared" si="55"/>
        <v>14617.183868501716</v>
      </c>
      <c r="J226" s="28">
        <f t="shared" si="51"/>
        <v>11697.951447480509</v>
      </c>
      <c r="K226" s="20">
        <f t="shared" si="52"/>
        <v>11697.951447480509</v>
      </c>
    </row>
    <row r="227" spans="1:11" ht="11.1" customHeight="1">
      <c r="A227" s="25">
        <f t="shared" si="53"/>
        <v>174</v>
      </c>
      <c r="B227" s="29">
        <f t="shared" si="47"/>
        <v>1559683.1574679343</v>
      </c>
      <c r="C227" s="20">
        <f t="shared" si="63"/>
        <v>14617.183868501716</v>
      </c>
      <c r="D227" s="20">
        <f t="shared" si="48"/>
        <v>10397.887716452895</v>
      </c>
      <c r="E227" s="20">
        <f t="shared" si="49"/>
        <v>4219.2961520488207</v>
      </c>
      <c r="F227" s="26">
        <f t="shared" si="50"/>
        <v>1555463.8613158856</v>
      </c>
      <c r="G227" s="27">
        <f t="shared" si="62"/>
        <v>0.08</v>
      </c>
      <c r="H227" s="28">
        <f t="shared" si="54"/>
        <v>14617.183868501716</v>
      </c>
      <c r="I227" s="20">
        <f t="shared" si="55"/>
        <v>14617.183868501716</v>
      </c>
      <c r="J227" s="28">
        <f t="shared" si="51"/>
        <v>11705.775307894904</v>
      </c>
      <c r="K227" s="20">
        <f t="shared" si="52"/>
        <v>11705.775307894904</v>
      </c>
    </row>
    <row r="228" spans="1:11" ht="11.1" customHeight="1">
      <c r="A228" s="25">
        <f t="shared" si="53"/>
        <v>175</v>
      </c>
      <c r="B228" s="29">
        <f t="shared" si="47"/>
        <v>1555463.8613158856</v>
      </c>
      <c r="C228" s="20">
        <f t="shared" si="63"/>
        <v>14617.183868501716</v>
      </c>
      <c r="D228" s="20">
        <f t="shared" si="48"/>
        <v>10369.759075439237</v>
      </c>
      <c r="E228" s="20">
        <f t="shared" si="49"/>
        <v>4247.4247930624788</v>
      </c>
      <c r="F228" s="26">
        <f t="shared" si="50"/>
        <v>1551216.4365228231</v>
      </c>
      <c r="G228" s="27">
        <f t="shared" si="62"/>
        <v>0.08</v>
      </c>
      <c r="H228" s="28">
        <f t="shared" si="54"/>
        <v>14617.183868501716</v>
      </c>
      <c r="I228" s="20">
        <f t="shared" si="55"/>
        <v>14617.183868501716</v>
      </c>
      <c r="J228" s="28">
        <f t="shared" si="51"/>
        <v>11713.65132737873</v>
      </c>
      <c r="K228" s="20">
        <f t="shared" si="52"/>
        <v>11713.65132737873</v>
      </c>
    </row>
    <row r="229" spans="1:11" ht="11.1" customHeight="1">
      <c r="A229" s="25">
        <f t="shared" si="53"/>
        <v>176</v>
      </c>
      <c r="B229" s="29">
        <f t="shared" si="47"/>
        <v>1551216.4365228231</v>
      </c>
      <c r="C229" s="20">
        <f t="shared" si="63"/>
        <v>14617.183868501716</v>
      </c>
      <c r="D229" s="20">
        <f t="shared" si="48"/>
        <v>10341.442910152155</v>
      </c>
      <c r="E229" s="20">
        <f t="shared" si="49"/>
        <v>4275.740958349561</v>
      </c>
      <c r="F229" s="26">
        <f t="shared" si="50"/>
        <v>1546940.6955644735</v>
      </c>
      <c r="G229" s="27">
        <f t="shared" si="62"/>
        <v>0.08</v>
      </c>
      <c r="H229" s="28">
        <f t="shared" si="54"/>
        <v>14617.183868501716</v>
      </c>
      <c r="I229" s="20">
        <f t="shared" si="55"/>
        <v>14617.183868501716</v>
      </c>
      <c r="J229" s="28">
        <f t="shared" si="51"/>
        <v>11721.579853659112</v>
      </c>
      <c r="K229" s="20">
        <f t="shared" si="52"/>
        <v>11721.579853659112</v>
      </c>
    </row>
    <row r="230" spans="1:11" ht="11.1" customHeight="1">
      <c r="A230" s="25">
        <f t="shared" si="53"/>
        <v>177</v>
      </c>
      <c r="B230" s="29">
        <f t="shared" si="47"/>
        <v>1546940.6955644735</v>
      </c>
      <c r="C230" s="20">
        <f t="shared" si="63"/>
        <v>14617.183868501716</v>
      </c>
      <c r="D230" s="20">
        <f t="shared" si="48"/>
        <v>10312.937970429824</v>
      </c>
      <c r="E230" s="20">
        <f t="shared" si="49"/>
        <v>4304.2458980718911</v>
      </c>
      <c r="F230" s="26">
        <f t="shared" si="50"/>
        <v>1542636.4496664016</v>
      </c>
      <c r="G230" s="27">
        <f t="shared" si="62"/>
        <v>0.08</v>
      </c>
      <c r="H230" s="28">
        <f t="shared" si="54"/>
        <v>14617.183868501716</v>
      </c>
      <c r="I230" s="20">
        <f t="shared" si="55"/>
        <v>14617.183868501716</v>
      </c>
      <c r="J230" s="28">
        <f t="shared" si="51"/>
        <v>11729.561236781365</v>
      </c>
      <c r="K230" s="20">
        <f t="shared" si="52"/>
        <v>11729.561236781365</v>
      </c>
    </row>
    <row r="231" spans="1:11" ht="11.1" customHeight="1">
      <c r="A231" s="25">
        <f t="shared" si="53"/>
        <v>178</v>
      </c>
      <c r="B231" s="29">
        <f t="shared" si="47"/>
        <v>1542636.4496664016</v>
      </c>
      <c r="C231" s="20">
        <f t="shared" si="63"/>
        <v>14617.183868501716</v>
      </c>
      <c r="D231" s="20">
        <f t="shared" si="48"/>
        <v>10284.242997776011</v>
      </c>
      <c r="E231" s="20">
        <f t="shared" si="49"/>
        <v>4332.9408707257044</v>
      </c>
      <c r="F231" s="26">
        <f t="shared" si="50"/>
        <v>1538303.5087956758</v>
      </c>
      <c r="G231" s="27">
        <f t="shared" si="62"/>
        <v>0.08</v>
      </c>
      <c r="H231" s="28">
        <f t="shared" si="54"/>
        <v>14617.183868501716</v>
      </c>
      <c r="I231" s="20">
        <f t="shared" si="55"/>
        <v>14617.183868501716</v>
      </c>
      <c r="J231" s="28">
        <f t="shared" si="51"/>
        <v>11737.595829124431</v>
      </c>
      <c r="K231" s="20">
        <f t="shared" si="52"/>
        <v>11737.595829124431</v>
      </c>
    </row>
    <row r="232" spans="1:11" ht="11.1" customHeight="1">
      <c r="A232" s="25">
        <f t="shared" si="53"/>
        <v>179</v>
      </c>
      <c r="B232" s="29">
        <f t="shared" si="47"/>
        <v>1538303.5087956758</v>
      </c>
      <c r="C232" s="20">
        <f t="shared" si="63"/>
        <v>14617.183868501716</v>
      </c>
      <c r="D232" s="20">
        <f t="shared" si="48"/>
        <v>10255.356725304506</v>
      </c>
      <c r="E232" s="20">
        <f t="shared" si="49"/>
        <v>4361.8271431972098</v>
      </c>
      <c r="F232" s="26">
        <f t="shared" si="50"/>
        <v>1533941.6816524786</v>
      </c>
      <c r="G232" s="27">
        <f t="shared" si="62"/>
        <v>0.08</v>
      </c>
      <c r="H232" s="28">
        <f t="shared" si="54"/>
        <v>14617.183868501716</v>
      </c>
      <c r="I232" s="20">
        <f t="shared" si="55"/>
        <v>14617.183868501716</v>
      </c>
      <c r="J232" s="28">
        <f t="shared" si="51"/>
        <v>11745.683985416454</v>
      </c>
      <c r="K232" s="20">
        <f t="shared" si="52"/>
        <v>11745.683985416454</v>
      </c>
    </row>
    <row r="233" spans="1:11" ht="11.1" customHeight="1">
      <c r="A233" s="25">
        <f t="shared" si="53"/>
        <v>180</v>
      </c>
      <c r="B233" s="29">
        <f t="shared" si="47"/>
        <v>1533941.6816524786</v>
      </c>
      <c r="C233" s="20">
        <f t="shared" si="63"/>
        <v>14617.183868501716</v>
      </c>
      <c r="D233" s="20">
        <f t="shared" si="48"/>
        <v>10226.277877683191</v>
      </c>
      <c r="E233" s="20">
        <f t="shared" si="49"/>
        <v>4390.9059908185245</v>
      </c>
      <c r="F233" s="26">
        <f t="shared" si="50"/>
        <v>1529550.7756616601</v>
      </c>
      <c r="G233" s="27">
        <f t="shared" si="62"/>
        <v>0.08</v>
      </c>
      <c r="H233" s="28">
        <f t="shared" si="54"/>
        <v>14617.183868501716</v>
      </c>
      <c r="I233" s="20">
        <f t="shared" si="55"/>
        <v>14617.183868501716</v>
      </c>
      <c r="J233" s="28">
        <f t="shared" si="51"/>
        <v>11753.826062750422</v>
      </c>
      <c r="K233" s="20">
        <f t="shared" si="52"/>
        <v>11753.826062750422</v>
      </c>
    </row>
    <row r="234" spans="1:11" ht="11.1" customHeight="1">
      <c r="A234" s="25">
        <f t="shared" si="53"/>
        <v>181</v>
      </c>
      <c r="B234" s="29">
        <f t="shared" si="47"/>
        <v>1529550.7756616601</v>
      </c>
      <c r="C234" s="20">
        <f>IF(A234&gt;B$6*12,0,PMT(G234/12,B$6*12-(A234-1),-F233))</f>
        <v>14617.183868501712</v>
      </c>
      <c r="D234" s="20">
        <f t="shared" si="48"/>
        <v>10197.005171077735</v>
      </c>
      <c r="E234" s="20">
        <f t="shared" si="49"/>
        <v>4420.1786974239767</v>
      </c>
      <c r="F234" s="26">
        <f t="shared" si="50"/>
        <v>1525130.5969642361</v>
      </c>
      <c r="G234" s="27">
        <f t="shared" ref="G234:G245" si="64">B$32</f>
        <v>0.08</v>
      </c>
      <c r="H234" s="28">
        <f t="shared" si="54"/>
        <v>14617.183868501712</v>
      </c>
      <c r="I234" s="20">
        <f t="shared" si="55"/>
        <v>14617.183868501712</v>
      </c>
      <c r="J234" s="28">
        <f t="shared" si="51"/>
        <v>11762.022420599946</v>
      </c>
      <c r="K234" s="20">
        <f t="shared" si="52"/>
        <v>11762.022420599946</v>
      </c>
    </row>
    <row r="235" spans="1:11" ht="11.1" customHeight="1">
      <c r="A235" s="25">
        <f t="shared" si="53"/>
        <v>182</v>
      </c>
      <c r="B235" s="29">
        <f t="shared" si="47"/>
        <v>1525130.5969642361</v>
      </c>
      <c r="C235" s="20">
        <f t="shared" ref="C235:C245" si="65">C234</f>
        <v>14617.183868501712</v>
      </c>
      <c r="D235" s="20">
        <f t="shared" si="48"/>
        <v>10167.537313094906</v>
      </c>
      <c r="E235" s="20">
        <f t="shared" si="49"/>
        <v>4449.6465554068054</v>
      </c>
      <c r="F235" s="26">
        <f t="shared" si="50"/>
        <v>1520680.9504088294</v>
      </c>
      <c r="G235" s="27">
        <f t="shared" si="64"/>
        <v>0.08</v>
      </c>
      <c r="H235" s="28">
        <f t="shared" si="54"/>
        <v>14617.183868501712</v>
      </c>
      <c r="I235" s="20">
        <f t="shared" si="55"/>
        <v>14617.183868501712</v>
      </c>
      <c r="J235" s="28">
        <f t="shared" si="51"/>
        <v>11770.273420835138</v>
      </c>
      <c r="K235" s="20">
        <f t="shared" si="52"/>
        <v>11770.273420835138</v>
      </c>
    </row>
    <row r="236" spans="1:11" ht="11.1" customHeight="1">
      <c r="A236" s="25">
        <f t="shared" si="53"/>
        <v>183</v>
      </c>
      <c r="B236" s="29">
        <f t="shared" si="47"/>
        <v>1520680.9504088294</v>
      </c>
      <c r="C236" s="20">
        <f t="shared" si="65"/>
        <v>14617.183868501712</v>
      </c>
      <c r="D236" s="20">
        <f t="shared" si="48"/>
        <v>10137.87300272553</v>
      </c>
      <c r="E236" s="20">
        <f t="shared" si="49"/>
        <v>4479.3108657761823</v>
      </c>
      <c r="F236" s="26">
        <f t="shared" si="50"/>
        <v>1516201.6395430532</v>
      </c>
      <c r="G236" s="27">
        <f t="shared" si="64"/>
        <v>0.08</v>
      </c>
      <c r="H236" s="28">
        <f t="shared" si="54"/>
        <v>14617.183868501712</v>
      </c>
      <c r="I236" s="20">
        <f t="shared" si="55"/>
        <v>14617.183868501712</v>
      </c>
      <c r="J236" s="28">
        <f t="shared" si="51"/>
        <v>11778.579427738563</v>
      </c>
      <c r="K236" s="20">
        <f t="shared" si="52"/>
        <v>11778.579427738563</v>
      </c>
    </row>
    <row r="237" spans="1:11" ht="11.1" customHeight="1">
      <c r="A237" s="25">
        <f t="shared" si="53"/>
        <v>184</v>
      </c>
      <c r="B237" s="29">
        <f t="shared" si="47"/>
        <v>1516201.6395430532</v>
      </c>
      <c r="C237" s="20">
        <f t="shared" si="65"/>
        <v>14617.183868501712</v>
      </c>
      <c r="D237" s="20">
        <f t="shared" si="48"/>
        <v>10108.010930287021</v>
      </c>
      <c r="E237" s="20">
        <f t="shared" si="49"/>
        <v>4509.1729382146914</v>
      </c>
      <c r="F237" s="26">
        <f t="shared" si="50"/>
        <v>1511692.4666048386</v>
      </c>
      <c r="G237" s="27">
        <f t="shared" si="64"/>
        <v>0.08</v>
      </c>
      <c r="H237" s="28">
        <f t="shared" si="54"/>
        <v>14617.183868501712</v>
      </c>
      <c r="I237" s="20">
        <f t="shared" si="55"/>
        <v>14617.183868501712</v>
      </c>
      <c r="J237" s="28">
        <f t="shared" si="51"/>
        <v>11786.940808021345</v>
      </c>
      <c r="K237" s="20">
        <f t="shared" si="52"/>
        <v>11786.940808021345</v>
      </c>
    </row>
    <row r="238" spans="1:11" ht="11.1" customHeight="1">
      <c r="A238" s="25">
        <f t="shared" si="53"/>
        <v>185</v>
      </c>
      <c r="B238" s="29">
        <f t="shared" si="47"/>
        <v>1511692.4666048386</v>
      </c>
      <c r="C238" s="20">
        <f t="shared" si="65"/>
        <v>14617.183868501712</v>
      </c>
      <c r="D238" s="20">
        <f t="shared" si="48"/>
        <v>10077.949777365591</v>
      </c>
      <c r="E238" s="20">
        <f t="shared" si="49"/>
        <v>4539.2340911361207</v>
      </c>
      <c r="F238" s="26">
        <f t="shared" si="50"/>
        <v>1507153.2325137025</v>
      </c>
      <c r="G238" s="27">
        <f t="shared" si="64"/>
        <v>0.08</v>
      </c>
      <c r="H238" s="28">
        <f t="shared" si="54"/>
        <v>14617.183868501712</v>
      </c>
      <c r="I238" s="20">
        <f t="shared" si="55"/>
        <v>14617.183868501712</v>
      </c>
      <c r="J238" s="28">
        <f t="shared" si="51"/>
        <v>11795.357930839345</v>
      </c>
      <c r="K238" s="20">
        <f t="shared" si="52"/>
        <v>11795.357930839345</v>
      </c>
    </row>
    <row r="239" spans="1:11" ht="11.1" customHeight="1">
      <c r="A239" s="25">
        <f t="shared" si="53"/>
        <v>186</v>
      </c>
      <c r="B239" s="29">
        <f t="shared" si="47"/>
        <v>1507153.2325137025</v>
      </c>
      <c r="C239" s="20">
        <f t="shared" si="65"/>
        <v>14617.183868501712</v>
      </c>
      <c r="D239" s="20">
        <f t="shared" si="48"/>
        <v>10047.688216758017</v>
      </c>
      <c r="E239" s="20">
        <f t="shared" si="49"/>
        <v>4569.4956517436949</v>
      </c>
      <c r="F239" s="26">
        <f t="shared" si="50"/>
        <v>1502583.7368619589</v>
      </c>
      <c r="G239" s="27">
        <f t="shared" si="64"/>
        <v>0.08</v>
      </c>
      <c r="H239" s="28">
        <f t="shared" si="54"/>
        <v>14617.183868501712</v>
      </c>
      <c r="I239" s="20">
        <f t="shared" si="55"/>
        <v>14617.183868501712</v>
      </c>
      <c r="J239" s="28">
        <f t="shared" si="51"/>
        <v>11803.831167809467</v>
      </c>
      <c r="K239" s="20">
        <f t="shared" si="52"/>
        <v>11803.831167809467</v>
      </c>
    </row>
    <row r="240" spans="1:11" ht="11.1" customHeight="1">
      <c r="A240" s="25">
        <f t="shared" si="53"/>
        <v>187</v>
      </c>
      <c r="B240" s="29">
        <f t="shared" si="47"/>
        <v>1502583.7368619589</v>
      </c>
      <c r="C240" s="20">
        <f t="shared" si="65"/>
        <v>14617.183868501712</v>
      </c>
      <c r="D240" s="20">
        <f t="shared" si="48"/>
        <v>10017.224912413059</v>
      </c>
      <c r="E240" s="20">
        <f t="shared" si="49"/>
        <v>4599.9589560886525</v>
      </c>
      <c r="F240" s="26">
        <f t="shared" si="50"/>
        <v>1497983.7779058702</v>
      </c>
      <c r="G240" s="27">
        <f t="shared" si="64"/>
        <v>0.08</v>
      </c>
      <c r="H240" s="28">
        <f t="shared" si="54"/>
        <v>14617.183868501712</v>
      </c>
      <c r="I240" s="20">
        <f t="shared" si="55"/>
        <v>14617.183868501712</v>
      </c>
      <c r="J240" s="28">
        <f t="shared" si="51"/>
        <v>11812.360893026054</v>
      </c>
      <c r="K240" s="20">
        <f t="shared" si="52"/>
        <v>11812.360893026054</v>
      </c>
    </row>
    <row r="241" spans="1:11" ht="11.1" customHeight="1">
      <c r="A241" s="25">
        <f t="shared" si="53"/>
        <v>188</v>
      </c>
      <c r="B241" s="29">
        <f t="shared" si="47"/>
        <v>1497983.7779058702</v>
      </c>
      <c r="C241" s="20">
        <f t="shared" si="65"/>
        <v>14617.183868501712</v>
      </c>
      <c r="D241" s="20">
        <f t="shared" si="48"/>
        <v>9986.5585193724673</v>
      </c>
      <c r="E241" s="20">
        <f t="shared" si="49"/>
        <v>4630.6253491292446</v>
      </c>
      <c r="F241" s="26">
        <f t="shared" si="50"/>
        <v>1493353.1525567409</v>
      </c>
      <c r="G241" s="27">
        <f t="shared" si="64"/>
        <v>0.08</v>
      </c>
      <c r="H241" s="28">
        <f t="shared" si="54"/>
        <v>14617.183868501712</v>
      </c>
      <c r="I241" s="20">
        <f t="shared" si="55"/>
        <v>14617.183868501712</v>
      </c>
      <c r="J241" s="28">
        <f t="shared" si="51"/>
        <v>11820.94748307742</v>
      </c>
      <c r="K241" s="20">
        <f t="shared" si="52"/>
        <v>11820.94748307742</v>
      </c>
    </row>
    <row r="242" spans="1:11" ht="11.1" customHeight="1">
      <c r="A242" s="25">
        <f t="shared" si="53"/>
        <v>189</v>
      </c>
      <c r="B242" s="29">
        <f t="shared" si="47"/>
        <v>1493353.1525567409</v>
      </c>
      <c r="C242" s="20">
        <f t="shared" si="65"/>
        <v>14617.183868501712</v>
      </c>
      <c r="D242" s="20">
        <f t="shared" si="48"/>
        <v>9955.6876837116051</v>
      </c>
      <c r="E242" s="20">
        <f t="shared" si="49"/>
        <v>4661.4961847901068</v>
      </c>
      <c r="F242" s="26">
        <f t="shared" si="50"/>
        <v>1488691.6563719509</v>
      </c>
      <c r="G242" s="27">
        <f t="shared" si="64"/>
        <v>0.08</v>
      </c>
      <c r="H242" s="28">
        <f t="shared" si="54"/>
        <v>14617.183868501712</v>
      </c>
      <c r="I242" s="20">
        <f t="shared" si="55"/>
        <v>14617.183868501712</v>
      </c>
      <c r="J242" s="28">
        <f t="shared" si="51"/>
        <v>11829.591317062463</v>
      </c>
      <c r="K242" s="20">
        <f t="shared" si="52"/>
        <v>11829.591317062463</v>
      </c>
    </row>
    <row r="243" spans="1:11" ht="11.1" customHeight="1">
      <c r="A243" s="25">
        <f t="shared" si="53"/>
        <v>190</v>
      </c>
      <c r="B243" s="29">
        <f t="shared" si="47"/>
        <v>1488691.6563719509</v>
      </c>
      <c r="C243" s="20">
        <f t="shared" si="65"/>
        <v>14617.183868501712</v>
      </c>
      <c r="D243" s="20">
        <f t="shared" si="48"/>
        <v>9924.6110424796734</v>
      </c>
      <c r="E243" s="20">
        <f t="shared" si="49"/>
        <v>4692.5728260220385</v>
      </c>
      <c r="F243" s="26">
        <f t="shared" si="50"/>
        <v>1483999.0835459288</v>
      </c>
      <c r="G243" s="27">
        <f t="shared" si="64"/>
        <v>0.08</v>
      </c>
      <c r="H243" s="28">
        <f t="shared" si="54"/>
        <v>14617.183868501712</v>
      </c>
      <c r="I243" s="20">
        <f t="shared" si="55"/>
        <v>14617.183868501712</v>
      </c>
      <c r="J243" s="28">
        <f t="shared" si="51"/>
        <v>11838.292776607403</v>
      </c>
      <c r="K243" s="20">
        <f t="shared" si="52"/>
        <v>11838.292776607403</v>
      </c>
    </row>
    <row r="244" spans="1:11" ht="11.1" customHeight="1">
      <c r="A244" s="25">
        <f t="shared" si="53"/>
        <v>191</v>
      </c>
      <c r="B244" s="29">
        <f t="shared" si="47"/>
        <v>1483999.0835459288</v>
      </c>
      <c r="C244" s="20">
        <f t="shared" si="65"/>
        <v>14617.183868501712</v>
      </c>
      <c r="D244" s="20">
        <f t="shared" si="48"/>
        <v>9893.327223639526</v>
      </c>
      <c r="E244" s="20">
        <f t="shared" si="49"/>
        <v>4723.8566448621859</v>
      </c>
      <c r="F244" s="26">
        <f t="shared" si="50"/>
        <v>1479275.2269010667</v>
      </c>
      <c r="G244" s="27">
        <f t="shared" si="64"/>
        <v>0.08</v>
      </c>
      <c r="H244" s="28">
        <f t="shared" si="54"/>
        <v>14617.183868501712</v>
      </c>
      <c r="I244" s="20">
        <f t="shared" si="55"/>
        <v>14617.183868501712</v>
      </c>
      <c r="J244" s="28">
        <f t="shared" si="51"/>
        <v>11847.052245882645</v>
      </c>
      <c r="K244" s="20">
        <f t="shared" si="52"/>
        <v>11847.052245882645</v>
      </c>
    </row>
    <row r="245" spans="1:11" ht="11.1" customHeight="1">
      <c r="A245" s="25">
        <f t="shared" si="53"/>
        <v>192</v>
      </c>
      <c r="B245" s="29">
        <f t="shared" si="47"/>
        <v>1479275.2269010667</v>
      </c>
      <c r="C245" s="20">
        <f t="shared" si="65"/>
        <v>14617.183868501712</v>
      </c>
      <c r="D245" s="20">
        <f t="shared" si="48"/>
        <v>9861.834846007112</v>
      </c>
      <c r="E245" s="20">
        <f t="shared" si="49"/>
        <v>4755.3490224945999</v>
      </c>
      <c r="F245" s="26">
        <f t="shared" si="50"/>
        <v>1474519.8778785721</v>
      </c>
      <c r="G245" s="27">
        <f t="shared" si="64"/>
        <v>0.08</v>
      </c>
      <c r="H245" s="28">
        <f t="shared" si="54"/>
        <v>14617.183868501712</v>
      </c>
      <c r="I245" s="20">
        <f t="shared" si="55"/>
        <v>14617.183868501712</v>
      </c>
      <c r="J245" s="28">
        <f t="shared" si="51"/>
        <v>11855.870111619721</v>
      </c>
      <c r="K245" s="20">
        <f t="shared" si="52"/>
        <v>11855.870111619721</v>
      </c>
    </row>
    <row r="246" spans="1:11" ht="11.1" customHeight="1">
      <c r="A246" s="25">
        <f t="shared" si="53"/>
        <v>193</v>
      </c>
      <c r="B246" s="29">
        <f t="shared" ref="B246:B309" si="66">F245</f>
        <v>1474519.8778785721</v>
      </c>
      <c r="C246" s="20">
        <f>IF(A246&gt;B$6*12,0,PMT(G246/12,B$6*12-(A246-1),-F245))</f>
        <v>14617.183868501716</v>
      </c>
      <c r="D246" s="20">
        <f t="shared" ref="D246:D309" si="67">IF(A246&gt;12*B$6,0,F245*G246/12)</f>
        <v>9830.1325191904816</v>
      </c>
      <c r="E246" s="20">
        <f t="shared" ref="E246:E309" si="68">IF(A246&gt;12*B$6,0,C246-D246)</f>
        <v>4787.0513493112339</v>
      </c>
      <c r="F246" s="26">
        <f t="shared" ref="F246:F309" si="69">IF(A246&gt;B$6*12,0,F245-E246)</f>
        <v>1469732.826529261</v>
      </c>
      <c r="G246" s="27">
        <f t="shared" ref="G246:G257" si="70">B$33</f>
        <v>0.08</v>
      </c>
      <c r="H246" s="28">
        <f t="shared" si="54"/>
        <v>14617.183868501716</v>
      </c>
      <c r="I246" s="20">
        <f t="shared" si="55"/>
        <v>14617.183868501716</v>
      </c>
      <c r="J246" s="28">
        <f t="shared" ref="J246:J309" si="71">IF($A246&lt;$D$8*12,$C246-($D$11*D246),IF($A246&gt;$D$8*12,0,$C246-($D$11*D246)+$F246*(1+(1-$D$11)*$D$7)))</f>
        <v>11864.74676312838</v>
      </c>
      <c r="K246" s="20">
        <f t="shared" ref="K246:K309" si="72">$C246-$D$11*D246</f>
        <v>11864.74676312838</v>
      </c>
    </row>
    <row r="247" spans="1:11" ht="11.1" customHeight="1">
      <c r="A247" s="25">
        <f t="shared" ref="A247:A310" si="73">A246+1</f>
        <v>194</v>
      </c>
      <c r="B247" s="29">
        <f t="shared" si="66"/>
        <v>1469732.826529261</v>
      </c>
      <c r="C247" s="20">
        <f t="shared" ref="C247:C257" si="74">C246</f>
        <v>14617.183868501716</v>
      </c>
      <c r="D247" s="20">
        <f t="shared" si="67"/>
        <v>9798.2188435284061</v>
      </c>
      <c r="E247" s="20">
        <f t="shared" si="68"/>
        <v>4818.9650249733095</v>
      </c>
      <c r="F247" s="26">
        <f t="shared" si="69"/>
        <v>1464913.8615042877</v>
      </c>
      <c r="G247" s="27">
        <f t="shared" si="70"/>
        <v>0.08</v>
      </c>
      <c r="H247" s="28">
        <f t="shared" ref="H247:H310" si="75">IF(A247&lt;D$8*12,C247,IF(A247&gt;D$8*12,0,C247+F247*(1+D$7)))</f>
        <v>14617.183868501716</v>
      </c>
      <c r="I247" s="20">
        <f t="shared" ref="I247:I310" si="76">C247</f>
        <v>14617.183868501716</v>
      </c>
      <c r="J247" s="28">
        <f t="shared" si="71"/>
        <v>11873.682592313762</v>
      </c>
      <c r="K247" s="20">
        <f t="shared" si="72"/>
        <v>11873.682592313762</v>
      </c>
    </row>
    <row r="248" spans="1:11" ht="11.1" customHeight="1">
      <c r="A248" s="25">
        <f t="shared" si="73"/>
        <v>195</v>
      </c>
      <c r="B248" s="29">
        <f t="shared" si="66"/>
        <v>1464913.8615042877</v>
      </c>
      <c r="C248" s="20">
        <f t="shared" si="74"/>
        <v>14617.183868501716</v>
      </c>
      <c r="D248" s="20">
        <f t="shared" si="67"/>
        <v>9766.0924100285847</v>
      </c>
      <c r="E248" s="20">
        <f t="shared" si="68"/>
        <v>4851.0914584731308</v>
      </c>
      <c r="F248" s="26">
        <f t="shared" si="69"/>
        <v>1460062.7700458146</v>
      </c>
      <c r="G248" s="27">
        <f t="shared" si="70"/>
        <v>0.08</v>
      </c>
      <c r="H248" s="28">
        <f t="shared" si="75"/>
        <v>14617.183868501716</v>
      </c>
      <c r="I248" s="20">
        <f t="shared" si="76"/>
        <v>14617.183868501716</v>
      </c>
      <c r="J248" s="28">
        <f t="shared" si="71"/>
        <v>11882.677993693711</v>
      </c>
      <c r="K248" s="20">
        <f t="shared" si="72"/>
        <v>11882.677993693711</v>
      </c>
    </row>
    <row r="249" spans="1:11" ht="11.1" customHeight="1">
      <c r="A249" s="25">
        <f t="shared" si="73"/>
        <v>196</v>
      </c>
      <c r="B249" s="29">
        <f t="shared" si="66"/>
        <v>1460062.7700458146</v>
      </c>
      <c r="C249" s="20">
        <f t="shared" si="74"/>
        <v>14617.183868501716</v>
      </c>
      <c r="D249" s="20">
        <f t="shared" si="67"/>
        <v>9733.7518003054302</v>
      </c>
      <c r="E249" s="20">
        <f t="shared" si="68"/>
        <v>4883.4320681962854</v>
      </c>
      <c r="F249" s="26">
        <f t="shared" si="69"/>
        <v>1455179.3379776182</v>
      </c>
      <c r="G249" s="27">
        <f t="shared" si="70"/>
        <v>0.08</v>
      </c>
      <c r="H249" s="28">
        <f t="shared" si="75"/>
        <v>14617.183868501716</v>
      </c>
      <c r="I249" s="20">
        <f t="shared" si="76"/>
        <v>14617.183868501716</v>
      </c>
      <c r="J249" s="28">
        <f t="shared" si="71"/>
        <v>11891.733364416195</v>
      </c>
      <c r="K249" s="20">
        <f t="shared" si="72"/>
        <v>11891.733364416195</v>
      </c>
    </row>
    <row r="250" spans="1:11" ht="11.1" customHeight="1">
      <c r="A250" s="25">
        <f t="shared" si="73"/>
        <v>197</v>
      </c>
      <c r="B250" s="29">
        <f t="shared" si="66"/>
        <v>1455179.3379776182</v>
      </c>
      <c r="C250" s="20">
        <f t="shared" si="74"/>
        <v>14617.183868501716</v>
      </c>
      <c r="D250" s="20">
        <f t="shared" si="67"/>
        <v>9701.195586517455</v>
      </c>
      <c r="E250" s="20">
        <f t="shared" si="68"/>
        <v>4915.9882819842605</v>
      </c>
      <c r="F250" s="26">
        <f t="shared" si="69"/>
        <v>1450263.3496956339</v>
      </c>
      <c r="G250" s="27">
        <f t="shared" si="70"/>
        <v>0.08</v>
      </c>
      <c r="H250" s="28">
        <f t="shared" si="75"/>
        <v>14617.183868501716</v>
      </c>
      <c r="I250" s="20">
        <f t="shared" si="76"/>
        <v>14617.183868501716</v>
      </c>
      <c r="J250" s="28">
        <f t="shared" si="71"/>
        <v>11900.849104276827</v>
      </c>
      <c r="K250" s="20">
        <f t="shared" si="72"/>
        <v>11900.849104276827</v>
      </c>
    </row>
    <row r="251" spans="1:11" ht="11.1" customHeight="1">
      <c r="A251" s="25">
        <f t="shared" si="73"/>
        <v>198</v>
      </c>
      <c r="B251" s="29">
        <f t="shared" si="66"/>
        <v>1450263.3496956339</v>
      </c>
      <c r="C251" s="20">
        <f t="shared" si="74"/>
        <v>14617.183868501716</v>
      </c>
      <c r="D251" s="20">
        <f t="shared" si="67"/>
        <v>9668.4223313042257</v>
      </c>
      <c r="E251" s="20">
        <f t="shared" si="68"/>
        <v>4948.7615371974898</v>
      </c>
      <c r="F251" s="26">
        <f t="shared" si="69"/>
        <v>1445314.5881584364</v>
      </c>
      <c r="G251" s="27">
        <f t="shared" si="70"/>
        <v>0.08</v>
      </c>
      <c r="H251" s="28">
        <f t="shared" si="75"/>
        <v>14617.183868501716</v>
      </c>
      <c r="I251" s="20">
        <f t="shared" si="76"/>
        <v>14617.183868501716</v>
      </c>
      <c r="J251" s="28">
        <f t="shared" si="71"/>
        <v>11910.025615736533</v>
      </c>
      <c r="K251" s="20">
        <f t="shared" si="72"/>
        <v>11910.025615736533</v>
      </c>
    </row>
    <row r="252" spans="1:11" ht="11.1" customHeight="1">
      <c r="A252" s="25">
        <f t="shared" si="73"/>
        <v>199</v>
      </c>
      <c r="B252" s="29">
        <f t="shared" si="66"/>
        <v>1445314.5881584364</v>
      </c>
      <c r="C252" s="20">
        <f t="shared" si="74"/>
        <v>14617.183868501716</v>
      </c>
      <c r="D252" s="20">
        <f t="shared" si="67"/>
        <v>9635.430587722909</v>
      </c>
      <c r="E252" s="20">
        <f t="shared" si="68"/>
        <v>4981.7532807788066</v>
      </c>
      <c r="F252" s="26">
        <f t="shared" si="69"/>
        <v>1440332.8348776575</v>
      </c>
      <c r="G252" s="27">
        <f t="shared" si="70"/>
        <v>0.08</v>
      </c>
      <c r="H252" s="28">
        <f t="shared" si="75"/>
        <v>14617.183868501716</v>
      </c>
      <c r="I252" s="20">
        <f t="shared" si="76"/>
        <v>14617.183868501716</v>
      </c>
      <c r="J252" s="28">
        <f t="shared" si="71"/>
        <v>11919.2633039393</v>
      </c>
      <c r="K252" s="20">
        <f t="shared" si="72"/>
        <v>11919.2633039393</v>
      </c>
    </row>
    <row r="253" spans="1:11" ht="11.1" customHeight="1">
      <c r="A253" s="25">
        <f t="shared" si="73"/>
        <v>200</v>
      </c>
      <c r="B253" s="29">
        <f t="shared" si="66"/>
        <v>1440332.8348776575</v>
      </c>
      <c r="C253" s="20">
        <f t="shared" si="74"/>
        <v>14617.183868501716</v>
      </c>
      <c r="D253" s="20">
        <f t="shared" si="67"/>
        <v>9602.2188991843832</v>
      </c>
      <c r="E253" s="20">
        <f t="shared" si="68"/>
        <v>5014.9649693173324</v>
      </c>
      <c r="F253" s="26">
        <f t="shared" si="69"/>
        <v>1435317.86990834</v>
      </c>
      <c r="G253" s="27">
        <f t="shared" si="70"/>
        <v>0.08</v>
      </c>
      <c r="H253" s="28">
        <f t="shared" si="75"/>
        <v>14617.183868501716</v>
      </c>
      <c r="I253" s="20">
        <f t="shared" si="76"/>
        <v>14617.183868501716</v>
      </c>
      <c r="J253" s="28">
        <f t="shared" si="71"/>
        <v>11928.562576730088</v>
      </c>
      <c r="K253" s="20">
        <f t="shared" si="72"/>
        <v>11928.562576730088</v>
      </c>
    </row>
    <row r="254" spans="1:11" ht="11.1" customHeight="1">
      <c r="A254" s="25">
        <f t="shared" si="73"/>
        <v>201</v>
      </c>
      <c r="B254" s="29">
        <f t="shared" si="66"/>
        <v>1435317.86990834</v>
      </c>
      <c r="C254" s="20">
        <f t="shared" si="74"/>
        <v>14617.183868501716</v>
      </c>
      <c r="D254" s="20">
        <f t="shared" si="67"/>
        <v>9568.7857993889338</v>
      </c>
      <c r="E254" s="20">
        <f t="shared" si="68"/>
        <v>5048.3980691127817</v>
      </c>
      <c r="F254" s="26">
        <f t="shared" si="69"/>
        <v>1430269.4718392272</v>
      </c>
      <c r="G254" s="27">
        <f t="shared" si="70"/>
        <v>0.08</v>
      </c>
      <c r="H254" s="28">
        <f t="shared" si="75"/>
        <v>14617.183868501716</v>
      </c>
      <c r="I254" s="20">
        <f t="shared" si="76"/>
        <v>14617.183868501716</v>
      </c>
      <c r="J254" s="28">
        <f t="shared" si="71"/>
        <v>11937.923844672814</v>
      </c>
      <c r="K254" s="20">
        <f t="shared" si="72"/>
        <v>11937.923844672814</v>
      </c>
    </row>
    <row r="255" spans="1:11" ht="11.1" customHeight="1">
      <c r="A255" s="25">
        <f t="shared" si="73"/>
        <v>202</v>
      </c>
      <c r="B255" s="29">
        <f t="shared" si="66"/>
        <v>1430269.4718392272</v>
      </c>
      <c r="C255" s="20">
        <f t="shared" si="74"/>
        <v>14617.183868501716</v>
      </c>
      <c r="D255" s="20">
        <f t="shared" si="67"/>
        <v>9535.1298122615153</v>
      </c>
      <c r="E255" s="20">
        <f t="shared" si="68"/>
        <v>5082.0540562402002</v>
      </c>
      <c r="F255" s="26">
        <f t="shared" si="69"/>
        <v>1425187.417782987</v>
      </c>
      <c r="G255" s="27">
        <f t="shared" si="70"/>
        <v>0.08</v>
      </c>
      <c r="H255" s="28">
        <f t="shared" si="75"/>
        <v>14617.183868501716</v>
      </c>
      <c r="I255" s="20">
        <f t="shared" si="76"/>
        <v>14617.183868501716</v>
      </c>
      <c r="J255" s="28">
        <f t="shared" si="71"/>
        <v>11947.347521068492</v>
      </c>
      <c r="K255" s="20">
        <f t="shared" si="72"/>
        <v>11947.347521068492</v>
      </c>
    </row>
    <row r="256" spans="1:11" ht="11.1" customHeight="1">
      <c r="A256" s="25">
        <f t="shared" si="73"/>
        <v>203</v>
      </c>
      <c r="B256" s="29">
        <f t="shared" si="66"/>
        <v>1425187.417782987</v>
      </c>
      <c r="C256" s="20">
        <f t="shared" si="74"/>
        <v>14617.183868501716</v>
      </c>
      <c r="D256" s="20">
        <f t="shared" si="67"/>
        <v>9501.2494518865806</v>
      </c>
      <c r="E256" s="20">
        <f t="shared" si="68"/>
        <v>5115.934416615135</v>
      </c>
      <c r="F256" s="26">
        <f t="shared" si="69"/>
        <v>1420071.4833663718</v>
      </c>
      <c r="G256" s="27">
        <f t="shared" si="70"/>
        <v>0.08</v>
      </c>
      <c r="H256" s="28">
        <f t="shared" si="75"/>
        <v>14617.183868501716</v>
      </c>
      <c r="I256" s="20">
        <f t="shared" si="76"/>
        <v>14617.183868501716</v>
      </c>
      <c r="J256" s="28">
        <f t="shared" si="71"/>
        <v>11956.834021973473</v>
      </c>
      <c r="K256" s="20">
        <f t="shared" si="72"/>
        <v>11956.834021973473</v>
      </c>
    </row>
    <row r="257" spans="1:11" ht="11.1" customHeight="1">
      <c r="A257" s="25">
        <f t="shared" si="73"/>
        <v>204</v>
      </c>
      <c r="B257" s="29">
        <f t="shared" si="66"/>
        <v>1420071.4833663718</v>
      </c>
      <c r="C257" s="20">
        <f t="shared" si="74"/>
        <v>14617.183868501716</v>
      </c>
      <c r="D257" s="20">
        <f t="shared" si="67"/>
        <v>9467.1432224424789</v>
      </c>
      <c r="E257" s="20">
        <f t="shared" si="68"/>
        <v>5150.0406460592367</v>
      </c>
      <c r="F257" s="26">
        <f t="shared" si="69"/>
        <v>1414921.4427203126</v>
      </c>
      <c r="G257" s="27">
        <f t="shared" si="70"/>
        <v>0.08</v>
      </c>
      <c r="H257" s="28">
        <f t="shared" si="75"/>
        <v>14617.183868501716</v>
      </c>
      <c r="I257" s="20">
        <f t="shared" si="76"/>
        <v>14617.183868501716</v>
      </c>
      <c r="J257" s="28">
        <f t="shared" si="71"/>
        <v>11966.383766217821</v>
      </c>
      <c r="K257" s="20">
        <f t="shared" si="72"/>
        <v>11966.383766217821</v>
      </c>
    </row>
    <row r="258" spans="1:11" ht="11.1" customHeight="1">
      <c r="A258" s="25">
        <f t="shared" si="73"/>
        <v>205</v>
      </c>
      <c r="B258" s="29">
        <f t="shared" si="66"/>
        <v>1414921.4427203126</v>
      </c>
      <c r="C258" s="20">
        <f>IF(A258&gt;B$6*12,0,PMT(G258/12,B$6*12-(A258-1),-F257))</f>
        <v>14617.183868501712</v>
      </c>
      <c r="D258" s="20">
        <f t="shared" si="67"/>
        <v>9432.8096181354176</v>
      </c>
      <c r="E258" s="20">
        <f t="shared" si="68"/>
        <v>5184.3742503662943</v>
      </c>
      <c r="F258" s="26">
        <f t="shared" si="69"/>
        <v>1409737.0684699463</v>
      </c>
      <c r="G258" s="27">
        <f t="shared" ref="G258:G269" si="77">B$34</f>
        <v>0.08</v>
      </c>
      <c r="H258" s="28">
        <f t="shared" si="75"/>
        <v>14617.183868501712</v>
      </c>
      <c r="I258" s="20">
        <f t="shared" si="76"/>
        <v>14617.183868501712</v>
      </c>
      <c r="J258" s="28">
        <f t="shared" si="71"/>
        <v>11975.997175423796</v>
      </c>
      <c r="K258" s="20">
        <f t="shared" si="72"/>
        <v>11975.997175423796</v>
      </c>
    </row>
    <row r="259" spans="1:11" ht="11.1" customHeight="1">
      <c r="A259" s="25">
        <f t="shared" si="73"/>
        <v>206</v>
      </c>
      <c r="B259" s="29">
        <f t="shared" si="66"/>
        <v>1409737.0684699463</v>
      </c>
      <c r="C259" s="20">
        <f t="shared" ref="C259:C269" si="78">C258</f>
        <v>14617.183868501712</v>
      </c>
      <c r="D259" s="20">
        <f t="shared" si="67"/>
        <v>9398.2471231329746</v>
      </c>
      <c r="E259" s="20">
        <f t="shared" si="68"/>
        <v>5218.9367453687373</v>
      </c>
      <c r="F259" s="26">
        <f t="shared" si="69"/>
        <v>1404518.1317245776</v>
      </c>
      <c r="G259" s="27">
        <f t="shared" si="77"/>
        <v>0.08</v>
      </c>
      <c r="H259" s="28">
        <f t="shared" si="75"/>
        <v>14617.183868501712</v>
      </c>
      <c r="I259" s="20">
        <f t="shared" si="76"/>
        <v>14617.183868501712</v>
      </c>
      <c r="J259" s="28">
        <f t="shared" si="71"/>
        <v>11985.674674024478</v>
      </c>
      <c r="K259" s="20">
        <f t="shared" si="72"/>
        <v>11985.674674024478</v>
      </c>
    </row>
    <row r="260" spans="1:11" ht="11.1" customHeight="1">
      <c r="A260" s="25">
        <f t="shared" si="73"/>
        <v>207</v>
      </c>
      <c r="B260" s="29">
        <f t="shared" si="66"/>
        <v>1404518.1317245776</v>
      </c>
      <c r="C260" s="20">
        <f t="shared" si="78"/>
        <v>14617.183868501712</v>
      </c>
      <c r="D260" s="20">
        <f t="shared" si="67"/>
        <v>9363.4542114971846</v>
      </c>
      <c r="E260" s="20">
        <f t="shared" si="68"/>
        <v>5253.7296570045273</v>
      </c>
      <c r="F260" s="26">
        <f t="shared" si="69"/>
        <v>1399264.402067573</v>
      </c>
      <c r="G260" s="27">
        <f t="shared" si="77"/>
        <v>0.08</v>
      </c>
      <c r="H260" s="28">
        <f t="shared" si="75"/>
        <v>14617.183868501712</v>
      </c>
      <c r="I260" s="20">
        <f t="shared" si="76"/>
        <v>14617.183868501712</v>
      </c>
      <c r="J260" s="28">
        <f t="shared" si="71"/>
        <v>11995.4166892825</v>
      </c>
      <c r="K260" s="20">
        <f t="shared" si="72"/>
        <v>11995.4166892825</v>
      </c>
    </row>
    <row r="261" spans="1:11" ht="11.1" customHeight="1">
      <c r="A261" s="25">
        <f t="shared" si="73"/>
        <v>208</v>
      </c>
      <c r="B261" s="29">
        <f t="shared" si="66"/>
        <v>1399264.402067573</v>
      </c>
      <c r="C261" s="20">
        <f t="shared" si="78"/>
        <v>14617.183868501712</v>
      </c>
      <c r="D261" s="20">
        <f t="shared" si="67"/>
        <v>9328.4293471171532</v>
      </c>
      <c r="E261" s="20">
        <f t="shared" si="68"/>
        <v>5288.7545213845588</v>
      </c>
      <c r="F261" s="26">
        <f t="shared" si="69"/>
        <v>1393975.6475461884</v>
      </c>
      <c r="G261" s="27">
        <f t="shared" si="77"/>
        <v>0.08</v>
      </c>
      <c r="H261" s="28">
        <f t="shared" si="75"/>
        <v>14617.183868501712</v>
      </c>
      <c r="I261" s="20">
        <f t="shared" si="76"/>
        <v>14617.183868501712</v>
      </c>
      <c r="J261" s="28">
        <f t="shared" si="71"/>
        <v>12005.223651308908</v>
      </c>
      <c r="K261" s="20">
        <f t="shared" si="72"/>
        <v>12005.223651308908</v>
      </c>
    </row>
    <row r="262" spans="1:11" ht="11.1" customHeight="1">
      <c r="A262" s="25">
        <f t="shared" si="73"/>
        <v>209</v>
      </c>
      <c r="B262" s="29">
        <f t="shared" si="66"/>
        <v>1393975.6475461884</v>
      </c>
      <c r="C262" s="20">
        <f t="shared" si="78"/>
        <v>14617.183868501712</v>
      </c>
      <c r="D262" s="20">
        <f t="shared" si="67"/>
        <v>9293.1709836412574</v>
      </c>
      <c r="E262" s="20">
        <f t="shared" si="68"/>
        <v>5324.0128848604545</v>
      </c>
      <c r="F262" s="26">
        <f t="shared" si="69"/>
        <v>1388651.634661328</v>
      </c>
      <c r="G262" s="27">
        <f t="shared" si="77"/>
        <v>0.08</v>
      </c>
      <c r="H262" s="28">
        <f t="shared" si="75"/>
        <v>14617.183868501712</v>
      </c>
      <c r="I262" s="20">
        <f t="shared" si="76"/>
        <v>14617.183868501712</v>
      </c>
      <c r="J262" s="28">
        <f t="shared" si="71"/>
        <v>12015.095993082159</v>
      </c>
      <c r="K262" s="20">
        <f t="shared" si="72"/>
        <v>12015.095993082159</v>
      </c>
    </row>
    <row r="263" spans="1:11" ht="11.1" customHeight="1">
      <c r="A263" s="25">
        <f t="shared" si="73"/>
        <v>210</v>
      </c>
      <c r="B263" s="29">
        <f t="shared" si="66"/>
        <v>1388651.634661328</v>
      </c>
      <c r="C263" s="20">
        <f t="shared" si="78"/>
        <v>14617.183868501712</v>
      </c>
      <c r="D263" s="20">
        <f t="shared" si="67"/>
        <v>9257.6775644088539</v>
      </c>
      <c r="E263" s="20">
        <f t="shared" si="68"/>
        <v>5359.506304092858</v>
      </c>
      <c r="F263" s="26">
        <f t="shared" si="69"/>
        <v>1383292.1283572351</v>
      </c>
      <c r="G263" s="27">
        <f t="shared" si="77"/>
        <v>0.08</v>
      </c>
      <c r="H263" s="28">
        <f t="shared" si="75"/>
        <v>14617.183868501712</v>
      </c>
      <c r="I263" s="20">
        <f t="shared" si="76"/>
        <v>14617.183868501712</v>
      </c>
      <c r="J263" s="28">
        <f t="shared" si="71"/>
        <v>12025.034150467232</v>
      </c>
      <c r="K263" s="20">
        <f t="shared" si="72"/>
        <v>12025.034150467232</v>
      </c>
    </row>
    <row r="264" spans="1:11" ht="11.1" customHeight="1">
      <c r="A264" s="25">
        <f t="shared" si="73"/>
        <v>211</v>
      </c>
      <c r="B264" s="29">
        <f t="shared" si="66"/>
        <v>1383292.1283572351</v>
      </c>
      <c r="C264" s="20">
        <f t="shared" si="78"/>
        <v>14617.183868501712</v>
      </c>
      <c r="D264" s="20">
        <f t="shared" si="67"/>
        <v>9221.947522381568</v>
      </c>
      <c r="E264" s="20">
        <f t="shared" si="68"/>
        <v>5395.2363461201439</v>
      </c>
      <c r="F264" s="26">
        <f t="shared" si="69"/>
        <v>1377896.8920111149</v>
      </c>
      <c r="G264" s="27">
        <f t="shared" si="77"/>
        <v>0.08</v>
      </c>
      <c r="H264" s="28">
        <f t="shared" si="75"/>
        <v>14617.183868501712</v>
      </c>
      <c r="I264" s="20">
        <f t="shared" si="76"/>
        <v>14617.183868501712</v>
      </c>
      <c r="J264" s="28">
        <f t="shared" si="71"/>
        <v>12035.038562234873</v>
      </c>
      <c r="K264" s="20">
        <f t="shared" si="72"/>
        <v>12035.038562234873</v>
      </c>
    </row>
    <row r="265" spans="1:11" ht="11.1" customHeight="1">
      <c r="A265" s="25">
        <f t="shared" si="73"/>
        <v>212</v>
      </c>
      <c r="B265" s="29">
        <f t="shared" si="66"/>
        <v>1377896.8920111149</v>
      </c>
      <c r="C265" s="20">
        <f t="shared" si="78"/>
        <v>14617.183868501712</v>
      </c>
      <c r="D265" s="20">
        <f t="shared" si="67"/>
        <v>9185.9792800740997</v>
      </c>
      <c r="E265" s="20">
        <f t="shared" si="68"/>
        <v>5431.2045884276122</v>
      </c>
      <c r="F265" s="26">
        <f t="shared" si="69"/>
        <v>1372465.6874226872</v>
      </c>
      <c r="G265" s="27">
        <f t="shared" si="77"/>
        <v>0.08</v>
      </c>
      <c r="H265" s="28">
        <f t="shared" si="75"/>
        <v>14617.183868501712</v>
      </c>
      <c r="I265" s="20">
        <f t="shared" si="76"/>
        <v>14617.183868501712</v>
      </c>
      <c r="J265" s="28">
        <f t="shared" si="71"/>
        <v>12045.109670080965</v>
      </c>
      <c r="K265" s="20">
        <f t="shared" si="72"/>
        <v>12045.109670080965</v>
      </c>
    </row>
    <row r="266" spans="1:11" ht="11.1" customHeight="1">
      <c r="A266" s="25">
        <f t="shared" si="73"/>
        <v>213</v>
      </c>
      <c r="B266" s="29">
        <f t="shared" si="66"/>
        <v>1372465.6874226872</v>
      </c>
      <c r="C266" s="20">
        <f t="shared" si="78"/>
        <v>14617.183868501712</v>
      </c>
      <c r="D266" s="20">
        <f t="shared" si="67"/>
        <v>9149.7712494845819</v>
      </c>
      <c r="E266" s="20">
        <f t="shared" si="68"/>
        <v>5467.4126190171301</v>
      </c>
      <c r="F266" s="26">
        <f t="shared" si="69"/>
        <v>1366998.2748036701</v>
      </c>
      <c r="G266" s="27">
        <f t="shared" si="77"/>
        <v>0.08</v>
      </c>
      <c r="H266" s="28">
        <f t="shared" si="75"/>
        <v>14617.183868501712</v>
      </c>
      <c r="I266" s="20">
        <f t="shared" si="76"/>
        <v>14617.183868501712</v>
      </c>
      <c r="J266" s="28">
        <f t="shared" si="71"/>
        <v>12055.24791864603</v>
      </c>
      <c r="K266" s="20">
        <f t="shared" si="72"/>
        <v>12055.24791864603</v>
      </c>
    </row>
    <row r="267" spans="1:11" ht="11.1" customHeight="1">
      <c r="A267" s="25">
        <f t="shared" si="73"/>
        <v>214</v>
      </c>
      <c r="B267" s="29">
        <f t="shared" si="66"/>
        <v>1366998.2748036701</v>
      </c>
      <c r="C267" s="20">
        <f t="shared" si="78"/>
        <v>14617.183868501712</v>
      </c>
      <c r="D267" s="20">
        <f t="shared" si="67"/>
        <v>9113.3218320244687</v>
      </c>
      <c r="E267" s="20">
        <f t="shared" si="68"/>
        <v>5503.8620364772432</v>
      </c>
      <c r="F267" s="26">
        <f t="shared" si="69"/>
        <v>1361494.4127671928</v>
      </c>
      <c r="G267" s="27">
        <f t="shared" si="77"/>
        <v>0.08</v>
      </c>
      <c r="H267" s="28">
        <f t="shared" si="75"/>
        <v>14617.183868501712</v>
      </c>
      <c r="I267" s="20">
        <f t="shared" si="76"/>
        <v>14617.183868501712</v>
      </c>
      <c r="J267" s="28">
        <f t="shared" si="71"/>
        <v>12065.453755534862</v>
      </c>
      <c r="K267" s="20">
        <f t="shared" si="72"/>
        <v>12065.453755534862</v>
      </c>
    </row>
    <row r="268" spans="1:11" ht="11.1" customHeight="1">
      <c r="A268" s="25">
        <f t="shared" si="73"/>
        <v>215</v>
      </c>
      <c r="B268" s="29">
        <f t="shared" si="66"/>
        <v>1361494.4127671928</v>
      </c>
      <c r="C268" s="20">
        <f t="shared" si="78"/>
        <v>14617.183868501712</v>
      </c>
      <c r="D268" s="20">
        <f t="shared" si="67"/>
        <v>9076.629418447952</v>
      </c>
      <c r="E268" s="20">
        <f t="shared" si="68"/>
        <v>5540.5544500537599</v>
      </c>
      <c r="F268" s="26">
        <f t="shared" si="69"/>
        <v>1355953.8583171391</v>
      </c>
      <c r="G268" s="27">
        <f t="shared" si="77"/>
        <v>0.08</v>
      </c>
      <c r="H268" s="28">
        <f t="shared" si="75"/>
        <v>14617.183868501712</v>
      </c>
      <c r="I268" s="20">
        <f t="shared" si="76"/>
        <v>14617.183868501712</v>
      </c>
      <c r="J268" s="28">
        <f t="shared" si="71"/>
        <v>12075.727631336285</v>
      </c>
      <c r="K268" s="20">
        <f t="shared" si="72"/>
        <v>12075.727631336285</v>
      </c>
    </row>
    <row r="269" spans="1:11" ht="11.1" customHeight="1">
      <c r="A269" s="25">
        <f t="shared" si="73"/>
        <v>216</v>
      </c>
      <c r="B269" s="29">
        <f t="shared" si="66"/>
        <v>1355953.8583171391</v>
      </c>
      <c r="C269" s="20">
        <f t="shared" si="78"/>
        <v>14617.183868501712</v>
      </c>
      <c r="D269" s="20">
        <f t="shared" si="67"/>
        <v>9039.692388780928</v>
      </c>
      <c r="E269" s="20">
        <f t="shared" si="68"/>
        <v>5577.4914797207839</v>
      </c>
      <c r="F269" s="26">
        <f t="shared" si="69"/>
        <v>1350376.3668374184</v>
      </c>
      <c r="G269" s="27">
        <f t="shared" si="77"/>
        <v>0.08</v>
      </c>
      <c r="H269" s="28">
        <f t="shared" si="75"/>
        <v>14617.183868501712</v>
      </c>
      <c r="I269" s="20">
        <f t="shared" si="76"/>
        <v>14617.183868501712</v>
      </c>
      <c r="J269" s="28">
        <f t="shared" si="71"/>
        <v>12086.069999643052</v>
      </c>
      <c r="K269" s="20">
        <f t="shared" si="72"/>
        <v>12086.069999643052</v>
      </c>
    </row>
    <row r="270" spans="1:11" ht="11.1" customHeight="1">
      <c r="A270" s="25">
        <f t="shared" si="73"/>
        <v>217</v>
      </c>
      <c r="B270" s="29">
        <f t="shared" si="66"/>
        <v>1350376.3668374184</v>
      </c>
      <c r="C270" s="20">
        <f>IF(A270&gt;B$6*12,0,PMT(G270/12,B$6*12-(A270-1),-F269))</f>
        <v>14617.183868501712</v>
      </c>
      <c r="D270" s="20">
        <f t="shared" si="67"/>
        <v>9002.5091122494559</v>
      </c>
      <c r="E270" s="20">
        <f t="shared" si="68"/>
        <v>5614.674756252256</v>
      </c>
      <c r="F270" s="26">
        <f t="shared" si="69"/>
        <v>1344761.6920811662</v>
      </c>
      <c r="G270" s="27">
        <f t="shared" ref="G270:G281" si="79">B$35</f>
        <v>0.08</v>
      </c>
      <c r="H270" s="28">
        <f t="shared" si="75"/>
        <v>14617.183868501712</v>
      </c>
      <c r="I270" s="20">
        <f t="shared" si="76"/>
        <v>14617.183868501712</v>
      </c>
      <c r="J270" s="28">
        <f t="shared" si="71"/>
        <v>12096.481317071864</v>
      </c>
      <c r="K270" s="20">
        <f t="shared" si="72"/>
        <v>12096.481317071864</v>
      </c>
    </row>
    <row r="271" spans="1:11" ht="11.1" customHeight="1">
      <c r="A271" s="25">
        <f t="shared" si="73"/>
        <v>218</v>
      </c>
      <c r="B271" s="29">
        <f t="shared" si="66"/>
        <v>1344761.6920811662</v>
      </c>
      <c r="C271" s="20">
        <f t="shared" ref="C271:C281" si="80">C270</f>
        <v>14617.183868501712</v>
      </c>
      <c r="D271" s="20">
        <f t="shared" si="67"/>
        <v>8965.0779472077757</v>
      </c>
      <c r="E271" s="20">
        <f t="shared" si="68"/>
        <v>5652.1059212939363</v>
      </c>
      <c r="F271" s="26">
        <f t="shared" si="69"/>
        <v>1339109.5861598724</v>
      </c>
      <c r="G271" s="27">
        <f t="shared" si="79"/>
        <v>0.08</v>
      </c>
      <c r="H271" s="28">
        <f t="shared" si="75"/>
        <v>14617.183868501712</v>
      </c>
      <c r="I271" s="20">
        <f t="shared" si="76"/>
        <v>14617.183868501712</v>
      </c>
      <c r="J271" s="28">
        <f t="shared" si="71"/>
        <v>12106.962043283535</v>
      </c>
      <c r="K271" s="20">
        <f t="shared" si="72"/>
        <v>12106.962043283535</v>
      </c>
    </row>
    <row r="272" spans="1:11" ht="11.1" customHeight="1">
      <c r="A272" s="25">
        <f t="shared" si="73"/>
        <v>219</v>
      </c>
      <c r="B272" s="29">
        <f t="shared" si="66"/>
        <v>1339109.5861598724</v>
      </c>
      <c r="C272" s="20">
        <f t="shared" si="80"/>
        <v>14617.183868501712</v>
      </c>
      <c r="D272" s="20">
        <f t="shared" si="67"/>
        <v>8927.3972410658153</v>
      </c>
      <c r="E272" s="20">
        <f t="shared" si="68"/>
        <v>5689.7866274358967</v>
      </c>
      <c r="F272" s="26">
        <f t="shared" si="69"/>
        <v>1333419.7995324365</v>
      </c>
      <c r="G272" s="27">
        <f t="shared" si="79"/>
        <v>0.08</v>
      </c>
      <c r="H272" s="28">
        <f t="shared" si="75"/>
        <v>14617.183868501712</v>
      </c>
      <c r="I272" s="20">
        <f t="shared" si="76"/>
        <v>14617.183868501712</v>
      </c>
      <c r="J272" s="28">
        <f t="shared" si="71"/>
        <v>12117.512641003283</v>
      </c>
      <c r="K272" s="20">
        <f t="shared" si="72"/>
        <v>12117.512641003283</v>
      </c>
    </row>
    <row r="273" spans="1:11" ht="11.1" customHeight="1">
      <c r="A273" s="25">
        <f t="shared" si="73"/>
        <v>220</v>
      </c>
      <c r="B273" s="29">
        <f t="shared" si="66"/>
        <v>1333419.7995324365</v>
      </c>
      <c r="C273" s="20">
        <f t="shared" si="80"/>
        <v>14617.183868501712</v>
      </c>
      <c r="D273" s="20">
        <f t="shared" si="67"/>
        <v>8889.4653302162442</v>
      </c>
      <c r="E273" s="20">
        <f t="shared" si="68"/>
        <v>5727.7185382854677</v>
      </c>
      <c r="F273" s="26">
        <f t="shared" si="69"/>
        <v>1327692.0809941511</v>
      </c>
      <c r="G273" s="27">
        <f t="shared" si="79"/>
        <v>0.08</v>
      </c>
      <c r="H273" s="28">
        <f t="shared" si="75"/>
        <v>14617.183868501712</v>
      </c>
      <c r="I273" s="20">
        <f t="shared" si="76"/>
        <v>14617.183868501712</v>
      </c>
      <c r="J273" s="28">
        <f t="shared" si="71"/>
        <v>12128.133576041164</v>
      </c>
      <c r="K273" s="20">
        <f t="shared" si="72"/>
        <v>12128.133576041164</v>
      </c>
    </row>
    <row r="274" spans="1:11" ht="11.1" customHeight="1">
      <c r="A274" s="25">
        <f t="shared" si="73"/>
        <v>221</v>
      </c>
      <c r="B274" s="29">
        <f t="shared" si="66"/>
        <v>1327692.0809941511</v>
      </c>
      <c r="C274" s="20">
        <f t="shared" si="80"/>
        <v>14617.183868501712</v>
      </c>
      <c r="D274" s="20">
        <f t="shared" si="67"/>
        <v>8851.2805399610079</v>
      </c>
      <c r="E274" s="20">
        <f t="shared" si="68"/>
        <v>5765.903328540704</v>
      </c>
      <c r="F274" s="26">
        <f t="shared" si="69"/>
        <v>1321926.1776656103</v>
      </c>
      <c r="G274" s="27">
        <f t="shared" si="79"/>
        <v>0.08</v>
      </c>
      <c r="H274" s="28">
        <f t="shared" si="75"/>
        <v>14617.183868501712</v>
      </c>
      <c r="I274" s="20">
        <f t="shared" si="76"/>
        <v>14617.183868501712</v>
      </c>
      <c r="J274" s="28">
        <f t="shared" si="71"/>
        <v>12138.825317312629</v>
      </c>
      <c r="K274" s="20">
        <f t="shared" si="72"/>
        <v>12138.825317312629</v>
      </c>
    </row>
    <row r="275" spans="1:11" ht="11.1" customHeight="1">
      <c r="A275" s="25">
        <f t="shared" si="73"/>
        <v>222</v>
      </c>
      <c r="B275" s="29">
        <f t="shared" si="66"/>
        <v>1321926.1776656103</v>
      </c>
      <c r="C275" s="20">
        <f t="shared" si="80"/>
        <v>14617.183868501712</v>
      </c>
      <c r="D275" s="20">
        <f t="shared" si="67"/>
        <v>8812.8411844374023</v>
      </c>
      <c r="E275" s="20">
        <f t="shared" si="68"/>
        <v>5804.3426840643097</v>
      </c>
      <c r="F275" s="26">
        <f t="shared" si="69"/>
        <v>1316121.834981546</v>
      </c>
      <c r="G275" s="27">
        <f t="shared" si="79"/>
        <v>0.08</v>
      </c>
      <c r="H275" s="28">
        <f t="shared" si="75"/>
        <v>14617.183868501712</v>
      </c>
      <c r="I275" s="20">
        <f t="shared" si="76"/>
        <v>14617.183868501712</v>
      </c>
      <c r="J275" s="28">
        <f t="shared" si="71"/>
        <v>12149.588336859239</v>
      </c>
      <c r="K275" s="20">
        <f t="shared" si="72"/>
        <v>12149.588336859239</v>
      </c>
    </row>
    <row r="276" spans="1:11" ht="11.1" customHeight="1">
      <c r="A276" s="25">
        <f t="shared" si="73"/>
        <v>223</v>
      </c>
      <c r="B276" s="29">
        <f t="shared" si="66"/>
        <v>1316121.834981546</v>
      </c>
      <c r="C276" s="20">
        <f t="shared" si="80"/>
        <v>14617.183868501712</v>
      </c>
      <c r="D276" s="20">
        <f t="shared" si="67"/>
        <v>8774.1455665436406</v>
      </c>
      <c r="E276" s="20">
        <f t="shared" si="68"/>
        <v>5843.0383019580713</v>
      </c>
      <c r="F276" s="26">
        <f t="shared" si="69"/>
        <v>1310278.796679588</v>
      </c>
      <c r="G276" s="27">
        <f t="shared" si="79"/>
        <v>0.08</v>
      </c>
      <c r="H276" s="28">
        <f t="shared" si="75"/>
        <v>14617.183868501712</v>
      </c>
      <c r="I276" s="20">
        <f t="shared" si="76"/>
        <v>14617.183868501712</v>
      </c>
      <c r="J276" s="28">
        <f t="shared" si="71"/>
        <v>12160.423109869493</v>
      </c>
      <c r="K276" s="20">
        <f t="shared" si="72"/>
        <v>12160.423109869493</v>
      </c>
    </row>
    <row r="277" spans="1:11" ht="11.1" customHeight="1">
      <c r="A277" s="25">
        <f t="shared" si="73"/>
        <v>224</v>
      </c>
      <c r="B277" s="29">
        <f t="shared" si="66"/>
        <v>1310278.796679588</v>
      </c>
      <c r="C277" s="20">
        <f t="shared" si="80"/>
        <v>14617.183868501712</v>
      </c>
      <c r="D277" s="20">
        <f t="shared" si="67"/>
        <v>8735.1919778639203</v>
      </c>
      <c r="E277" s="20">
        <f t="shared" si="68"/>
        <v>5881.9918906377916</v>
      </c>
      <c r="F277" s="26">
        <f t="shared" si="69"/>
        <v>1304396.8047889501</v>
      </c>
      <c r="G277" s="27">
        <f t="shared" si="79"/>
        <v>0.08</v>
      </c>
      <c r="H277" s="28">
        <f t="shared" si="75"/>
        <v>14617.183868501712</v>
      </c>
      <c r="I277" s="20">
        <f t="shared" si="76"/>
        <v>14617.183868501712</v>
      </c>
      <c r="J277" s="28">
        <f t="shared" si="71"/>
        <v>12171.330114699815</v>
      </c>
      <c r="K277" s="20">
        <f t="shared" si="72"/>
        <v>12171.330114699815</v>
      </c>
    </row>
    <row r="278" spans="1:11" ht="11.1" customHeight="1">
      <c r="A278" s="25">
        <f t="shared" si="73"/>
        <v>225</v>
      </c>
      <c r="B278" s="29">
        <f t="shared" si="66"/>
        <v>1304396.8047889501</v>
      </c>
      <c r="C278" s="20">
        <f t="shared" si="80"/>
        <v>14617.183868501712</v>
      </c>
      <c r="D278" s="20">
        <f t="shared" si="67"/>
        <v>8695.9786985930023</v>
      </c>
      <c r="E278" s="20">
        <f t="shared" si="68"/>
        <v>5921.2051699087096</v>
      </c>
      <c r="F278" s="26">
        <f t="shared" si="69"/>
        <v>1298475.5996190414</v>
      </c>
      <c r="G278" s="27">
        <f t="shared" si="79"/>
        <v>0.08</v>
      </c>
      <c r="H278" s="28">
        <f t="shared" si="75"/>
        <v>14617.183868501712</v>
      </c>
      <c r="I278" s="20">
        <f t="shared" si="76"/>
        <v>14617.183868501712</v>
      </c>
      <c r="J278" s="28">
        <f t="shared" si="71"/>
        <v>12182.309832895671</v>
      </c>
      <c r="K278" s="20">
        <f t="shared" si="72"/>
        <v>12182.309832895671</v>
      </c>
    </row>
    <row r="279" spans="1:11" ht="11.1" customHeight="1">
      <c r="A279" s="25">
        <f t="shared" si="73"/>
        <v>226</v>
      </c>
      <c r="B279" s="29">
        <f t="shared" si="66"/>
        <v>1298475.5996190414</v>
      </c>
      <c r="C279" s="20">
        <f t="shared" si="80"/>
        <v>14617.183868501712</v>
      </c>
      <c r="D279" s="20">
        <f t="shared" si="67"/>
        <v>8656.5039974602769</v>
      </c>
      <c r="E279" s="20">
        <f t="shared" si="68"/>
        <v>5960.679871041435</v>
      </c>
      <c r="F279" s="26">
        <f t="shared" si="69"/>
        <v>1292514.9197480001</v>
      </c>
      <c r="G279" s="27">
        <f t="shared" si="79"/>
        <v>0.08</v>
      </c>
      <c r="H279" s="28">
        <f t="shared" si="75"/>
        <v>14617.183868501712</v>
      </c>
      <c r="I279" s="20">
        <f t="shared" si="76"/>
        <v>14617.183868501712</v>
      </c>
      <c r="J279" s="28">
        <f t="shared" si="71"/>
        <v>12193.362749212834</v>
      </c>
      <c r="K279" s="20">
        <f t="shared" si="72"/>
        <v>12193.362749212834</v>
      </c>
    </row>
    <row r="280" spans="1:11" ht="11.1" customHeight="1">
      <c r="A280" s="25">
        <f t="shared" si="73"/>
        <v>227</v>
      </c>
      <c r="B280" s="29">
        <f t="shared" si="66"/>
        <v>1292514.9197480001</v>
      </c>
      <c r="C280" s="20">
        <f t="shared" si="80"/>
        <v>14617.183868501712</v>
      </c>
      <c r="D280" s="20">
        <f t="shared" si="67"/>
        <v>8616.766131653334</v>
      </c>
      <c r="E280" s="20">
        <f t="shared" si="68"/>
        <v>6000.4177368483779</v>
      </c>
      <c r="F280" s="26">
        <f t="shared" si="69"/>
        <v>1286514.5020111518</v>
      </c>
      <c r="G280" s="27">
        <f t="shared" si="79"/>
        <v>0.08</v>
      </c>
      <c r="H280" s="28">
        <f t="shared" si="75"/>
        <v>14617.183868501712</v>
      </c>
      <c r="I280" s="20">
        <f t="shared" si="76"/>
        <v>14617.183868501712</v>
      </c>
      <c r="J280" s="28">
        <f t="shared" si="71"/>
        <v>12204.489351638778</v>
      </c>
      <c r="K280" s="20">
        <f t="shared" si="72"/>
        <v>12204.489351638778</v>
      </c>
    </row>
    <row r="281" spans="1:11" ht="11.1" customHeight="1">
      <c r="A281" s="25">
        <f t="shared" si="73"/>
        <v>228</v>
      </c>
      <c r="B281" s="29">
        <f t="shared" si="66"/>
        <v>1286514.5020111518</v>
      </c>
      <c r="C281" s="20">
        <f t="shared" si="80"/>
        <v>14617.183868501712</v>
      </c>
      <c r="D281" s="20">
        <f t="shared" si="67"/>
        <v>8576.7633467410124</v>
      </c>
      <c r="E281" s="20">
        <f t="shared" si="68"/>
        <v>6040.4205217606996</v>
      </c>
      <c r="F281" s="26">
        <f t="shared" si="69"/>
        <v>1280474.0814893912</v>
      </c>
      <c r="G281" s="27">
        <f t="shared" si="79"/>
        <v>0.08</v>
      </c>
      <c r="H281" s="28">
        <f t="shared" si="75"/>
        <v>14617.183868501712</v>
      </c>
      <c r="I281" s="20">
        <f t="shared" si="76"/>
        <v>14617.183868501712</v>
      </c>
      <c r="J281" s="28">
        <f t="shared" si="71"/>
        <v>12215.690131414229</v>
      </c>
      <c r="K281" s="20">
        <f t="shared" si="72"/>
        <v>12215.690131414229</v>
      </c>
    </row>
    <row r="282" spans="1:11" ht="11.1" customHeight="1">
      <c r="A282" s="25">
        <f t="shared" si="73"/>
        <v>229</v>
      </c>
      <c r="B282" s="29">
        <f t="shared" si="66"/>
        <v>1280474.0814893912</v>
      </c>
      <c r="C282" s="20">
        <f>IF(A282&gt;B$6*12,0,PMT(G282/12,B$6*12-(A282-1),-F281))</f>
        <v>14617.183868501716</v>
      </c>
      <c r="D282" s="20">
        <f t="shared" si="67"/>
        <v>8536.4938765959414</v>
      </c>
      <c r="E282" s="20">
        <f t="shared" si="68"/>
        <v>6080.6899919057741</v>
      </c>
      <c r="F282" s="26">
        <f t="shared" si="69"/>
        <v>1274393.3914974853</v>
      </c>
      <c r="G282" s="27">
        <f t="shared" ref="G282:G293" si="81">B$36</f>
        <v>0.08</v>
      </c>
      <c r="H282" s="28">
        <f t="shared" si="75"/>
        <v>14617.183868501716</v>
      </c>
      <c r="I282" s="20">
        <f t="shared" si="76"/>
        <v>14617.183868501716</v>
      </c>
      <c r="J282" s="28">
        <f t="shared" si="71"/>
        <v>12226.965583054851</v>
      </c>
      <c r="K282" s="20">
        <f t="shared" si="72"/>
        <v>12226.965583054851</v>
      </c>
    </row>
    <row r="283" spans="1:11" ht="11.1" customHeight="1">
      <c r="A283" s="25">
        <f t="shared" si="73"/>
        <v>230</v>
      </c>
      <c r="B283" s="29">
        <f t="shared" si="66"/>
        <v>1274393.3914974853</v>
      </c>
      <c r="C283" s="20">
        <f t="shared" ref="C283:C293" si="82">C282</f>
        <v>14617.183868501716</v>
      </c>
      <c r="D283" s="20">
        <f t="shared" si="67"/>
        <v>8495.9559433165687</v>
      </c>
      <c r="E283" s="20">
        <f t="shared" si="68"/>
        <v>6121.2279251851469</v>
      </c>
      <c r="F283" s="26">
        <f t="shared" si="69"/>
        <v>1268272.1635723002</v>
      </c>
      <c r="G283" s="27">
        <f t="shared" si="81"/>
        <v>0.08</v>
      </c>
      <c r="H283" s="28">
        <f t="shared" si="75"/>
        <v>14617.183868501716</v>
      </c>
      <c r="I283" s="20">
        <f t="shared" si="76"/>
        <v>14617.183868501716</v>
      </c>
      <c r="J283" s="28">
        <f t="shared" si="71"/>
        <v>12238.316204373077</v>
      </c>
      <c r="K283" s="20">
        <f t="shared" si="72"/>
        <v>12238.316204373077</v>
      </c>
    </row>
    <row r="284" spans="1:11" ht="11.1" customHeight="1">
      <c r="A284" s="25">
        <f t="shared" si="73"/>
        <v>231</v>
      </c>
      <c r="B284" s="29">
        <f t="shared" si="66"/>
        <v>1268272.1635723002</v>
      </c>
      <c r="C284" s="20">
        <f t="shared" si="82"/>
        <v>14617.183868501716</v>
      </c>
      <c r="D284" s="20">
        <f t="shared" si="67"/>
        <v>8455.1477571486685</v>
      </c>
      <c r="E284" s="20">
        <f t="shared" si="68"/>
        <v>6162.0361113530471</v>
      </c>
      <c r="F284" s="26">
        <f t="shared" si="69"/>
        <v>1262110.1274609473</v>
      </c>
      <c r="G284" s="27">
        <f t="shared" si="81"/>
        <v>0.08</v>
      </c>
      <c r="H284" s="28">
        <f t="shared" si="75"/>
        <v>14617.183868501716</v>
      </c>
      <c r="I284" s="20">
        <f t="shared" si="76"/>
        <v>14617.183868501716</v>
      </c>
      <c r="J284" s="28">
        <f t="shared" si="71"/>
        <v>12249.742496500088</v>
      </c>
      <c r="K284" s="20">
        <f t="shared" si="72"/>
        <v>12249.742496500088</v>
      </c>
    </row>
    <row r="285" spans="1:11" ht="11.1" customHeight="1">
      <c r="A285" s="25">
        <f t="shared" si="73"/>
        <v>232</v>
      </c>
      <c r="B285" s="29">
        <f t="shared" si="66"/>
        <v>1262110.1274609473</v>
      </c>
      <c r="C285" s="20">
        <f t="shared" si="82"/>
        <v>14617.183868501716</v>
      </c>
      <c r="D285" s="20">
        <f t="shared" si="67"/>
        <v>8414.0675164063159</v>
      </c>
      <c r="E285" s="20">
        <f t="shared" si="68"/>
        <v>6203.1163520953996</v>
      </c>
      <c r="F285" s="26">
        <f t="shared" si="69"/>
        <v>1255907.0111088518</v>
      </c>
      <c r="G285" s="27">
        <f t="shared" si="81"/>
        <v>0.08</v>
      </c>
      <c r="H285" s="28">
        <f t="shared" si="75"/>
        <v>14617.183868501716</v>
      </c>
      <c r="I285" s="20">
        <f t="shared" si="76"/>
        <v>14617.183868501716</v>
      </c>
      <c r="J285" s="28">
        <f t="shared" si="71"/>
        <v>12261.244963907946</v>
      </c>
      <c r="K285" s="20">
        <f t="shared" si="72"/>
        <v>12261.244963907946</v>
      </c>
    </row>
    <row r="286" spans="1:11" ht="11.1" customHeight="1">
      <c r="A286" s="25">
        <f t="shared" si="73"/>
        <v>233</v>
      </c>
      <c r="B286" s="29">
        <f t="shared" si="66"/>
        <v>1255907.0111088518</v>
      </c>
      <c r="C286" s="20">
        <f t="shared" si="82"/>
        <v>14617.183868501716</v>
      </c>
      <c r="D286" s="20">
        <f t="shared" si="67"/>
        <v>8372.7134073923462</v>
      </c>
      <c r="E286" s="20">
        <f t="shared" si="68"/>
        <v>6244.4704611093694</v>
      </c>
      <c r="F286" s="26">
        <f t="shared" si="69"/>
        <v>1249662.5406477423</v>
      </c>
      <c r="G286" s="27">
        <f t="shared" si="81"/>
        <v>0.08</v>
      </c>
      <c r="H286" s="28">
        <f t="shared" si="75"/>
        <v>14617.183868501716</v>
      </c>
      <c r="I286" s="20">
        <f t="shared" si="76"/>
        <v>14617.183868501716</v>
      </c>
      <c r="J286" s="28">
        <f t="shared" si="71"/>
        <v>12272.824114431858</v>
      </c>
      <c r="K286" s="20">
        <f t="shared" si="72"/>
        <v>12272.824114431858</v>
      </c>
    </row>
    <row r="287" spans="1:11" ht="11.1" customHeight="1">
      <c r="A287" s="25">
        <f t="shared" si="73"/>
        <v>234</v>
      </c>
      <c r="B287" s="29">
        <f t="shared" si="66"/>
        <v>1249662.5406477423</v>
      </c>
      <c r="C287" s="20">
        <f t="shared" si="82"/>
        <v>14617.183868501716</v>
      </c>
      <c r="D287" s="20">
        <f t="shared" si="67"/>
        <v>8331.0836043182826</v>
      </c>
      <c r="E287" s="20">
        <f t="shared" si="68"/>
        <v>6286.100264183433</v>
      </c>
      <c r="F287" s="26">
        <f t="shared" si="69"/>
        <v>1243376.4403835589</v>
      </c>
      <c r="G287" s="27">
        <f t="shared" si="81"/>
        <v>0.08</v>
      </c>
      <c r="H287" s="28">
        <f t="shared" si="75"/>
        <v>14617.183868501716</v>
      </c>
      <c r="I287" s="20">
        <f t="shared" si="76"/>
        <v>14617.183868501716</v>
      </c>
      <c r="J287" s="28">
        <f t="shared" si="71"/>
        <v>12284.480459292596</v>
      </c>
      <c r="K287" s="20">
        <f t="shared" si="72"/>
        <v>12284.480459292596</v>
      </c>
    </row>
    <row r="288" spans="1:11" ht="11.1" customHeight="1">
      <c r="A288" s="25">
        <f t="shared" si="73"/>
        <v>235</v>
      </c>
      <c r="B288" s="29">
        <f t="shared" si="66"/>
        <v>1243376.4403835589</v>
      </c>
      <c r="C288" s="20">
        <f t="shared" si="82"/>
        <v>14617.183868501716</v>
      </c>
      <c r="D288" s="20">
        <f t="shared" si="67"/>
        <v>8289.1762692237262</v>
      </c>
      <c r="E288" s="20">
        <f t="shared" si="68"/>
        <v>6328.0075992779894</v>
      </c>
      <c r="F288" s="26">
        <f t="shared" si="69"/>
        <v>1237048.432784281</v>
      </c>
      <c r="G288" s="27">
        <f t="shared" si="81"/>
        <v>0.08</v>
      </c>
      <c r="H288" s="28">
        <f t="shared" si="75"/>
        <v>14617.183868501716</v>
      </c>
      <c r="I288" s="20">
        <f t="shared" si="76"/>
        <v>14617.183868501716</v>
      </c>
      <c r="J288" s="28">
        <f t="shared" si="71"/>
        <v>12296.214513119072</v>
      </c>
      <c r="K288" s="20">
        <f t="shared" si="72"/>
        <v>12296.214513119072</v>
      </c>
    </row>
    <row r="289" spans="1:11" ht="11.1" customHeight="1">
      <c r="A289" s="25">
        <f t="shared" si="73"/>
        <v>236</v>
      </c>
      <c r="B289" s="29">
        <f t="shared" si="66"/>
        <v>1237048.432784281</v>
      </c>
      <c r="C289" s="20">
        <f t="shared" si="82"/>
        <v>14617.183868501716</v>
      </c>
      <c r="D289" s="20">
        <f t="shared" si="67"/>
        <v>8246.9895518952071</v>
      </c>
      <c r="E289" s="20">
        <f t="shared" si="68"/>
        <v>6370.1943166065084</v>
      </c>
      <c r="F289" s="26">
        <f t="shared" si="69"/>
        <v>1230678.2384676745</v>
      </c>
      <c r="G289" s="27">
        <f t="shared" si="81"/>
        <v>0.08</v>
      </c>
      <c r="H289" s="28">
        <f t="shared" si="75"/>
        <v>14617.183868501716</v>
      </c>
      <c r="I289" s="20">
        <f t="shared" si="76"/>
        <v>14617.183868501716</v>
      </c>
      <c r="J289" s="28">
        <f t="shared" si="71"/>
        <v>12308.026793971057</v>
      </c>
      <c r="K289" s="20">
        <f t="shared" si="72"/>
        <v>12308.026793971057</v>
      </c>
    </row>
    <row r="290" spans="1:11" ht="11.1" customHeight="1">
      <c r="A290" s="25">
        <f t="shared" si="73"/>
        <v>237</v>
      </c>
      <c r="B290" s="29">
        <f t="shared" si="66"/>
        <v>1230678.2384676745</v>
      </c>
      <c r="C290" s="20">
        <f t="shared" si="82"/>
        <v>14617.183868501716</v>
      </c>
      <c r="D290" s="20">
        <f t="shared" si="67"/>
        <v>8204.5215897844955</v>
      </c>
      <c r="E290" s="20">
        <f t="shared" si="68"/>
        <v>6412.66227871722</v>
      </c>
      <c r="F290" s="26">
        <f t="shared" si="69"/>
        <v>1224265.5761889573</v>
      </c>
      <c r="G290" s="27">
        <f t="shared" si="81"/>
        <v>0.08</v>
      </c>
      <c r="H290" s="28">
        <f t="shared" si="75"/>
        <v>14617.183868501716</v>
      </c>
      <c r="I290" s="20">
        <f t="shared" si="76"/>
        <v>14617.183868501716</v>
      </c>
      <c r="J290" s="28">
        <f t="shared" si="71"/>
        <v>12319.917823362057</v>
      </c>
      <c r="K290" s="20">
        <f t="shared" si="72"/>
        <v>12319.917823362057</v>
      </c>
    </row>
    <row r="291" spans="1:11" ht="11.1" customHeight="1">
      <c r="A291" s="25">
        <f t="shared" si="73"/>
        <v>238</v>
      </c>
      <c r="B291" s="29">
        <f t="shared" si="66"/>
        <v>1224265.5761889573</v>
      </c>
      <c r="C291" s="20">
        <f t="shared" si="82"/>
        <v>14617.183868501716</v>
      </c>
      <c r="D291" s="20">
        <f t="shared" si="67"/>
        <v>8161.7705079263824</v>
      </c>
      <c r="E291" s="20">
        <f t="shared" si="68"/>
        <v>6455.4133605753332</v>
      </c>
      <c r="F291" s="26">
        <f t="shared" si="69"/>
        <v>1217810.1628283819</v>
      </c>
      <c r="G291" s="27">
        <f t="shared" si="81"/>
        <v>0.08</v>
      </c>
      <c r="H291" s="28">
        <f t="shared" si="75"/>
        <v>14617.183868501716</v>
      </c>
      <c r="I291" s="20">
        <f t="shared" si="76"/>
        <v>14617.183868501716</v>
      </c>
      <c r="J291" s="28">
        <f t="shared" si="71"/>
        <v>12331.888126282329</v>
      </c>
      <c r="K291" s="20">
        <f t="shared" si="72"/>
        <v>12331.888126282329</v>
      </c>
    </row>
    <row r="292" spans="1:11" ht="11.1" customHeight="1">
      <c r="A292" s="25">
        <f t="shared" si="73"/>
        <v>239</v>
      </c>
      <c r="B292" s="29">
        <f t="shared" si="66"/>
        <v>1217810.1628283819</v>
      </c>
      <c r="C292" s="20">
        <f t="shared" si="82"/>
        <v>14617.183868501716</v>
      </c>
      <c r="D292" s="20">
        <f t="shared" si="67"/>
        <v>8118.7344188558791</v>
      </c>
      <c r="E292" s="20">
        <f t="shared" si="68"/>
        <v>6498.4494496458365</v>
      </c>
      <c r="F292" s="26">
        <f t="shared" si="69"/>
        <v>1211311.7133787361</v>
      </c>
      <c r="G292" s="27">
        <f t="shared" si="81"/>
        <v>0.08</v>
      </c>
      <c r="H292" s="28">
        <f t="shared" si="75"/>
        <v>14617.183868501716</v>
      </c>
      <c r="I292" s="20">
        <f t="shared" si="76"/>
        <v>14617.183868501716</v>
      </c>
      <c r="J292" s="28">
        <f t="shared" si="71"/>
        <v>12343.93823122207</v>
      </c>
      <c r="K292" s="20">
        <f t="shared" si="72"/>
        <v>12343.93823122207</v>
      </c>
    </row>
    <row r="293" spans="1:11" ht="11.1" customHeight="1">
      <c r="A293" s="25">
        <f t="shared" si="73"/>
        <v>240</v>
      </c>
      <c r="B293" s="29">
        <f t="shared" si="66"/>
        <v>1211311.7133787361</v>
      </c>
      <c r="C293" s="20">
        <f t="shared" si="82"/>
        <v>14617.183868501716</v>
      </c>
      <c r="D293" s="20">
        <f t="shared" si="67"/>
        <v>8075.4114225249068</v>
      </c>
      <c r="E293" s="20">
        <f t="shared" si="68"/>
        <v>6541.7724459768087</v>
      </c>
      <c r="F293" s="26">
        <f t="shared" si="69"/>
        <v>1204769.9409327593</v>
      </c>
      <c r="G293" s="27">
        <f t="shared" si="81"/>
        <v>0.08</v>
      </c>
      <c r="H293" s="28">
        <f t="shared" si="75"/>
        <v>14617.183868501716</v>
      </c>
      <c r="I293" s="20">
        <f t="shared" si="76"/>
        <v>14617.183868501716</v>
      </c>
      <c r="J293" s="28">
        <f t="shared" si="71"/>
        <v>12356.068670194742</v>
      </c>
      <c r="K293" s="20">
        <f t="shared" si="72"/>
        <v>12356.068670194742</v>
      </c>
    </row>
    <row r="294" spans="1:11" ht="11.1" customHeight="1">
      <c r="A294" s="25">
        <f t="shared" si="73"/>
        <v>241</v>
      </c>
      <c r="B294" s="29">
        <f t="shared" si="66"/>
        <v>1204769.9409327593</v>
      </c>
      <c r="C294" s="20">
        <f>IF(A294&gt;B$6*12,0,PMT(G294/12,B$6*12-(A294-1),-F293))</f>
        <v>14617.183868501716</v>
      </c>
      <c r="D294" s="20">
        <f t="shared" si="67"/>
        <v>8031.7996062183956</v>
      </c>
      <c r="E294" s="20">
        <f t="shared" si="68"/>
        <v>6585.3842622833199</v>
      </c>
      <c r="F294" s="26">
        <f t="shared" si="69"/>
        <v>1198184.556670476</v>
      </c>
      <c r="G294" s="27">
        <f t="shared" ref="G294:G305" si="83">B$37</f>
        <v>0.08</v>
      </c>
      <c r="H294" s="28">
        <f t="shared" si="75"/>
        <v>14617.183868501716</v>
      </c>
      <c r="I294" s="20">
        <f t="shared" si="76"/>
        <v>14617.183868501716</v>
      </c>
      <c r="J294" s="28">
        <f t="shared" si="71"/>
        <v>12368.279978760565</v>
      </c>
      <c r="K294" s="20">
        <f t="shared" si="72"/>
        <v>12368.279978760565</v>
      </c>
    </row>
    <row r="295" spans="1:11" ht="11.1" customHeight="1">
      <c r="A295" s="25">
        <f t="shared" si="73"/>
        <v>242</v>
      </c>
      <c r="B295" s="29">
        <f t="shared" si="66"/>
        <v>1198184.556670476</v>
      </c>
      <c r="C295" s="20">
        <f t="shared" ref="C295:C305" si="84">C294</f>
        <v>14617.183868501716</v>
      </c>
      <c r="D295" s="20">
        <f t="shared" si="67"/>
        <v>7987.8970444698398</v>
      </c>
      <c r="E295" s="20">
        <f t="shared" si="68"/>
        <v>6629.2868240318758</v>
      </c>
      <c r="F295" s="26">
        <f t="shared" si="69"/>
        <v>1191555.269846444</v>
      </c>
      <c r="G295" s="27">
        <f t="shared" si="83"/>
        <v>0.08</v>
      </c>
      <c r="H295" s="28">
        <f t="shared" si="75"/>
        <v>14617.183868501716</v>
      </c>
      <c r="I295" s="20">
        <f t="shared" si="76"/>
        <v>14617.183868501716</v>
      </c>
      <c r="J295" s="28">
        <f t="shared" si="71"/>
        <v>12380.57269605016</v>
      </c>
      <c r="K295" s="20">
        <f t="shared" si="72"/>
        <v>12380.57269605016</v>
      </c>
    </row>
    <row r="296" spans="1:11" ht="11.1" customHeight="1">
      <c r="A296" s="25">
        <f t="shared" si="73"/>
        <v>243</v>
      </c>
      <c r="B296" s="29">
        <f t="shared" si="66"/>
        <v>1191555.269846444</v>
      </c>
      <c r="C296" s="20">
        <f t="shared" si="84"/>
        <v>14617.183868501716</v>
      </c>
      <c r="D296" s="20">
        <f t="shared" si="67"/>
        <v>7943.7017989762935</v>
      </c>
      <c r="E296" s="20">
        <f t="shared" si="68"/>
        <v>6673.482069525422</v>
      </c>
      <c r="F296" s="26">
        <f t="shared" si="69"/>
        <v>1184881.7877769186</v>
      </c>
      <c r="G296" s="27">
        <f t="shared" si="83"/>
        <v>0.08</v>
      </c>
      <c r="H296" s="28">
        <f t="shared" si="75"/>
        <v>14617.183868501716</v>
      </c>
      <c r="I296" s="20">
        <f t="shared" si="76"/>
        <v>14617.183868501716</v>
      </c>
      <c r="J296" s="28">
        <f t="shared" si="71"/>
        <v>12392.947364788353</v>
      </c>
      <c r="K296" s="20">
        <f t="shared" si="72"/>
        <v>12392.947364788353</v>
      </c>
    </row>
    <row r="297" spans="1:11" ht="11.1" customHeight="1">
      <c r="A297" s="25">
        <f t="shared" si="73"/>
        <v>244</v>
      </c>
      <c r="B297" s="29">
        <f t="shared" si="66"/>
        <v>1184881.7877769186</v>
      </c>
      <c r="C297" s="20">
        <f t="shared" si="84"/>
        <v>14617.183868501716</v>
      </c>
      <c r="D297" s="20">
        <f t="shared" si="67"/>
        <v>7899.2119185127913</v>
      </c>
      <c r="E297" s="20">
        <f t="shared" si="68"/>
        <v>6717.9719499889243</v>
      </c>
      <c r="F297" s="26">
        <f t="shared" si="69"/>
        <v>1178163.8158269296</v>
      </c>
      <c r="G297" s="27">
        <f t="shared" si="83"/>
        <v>0.08</v>
      </c>
      <c r="H297" s="28">
        <f t="shared" si="75"/>
        <v>14617.183868501716</v>
      </c>
      <c r="I297" s="20">
        <f t="shared" si="76"/>
        <v>14617.183868501716</v>
      </c>
      <c r="J297" s="28">
        <f t="shared" si="71"/>
        <v>12405.404531318134</v>
      </c>
      <c r="K297" s="20">
        <f t="shared" si="72"/>
        <v>12405.404531318134</v>
      </c>
    </row>
    <row r="298" spans="1:11" ht="11.1" customHeight="1">
      <c r="A298" s="25">
        <f t="shared" si="73"/>
        <v>245</v>
      </c>
      <c r="B298" s="29">
        <f t="shared" si="66"/>
        <v>1178163.8158269296</v>
      </c>
      <c r="C298" s="20">
        <f t="shared" si="84"/>
        <v>14617.183868501716</v>
      </c>
      <c r="D298" s="20">
        <f t="shared" si="67"/>
        <v>7854.4254388461986</v>
      </c>
      <c r="E298" s="20">
        <f t="shared" si="68"/>
        <v>6762.7584296555169</v>
      </c>
      <c r="F298" s="26">
        <f t="shared" si="69"/>
        <v>1171401.0573972741</v>
      </c>
      <c r="G298" s="27">
        <f t="shared" si="83"/>
        <v>0.08</v>
      </c>
      <c r="H298" s="28">
        <f t="shared" si="75"/>
        <v>14617.183868501716</v>
      </c>
      <c r="I298" s="20">
        <f t="shared" si="76"/>
        <v>14617.183868501716</v>
      </c>
      <c r="J298" s="28">
        <f t="shared" si="71"/>
        <v>12417.94474562478</v>
      </c>
      <c r="K298" s="20">
        <f t="shared" si="72"/>
        <v>12417.94474562478</v>
      </c>
    </row>
    <row r="299" spans="1:11" ht="11.1" customHeight="1">
      <c r="A299" s="25">
        <f t="shared" si="73"/>
        <v>246</v>
      </c>
      <c r="B299" s="29">
        <f t="shared" si="66"/>
        <v>1171401.0573972741</v>
      </c>
      <c r="C299" s="20">
        <f t="shared" si="84"/>
        <v>14617.183868501716</v>
      </c>
      <c r="D299" s="20">
        <f t="shared" si="67"/>
        <v>7809.3403826484937</v>
      </c>
      <c r="E299" s="20">
        <f t="shared" si="68"/>
        <v>6807.8434858532219</v>
      </c>
      <c r="F299" s="26">
        <f t="shared" si="69"/>
        <v>1164593.2139114209</v>
      </c>
      <c r="G299" s="27">
        <f t="shared" si="83"/>
        <v>0.08</v>
      </c>
      <c r="H299" s="28">
        <f t="shared" si="75"/>
        <v>14617.183868501716</v>
      </c>
      <c r="I299" s="20">
        <f t="shared" si="76"/>
        <v>14617.183868501716</v>
      </c>
      <c r="J299" s="28">
        <f t="shared" si="71"/>
        <v>12430.568561360138</v>
      </c>
      <c r="K299" s="20">
        <f t="shared" si="72"/>
        <v>12430.568561360138</v>
      </c>
    </row>
    <row r="300" spans="1:11" ht="11.1" customHeight="1">
      <c r="A300" s="25">
        <f t="shared" si="73"/>
        <v>247</v>
      </c>
      <c r="B300" s="29">
        <f t="shared" si="66"/>
        <v>1164593.2139114209</v>
      </c>
      <c r="C300" s="20">
        <f t="shared" si="84"/>
        <v>14617.183868501716</v>
      </c>
      <c r="D300" s="20">
        <f t="shared" si="67"/>
        <v>7763.9547594094729</v>
      </c>
      <c r="E300" s="20">
        <f t="shared" si="68"/>
        <v>6853.2291090922427</v>
      </c>
      <c r="F300" s="26">
        <f t="shared" si="69"/>
        <v>1157739.9848023287</v>
      </c>
      <c r="G300" s="27">
        <f t="shared" si="83"/>
        <v>0.08</v>
      </c>
      <c r="H300" s="28">
        <f t="shared" si="75"/>
        <v>14617.183868501716</v>
      </c>
      <c r="I300" s="20">
        <f t="shared" si="76"/>
        <v>14617.183868501716</v>
      </c>
      <c r="J300" s="28">
        <f t="shared" si="71"/>
        <v>12443.276535867062</v>
      </c>
      <c r="K300" s="20">
        <f t="shared" si="72"/>
        <v>12443.276535867062</v>
      </c>
    </row>
    <row r="301" spans="1:11" ht="11.1" customHeight="1">
      <c r="A301" s="25">
        <f t="shared" si="73"/>
        <v>248</v>
      </c>
      <c r="B301" s="29">
        <f t="shared" si="66"/>
        <v>1157739.9848023287</v>
      </c>
      <c r="C301" s="20">
        <f t="shared" si="84"/>
        <v>14617.183868501716</v>
      </c>
      <c r="D301" s="20">
        <f t="shared" si="67"/>
        <v>7718.2665653488584</v>
      </c>
      <c r="E301" s="20">
        <f t="shared" si="68"/>
        <v>6898.9173031528571</v>
      </c>
      <c r="F301" s="26">
        <f t="shared" si="69"/>
        <v>1150841.0674991759</v>
      </c>
      <c r="G301" s="27">
        <f t="shared" si="83"/>
        <v>0.08</v>
      </c>
      <c r="H301" s="28">
        <f t="shared" si="75"/>
        <v>14617.183868501716</v>
      </c>
      <c r="I301" s="20">
        <f t="shared" si="76"/>
        <v>14617.183868501716</v>
      </c>
      <c r="J301" s="28">
        <f t="shared" si="71"/>
        <v>12456.069230204035</v>
      </c>
      <c r="K301" s="20">
        <f t="shared" si="72"/>
        <v>12456.069230204035</v>
      </c>
    </row>
    <row r="302" spans="1:11" ht="11.1" customHeight="1">
      <c r="A302" s="25">
        <f t="shared" si="73"/>
        <v>249</v>
      </c>
      <c r="B302" s="29">
        <f t="shared" si="66"/>
        <v>1150841.0674991759</v>
      </c>
      <c r="C302" s="20">
        <f t="shared" si="84"/>
        <v>14617.183868501716</v>
      </c>
      <c r="D302" s="20">
        <f t="shared" si="67"/>
        <v>7672.2737833278397</v>
      </c>
      <c r="E302" s="20">
        <f t="shared" si="68"/>
        <v>6944.9100851738758</v>
      </c>
      <c r="F302" s="26">
        <f t="shared" si="69"/>
        <v>1143896.1574140021</v>
      </c>
      <c r="G302" s="27">
        <f t="shared" si="83"/>
        <v>0.08</v>
      </c>
      <c r="H302" s="28">
        <f t="shared" si="75"/>
        <v>14617.183868501716</v>
      </c>
      <c r="I302" s="20">
        <f t="shared" si="76"/>
        <v>14617.183868501716</v>
      </c>
      <c r="J302" s="28">
        <f t="shared" si="71"/>
        <v>12468.947209169921</v>
      </c>
      <c r="K302" s="20">
        <f t="shared" si="72"/>
        <v>12468.947209169921</v>
      </c>
    </row>
    <row r="303" spans="1:11" ht="11.1" customHeight="1">
      <c r="A303" s="25">
        <f t="shared" si="73"/>
        <v>250</v>
      </c>
      <c r="B303" s="29">
        <f t="shared" si="66"/>
        <v>1143896.1574140021</v>
      </c>
      <c r="C303" s="20">
        <f t="shared" si="84"/>
        <v>14617.183868501716</v>
      </c>
      <c r="D303" s="20">
        <f t="shared" si="67"/>
        <v>7625.9743827600141</v>
      </c>
      <c r="E303" s="20">
        <f t="shared" si="68"/>
        <v>6991.2094857417014</v>
      </c>
      <c r="F303" s="26">
        <f t="shared" si="69"/>
        <v>1136904.9479282603</v>
      </c>
      <c r="G303" s="27">
        <f t="shared" si="83"/>
        <v>0.08</v>
      </c>
      <c r="H303" s="28">
        <f t="shared" si="75"/>
        <v>14617.183868501716</v>
      </c>
      <c r="I303" s="20">
        <f t="shared" si="76"/>
        <v>14617.183868501716</v>
      </c>
      <c r="J303" s="28">
        <f t="shared" si="71"/>
        <v>12481.911041328911</v>
      </c>
      <c r="K303" s="20">
        <f t="shared" si="72"/>
        <v>12481.911041328911</v>
      </c>
    </row>
    <row r="304" spans="1:11" ht="11.1" customHeight="1">
      <c r="A304" s="25">
        <f t="shared" si="73"/>
        <v>251</v>
      </c>
      <c r="B304" s="29">
        <f t="shared" si="66"/>
        <v>1136904.9479282603</v>
      </c>
      <c r="C304" s="20">
        <f t="shared" si="84"/>
        <v>14617.183868501716</v>
      </c>
      <c r="D304" s="20">
        <f t="shared" si="67"/>
        <v>7579.366319521735</v>
      </c>
      <c r="E304" s="20">
        <f t="shared" si="68"/>
        <v>7037.8175489799805</v>
      </c>
      <c r="F304" s="26">
        <f t="shared" si="69"/>
        <v>1129867.1303792803</v>
      </c>
      <c r="G304" s="27">
        <f t="shared" si="83"/>
        <v>0.08</v>
      </c>
      <c r="H304" s="28">
        <f t="shared" si="75"/>
        <v>14617.183868501716</v>
      </c>
      <c r="I304" s="20">
        <f t="shared" si="76"/>
        <v>14617.183868501716</v>
      </c>
      <c r="J304" s="28">
        <f t="shared" si="71"/>
        <v>12494.961299035629</v>
      </c>
      <c r="K304" s="20">
        <f t="shared" si="72"/>
        <v>12494.961299035629</v>
      </c>
    </row>
    <row r="305" spans="1:11" ht="11.1" customHeight="1">
      <c r="A305" s="25">
        <f t="shared" si="73"/>
        <v>252</v>
      </c>
      <c r="B305" s="29">
        <f t="shared" si="66"/>
        <v>1129867.1303792803</v>
      </c>
      <c r="C305" s="20">
        <f t="shared" si="84"/>
        <v>14617.183868501716</v>
      </c>
      <c r="D305" s="20">
        <f t="shared" si="67"/>
        <v>7532.4475358618693</v>
      </c>
      <c r="E305" s="20">
        <f t="shared" si="68"/>
        <v>7084.7363326398463</v>
      </c>
      <c r="F305" s="26">
        <f t="shared" si="69"/>
        <v>1122782.3940466405</v>
      </c>
      <c r="G305" s="27">
        <f t="shared" si="83"/>
        <v>0.08</v>
      </c>
      <c r="H305" s="28">
        <f t="shared" si="75"/>
        <v>14617.183868501716</v>
      </c>
      <c r="I305" s="20">
        <f t="shared" si="76"/>
        <v>14617.183868501716</v>
      </c>
      <c r="J305" s="28">
        <f t="shared" si="71"/>
        <v>12508.098558460391</v>
      </c>
      <c r="K305" s="20">
        <f t="shared" si="72"/>
        <v>12508.098558460391</v>
      </c>
    </row>
    <row r="306" spans="1:11" ht="11.1" customHeight="1">
      <c r="A306" s="25">
        <f t="shared" si="73"/>
        <v>253</v>
      </c>
      <c r="B306" s="29">
        <f t="shared" si="66"/>
        <v>1122782.3940466405</v>
      </c>
      <c r="C306" s="20">
        <f>IF(A306&gt;B$6*12,0,PMT(G306/12,B$6*12-(A306-1),-F305))</f>
        <v>14617.183868501716</v>
      </c>
      <c r="D306" s="20">
        <f t="shared" si="67"/>
        <v>7485.2159603109367</v>
      </c>
      <c r="E306" s="20">
        <f t="shared" si="68"/>
        <v>7131.9679081907789</v>
      </c>
      <c r="F306" s="26">
        <f t="shared" si="69"/>
        <v>1115650.4261384497</v>
      </c>
      <c r="G306" s="27">
        <f t="shared" ref="G306:G317" si="85">B$38</f>
        <v>0.08</v>
      </c>
      <c r="H306" s="28">
        <f t="shared" si="75"/>
        <v>14617.183868501716</v>
      </c>
      <c r="I306" s="20">
        <f t="shared" si="76"/>
        <v>14617.183868501716</v>
      </c>
      <c r="J306" s="28">
        <f t="shared" si="71"/>
        <v>12521.323399614654</v>
      </c>
      <c r="K306" s="20">
        <f t="shared" si="72"/>
        <v>12521.323399614654</v>
      </c>
    </row>
    <row r="307" spans="1:11" ht="11.1" customHeight="1">
      <c r="A307" s="25">
        <f t="shared" si="73"/>
        <v>254</v>
      </c>
      <c r="B307" s="29">
        <f t="shared" si="66"/>
        <v>1115650.4261384497</v>
      </c>
      <c r="C307" s="20">
        <f t="shared" ref="C307:C317" si="86">C306</f>
        <v>14617.183868501716</v>
      </c>
      <c r="D307" s="20">
        <f t="shared" si="67"/>
        <v>7437.669507589665</v>
      </c>
      <c r="E307" s="20">
        <f t="shared" si="68"/>
        <v>7179.5143609120505</v>
      </c>
      <c r="F307" s="26">
        <f t="shared" si="69"/>
        <v>1108470.9117775375</v>
      </c>
      <c r="G307" s="27">
        <f t="shared" si="85"/>
        <v>0.08</v>
      </c>
      <c r="H307" s="28">
        <f t="shared" si="75"/>
        <v>14617.183868501716</v>
      </c>
      <c r="I307" s="20">
        <f t="shared" si="76"/>
        <v>14617.183868501716</v>
      </c>
      <c r="J307" s="28">
        <f t="shared" si="71"/>
        <v>12534.636406376609</v>
      </c>
      <c r="K307" s="20">
        <f t="shared" si="72"/>
        <v>12534.636406376609</v>
      </c>
    </row>
    <row r="308" spans="1:11" ht="11.1" customHeight="1">
      <c r="A308" s="25">
        <f t="shared" si="73"/>
        <v>255</v>
      </c>
      <c r="B308" s="29">
        <f t="shared" si="66"/>
        <v>1108470.9117775375</v>
      </c>
      <c r="C308" s="20">
        <f t="shared" si="86"/>
        <v>14617.183868501716</v>
      </c>
      <c r="D308" s="20">
        <f t="shared" si="67"/>
        <v>7389.8060785169173</v>
      </c>
      <c r="E308" s="20">
        <f t="shared" si="68"/>
        <v>7227.3777899847983</v>
      </c>
      <c r="F308" s="26">
        <f t="shared" si="69"/>
        <v>1101243.5339875529</v>
      </c>
      <c r="G308" s="27">
        <f t="shared" si="85"/>
        <v>0.08</v>
      </c>
      <c r="H308" s="28">
        <f t="shared" si="75"/>
        <v>14617.183868501716</v>
      </c>
      <c r="I308" s="20">
        <f t="shared" si="76"/>
        <v>14617.183868501716</v>
      </c>
      <c r="J308" s="28">
        <f t="shared" si="71"/>
        <v>12548.038166516979</v>
      </c>
      <c r="K308" s="20">
        <f t="shared" si="72"/>
        <v>12548.038166516979</v>
      </c>
    </row>
    <row r="309" spans="1:11" ht="11.1" customHeight="1">
      <c r="A309" s="25">
        <f t="shared" si="73"/>
        <v>256</v>
      </c>
      <c r="B309" s="29">
        <f t="shared" si="66"/>
        <v>1101243.5339875529</v>
      </c>
      <c r="C309" s="20">
        <f t="shared" si="86"/>
        <v>14617.183868501716</v>
      </c>
      <c r="D309" s="20">
        <f t="shared" si="67"/>
        <v>7341.6235599170186</v>
      </c>
      <c r="E309" s="20">
        <f t="shared" si="68"/>
        <v>7275.5603085846969</v>
      </c>
      <c r="F309" s="26">
        <f t="shared" si="69"/>
        <v>1093967.9736789681</v>
      </c>
      <c r="G309" s="27">
        <f t="shared" si="85"/>
        <v>0.08</v>
      </c>
      <c r="H309" s="28">
        <f t="shared" si="75"/>
        <v>14617.183868501716</v>
      </c>
      <c r="I309" s="20">
        <f t="shared" si="76"/>
        <v>14617.183868501716</v>
      </c>
      <c r="J309" s="28">
        <f t="shared" si="71"/>
        <v>12561.52927172495</v>
      </c>
      <c r="K309" s="20">
        <f t="shared" si="72"/>
        <v>12561.52927172495</v>
      </c>
    </row>
    <row r="310" spans="1:11" ht="11.1" customHeight="1">
      <c r="A310" s="25">
        <f t="shared" si="73"/>
        <v>257</v>
      </c>
      <c r="B310" s="29">
        <f t="shared" ref="B310:B373" si="87">F309</f>
        <v>1093967.9736789681</v>
      </c>
      <c r="C310" s="20">
        <f t="shared" si="86"/>
        <v>14617.183868501716</v>
      </c>
      <c r="D310" s="20">
        <f t="shared" ref="D310:D373" si="88">IF(A310&gt;12*B$6,0,F309*G310/12)</f>
        <v>7293.1198245264541</v>
      </c>
      <c r="E310" s="20">
        <f t="shared" ref="E310:E373" si="89">IF(A310&gt;12*B$6,0,C310-D310)</f>
        <v>7324.0640439752615</v>
      </c>
      <c r="F310" s="26">
        <f t="shared" ref="F310:F373" si="90">IF(A310&gt;B$6*12,0,F309-E310)</f>
        <v>1086643.9096349929</v>
      </c>
      <c r="G310" s="27">
        <f t="shared" si="85"/>
        <v>0.08</v>
      </c>
      <c r="H310" s="28">
        <f t="shared" si="75"/>
        <v>14617.183868501716</v>
      </c>
      <c r="I310" s="20">
        <f t="shared" si="76"/>
        <v>14617.183868501716</v>
      </c>
      <c r="J310" s="28">
        <f t="shared" ref="J310:J373" si="91">IF($A310&lt;$D$8*12,$C310-($D$11*D310),IF($A310&gt;$D$8*12,0,$C310-($D$11*D310)+$F310*(1+(1-$D$11)*$D$7)))</f>
        <v>12575.110317634308</v>
      </c>
      <c r="K310" s="20">
        <f t="shared" ref="K310:K373" si="92">$C310-$D$11*D310</f>
        <v>12575.110317634308</v>
      </c>
    </row>
    <row r="311" spans="1:11" ht="11.1" customHeight="1">
      <c r="A311" s="25">
        <f t="shared" ref="A311:A374" si="93">A310+1</f>
        <v>258</v>
      </c>
      <c r="B311" s="29">
        <f t="shared" si="87"/>
        <v>1086643.9096349929</v>
      </c>
      <c r="C311" s="20">
        <f t="shared" si="86"/>
        <v>14617.183868501716</v>
      </c>
      <c r="D311" s="20">
        <f t="shared" si="88"/>
        <v>7244.2927308999533</v>
      </c>
      <c r="E311" s="20">
        <f t="shared" si="89"/>
        <v>7372.8911376017622</v>
      </c>
      <c r="F311" s="26">
        <f t="shared" si="90"/>
        <v>1079271.0184973911</v>
      </c>
      <c r="G311" s="27">
        <f t="shared" si="85"/>
        <v>0.08</v>
      </c>
      <c r="H311" s="28">
        <f t="shared" ref="H311:H374" si="94">IF(A311&lt;D$8*12,C311,IF(A311&gt;D$8*12,0,C311+F311*(1+D$7)))</f>
        <v>14617.183868501716</v>
      </c>
      <c r="I311" s="20">
        <f t="shared" ref="I311:I374" si="95">C311</f>
        <v>14617.183868501716</v>
      </c>
      <c r="J311" s="28">
        <f t="shared" si="91"/>
        <v>12588.781903849729</v>
      </c>
      <c r="K311" s="20">
        <f t="shared" si="92"/>
        <v>12588.781903849729</v>
      </c>
    </row>
    <row r="312" spans="1:11" ht="11.1" customHeight="1">
      <c r="A312" s="25">
        <f t="shared" si="93"/>
        <v>259</v>
      </c>
      <c r="B312" s="29">
        <f t="shared" si="87"/>
        <v>1079271.0184973911</v>
      </c>
      <c r="C312" s="20">
        <f t="shared" si="86"/>
        <v>14617.183868501716</v>
      </c>
      <c r="D312" s="20">
        <f t="shared" si="88"/>
        <v>7195.1401233159413</v>
      </c>
      <c r="E312" s="20">
        <f t="shared" si="89"/>
        <v>7422.0437451857742</v>
      </c>
      <c r="F312" s="26">
        <f t="shared" si="90"/>
        <v>1071848.9747522054</v>
      </c>
      <c r="G312" s="27">
        <f t="shared" si="85"/>
        <v>0.08</v>
      </c>
      <c r="H312" s="28">
        <f t="shared" si="94"/>
        <v>14617.183868501716</v>
      </c>
      <c r="I312" s="20">
        <f t="shared" si="95"/>
        <v>14617.183868501716</v>
      </c>
      <c r="J312" s="28">
        <f t="shared" si="91"/>
        <v>12602.544633973252</v>
      </c>
      <c r="K312" s="20">
        <f t="shared" si="92"/>
        <v>12602.544633973252</v>
      </c>
    </row>
    <row r="313" spans="1:11" ht="11.1" customHeight="1">
      <c r="A313" s="25">
        <f t="shared" si="93"/>
        <v>260</v>
      </c>
      <c r="B313" s="29">
        <f t="shared" si="87"/>
        <v>1071848.9747522054</v>
      </c>
      <c r="C313" s="20">
        <f t="shared" si="86"/>
        <v>14617.183868501716</v>
      </c>
      <c r="D313" s="20">
        <f t="shared" si="88"/>
        <v>7145.6598316813697</v>
      </c>
      <c r="E313" s="20">
        <f t="shared" si="89"/>
        <v>7471.5240368203458</v>
      </c>
      <c r="F313" s="26">
        <f t="shared" si="90"/>
        <v>1064377.4507153851</v>
      </c>
      <c r="G313" s="27">
        <f t="shared" si="85"/>
        <v>0.08</v>
      </c>
      <c r="H313" s="28">
        <f t="shared" si="94"/>
        <v>14617.183868501716</v>
      </c>
      <c r="I313" s="20">
        <f t="shared" si="95"/>
        <v>14617.183868501716</v>
      </c>
      <c r="J313" s="28">
        <f t="shared" si="91"/>
        <v>12616.399115630931</v>
      </c>
      <c r="K313" s="20">
        <f t="shared" si="92"/>
        <v>12616.399115630931</v>
      </c>
    </row>
    <row r="314" spans="1:11" ht="11.1" customHeight="1">
      <c r="A314" s="25">
        <f t="shared" si="93"/>
        <v>261</v>
      </c>
      <c r="B314" s="29">
        <f t="shared" si="87"/>
        <v>1064377.4507153851</v>
      </c>
      <c r="C314" s="20">
        <f t="shared" si="86"/>
        <v>14617.183868501716</v>
      </c>
      <c r="D314" s="20">
        <f t="shared" si="88"/>
        <v>7095.8496714359017</v>
      </c>
      <c r="E314" s="20">
        <f t="shared" si="89"/>
        <v>7521.3341970658139</v>
      </c>
      <c r="F314" s="26">
        <f t="shared" si="90"/>
        <v>1056856.1165183194</v>
      </c>
      <c r="G314" s="27">
        <f t="shared" si="85"/>
        <v>0.08</v>
      </c>
      <c r="H314" s="28">
        <f t="shared" si="94"/>
        <v>14617.183868501716</v>
      </c>
      <c r="I314" s="20">
        <f t="shared" si="95"/>
        <v>14617.183868501716</v>
      </c>
      <c r="J314" s="28">
        <f t="shared" si="91"/>
        <v>12630.345960499662</v>
      </c>
      <c r="K314" s="20">
        <f t="shared" si="92"/>
        <v>12630.345960499662</v>
      </c>
    </row>
    <row r="315" spans="1:11" ht="11.1" customHeight="1">
      <c r="A315" s="25">
        <f t="shared" si="93"/>
        <v>262</v>
      </c>
      <c r="B315" s="29">
        <f t="shared" si="87"/>
        <v>1056856.1165183194</v>
      </c>
      <c r="C315" s="20">
        <f t="shared" si="86"/>
        <v>14617.183868501716</v>
      </c>
      <c r="D315" s="20">
        <f t="shared" si="88"/>
        <v>7045.7074434554625</v>
      </c>
      <c r="E315" s="20">
        <f t="shared" si="89"/>
        <v>7571.4764250462531</v>
      </c>
      <c r="F315" s="26">
        <f t="shared" si="90"/>
        <v>1049284.640093273</v>
      </c>
      <c r="G315" s="27">
        <f t="shared" si="85"/>
        <v>0.08</v>
      </c>
      <c r="H315" s="28">
        <f t="shared" si="94"/>
        <v>14617.183868501716</v>
      </c>
      <c r="I315" s="20">
        <f t="shared" si="95"/>
        <v>14617.183868501716</v>
      </c>
      <c r="J315" s="28">
        <f t="shared" si="91"/>
        <v>12644.385784334187</v>
      </c>
      <c r="K315" s="20">
        <f t="shared" si="92"/>
        <v>12644.385784334187</v>
      </c>
    </row>
    <row r="316" spans="1:11" ht="11.1" customHeight="1">
      <c r="A316" s="25">
        <f t="shared" si="93"/>
        <v>263</v>
      </c>
      <c r="B316" s="29">
        <f t="shared" si="87"/>
        <v>1049284.640093273</v>
      </c>
      <c r="C316" s="20">
        <f t="shared" si="86"/>
        <v>14617.183868501716</v>
      </c>
      <c r="D316" s="20">
        <f t="shared" si="88"/>
        <v>6995.2309339551539</v>
      </c>
      <c r="E316" s="20">
        <f t="shared" si="89"/>
        <v>7621.9529345465617</v>
      </c>
      <c r="F316" s="26">
        <f t="shared" si="90"/>
        <v>1041662.6871587265</v>
      </c>
      <c r="G316" s="27">
        <f t="shared" si="85"/>
        <v>0.08</v>
      </c>
      <c r="H316" s="28">
        <f t="shared" si="94"/>
        <v>14617.183868501716</v>
      </c>
      <c r="I316" s="20">
        <f t="shared" si="95"/>
        <v>14617.183868501716</v>
      </c>
      <c r="J316" s="28">
        <f t="shared" si="91"/>
        <v>12658.519206994271</v>
      </c>
      <c r="K316" s="20">
        <f t="shared" si="92"/>
        <v>12658.519206994271</v>
      </c>
    </row>
    <row r="317" spans="1:11" ht="11.1" customHeight="1">
      <c r="A317" s="25">
        <f t="shared" si="93"/>
        <v>264</v>
      </c>
      <c r="B317" s="29">
        <f t="shared" si="87"/>
        <v>1041662.6871587265</v>
      </c>
      <c r="C317" s="20">
        <f t="shared" si="86"/>
        <v>14617.183868501716</v>
      </c>
      <c r="D317" s="20">
        <f t="shared" si="88"/>
        <v>6944.4179143915098</v>
      </c>
      <c r="E317" s="20">
        <f t="shared" si="89"/>
        <v>7672.7659541102057</v>
      </c>
      <c r="F317" s="26">
        <f t="shared" si="90"/>
        <v>1033989.9212046163</v>
      </c>
      <c r="G317" s="27">
        <f t="shared" si="85"/>
        <v>0.08</v>
      </c>
      <c r="H317" s="28">
        <f t="shared" si="94"/>
        <v>14617.183868501716</v>
      </c>
      <c r="I317" s="20">
        <f t="shared" si="95"/>
        <v>14617.183868501716</v>
      </c>
      <c r="J317" s="28">
        <f t="shared" si="91"/>
        <v>12672.746852472093</v>
      </c>
      <c r="K317" s="20">
        <f t="shared" si="92"/>
        <v>12672.746852472093</v>
      </c>
    </row>
    <row r="318" spans="1:11" ht="11.1" customHeight="1">
      <c r="A318" s="25">
        <f t="shared" si="93"/>
        <v>265</v>
      </c>
      <c r="B318" s="29">
        <f t="shared" si="87"/>
        <v>1033989.9212046163</v>
      </c>
      <c r="C318" s="20">
        <f>IF(A318&gt;B$6*12,0,PMT(G318/12,B$6*12-(A318-1),-F317))</f>
        <v>14617.183868501717</v>
      </c>
      <c r="D318" s="20">
        <f t="shared" si="88"/>
        <v>6893.2661413641081</v>
      </c>
      <c r="E318" s="20">
        <f t="shared" si="89"/>
        <v>7723.9177271376093</v>
      </c>
      <c r="F318" s="26">
        <f t="shared" si="90"/>
        <v>1026266.0034774787</v>
      </c>
      <c r="G318" s="27">
        <f t="shared" ref="G318:G329" si="96">B$39</f>
        <v>0.08</v>
      </c>
      <c r="H318" s="28">
        <f t="shared" si="94"/>
        <v>14617.183868501717</v>
      </c>
      <c r="I318" s="20">
        <f t="shared" si="95"/>
        <v>14617.183868501717</v>
      </c>
      <c r="J318" s="28">
        <f t="shared" si="91"/>
        <v>12687.069348919767</v>
      </c>
      <c r="K318" s="20">
        <f t="shared" si="92"/>
        <v>12687.069348919767</v>
      </c>
    </row>
    <row r="319" spans="1:11" ht="11.1" customHeight="1">
      <c r="A319" s="25">
        <f t="shared" si="93"/>
        <v>266</v>
      </c>
      <c r="B319" s="29">
        <f t="shared" si="87"/>
        <v>1026266.0034774787</v>
      </c>
      <c r="C319" s="20">
        <f t="shared" ref="C319:C329" si="97">C318</f>
        <v>14617.183868501717</v>
      </c>
      <c r="D319" s="20">
        <f t="shared" si="88"/>
        <v>6841.7733565165254</v>
      </c>
      <c r="E319" s="20">
        <f t="shared" si="89"/>
        <v>7775.410511985192</v>
      </c>
      <c r="F319" s="26">
        <f t="shared" si="90"/>
        <v>1018490.5929654936</v>
      </c>
      <c r="G319" s="27">
        <f t="shared" si="96"/>
        <v>0.08</v>
      </c>
      <c r="H319" s="28">
        <f t="shared" si="94"/>
        <v>14617.183868501717</v>
      </c>
      <c r="I319" s="20">
        <f t="shared" si="95"/>
        <v>14617.183868501717</v>
      </c>
      <c r="J319" s="28">
        <f t="shared" si="91"/>
        <v>12701.487328677091</v>
      </c>
      <c r="K319" s="20">
        <f t="shared" si="92"/>
        <v>12701.487328677091</v>
      </c>
    </row>
    <row r="320" spans="1:11" ht="11.1" customHeight="1">
      <c r="A320" s="25">
        <f t="shared" si="93"/>
        <v>267</v>
      </c>
      <c r="B320" s="29">
        <f t="shared" si="87"/>
        <v>1018490.5929654936</v>
      </c>
      <c r="C320" s="20">
        <f t="shared" si="97"/>
        <v>14617.183868501717</v>
      </c>
      <c r="D320" s="20">
        <f t="shared" si="88"/>
        <v>6789.9372864366242</v>
      </c>
      <c r="E320" s="20">
        <f t="shared" si="89"/>
        <v>7827.2465820650932</v>
      </c>
      <c r="F320" s="26">
        <f t="shared" si="90"/>
        <v>1010663.3463834284</v>
      </c>
      <c r="G320" s="27">
        <f t="shared" si="96"/>
        <v>0.08</v>
      </c>
      <c r="H320" s="28">
        <f t="shared" si="94"/>
        <v>14617.183868501717</v>
      </c>
      <c r="I320" s="20">
        <f t="shared" si="95"/>
        <v>14617.183868501717</v>
      </c>
      <c r="J320" s="28">
        <f t="shared" si="91"/>
        <v>12716.001428299463</v>
      </c>
      <c r="K320" s="20">
        <f t="shared" si="92"/>
        <v>12716.001428299463</v>
      </c>
    </row>
    <row r="321" spans="1:11" ht="11.1" customHeight="1">
      <c r="A321" s="25">
        <f t="shared" si="93"/>
        <v>268</v>
      </c>
      <c r="B321" s="29">
        <f t="shared" si="87"/>
        <v>1010663.3463834284</v>
      </c>
      <c r="C321" s="20">
        <f t="shared" si="97"/>
        <v>14617.183868501717</v>
      </c>
      <c r="D321" s="20">
        <f t="shared" si="88"/>
        <v>6737.7556425561897</v>
      </c>
      <c r="E321" s="20">
        <f t="shared" si="89"/>
        <v>7879.4282259455276</v>
      </c>
      <c r="F321" s="26">
        <f t="shared" si="90"/>
        <v>1002783.9181574829</v>
      </c>
      <c r="G321" s="27">
        <f t="shared" si="96"/>
        <v>0.08</v>
      </c>
      <c r="H321" s="28">
        <f t="shared" si="94"/>
        <v>14617.183868501717</v>
      </c>
      <c r="I321" s="20">
        <f t="shared" si="95"/>
        <v>14617.183868501717</v>
      </c>
      <c r="J321" s="28">
        <f t="shared" si="91"/>
        <v>12730.612288585984</v>
      </c>
      <c r="K321" s="20">
        <f t="shared" si="92"/>
        <v>12730.612288585984</v>
      </c>
    </row>
    <row r="322" spans="1:11" ht="11.1" customHeight="1">
      <c r="A322" s="25">
        <f t="shared" si="93"/>
        <v>269</v>
      </c>
      <c r="B322" s="29">
        <f t="shared" si="87"/>
        <v>1002783.9181574829</v>
      </c>
      <c r="C322" s="20">
        <f t="shared" si="97"/>
        <v>14617.183868501717</v>
      </c>
      <c r="D322" s="20">
        <f t="shared" si="88"/>
        <v>6685.2261210498864</v>
      </c>
      <c r="E322" s="20">
        <f t="shared" si="89"/>
        <v>7931.957747451831</v>
      </c>
      <c r="F322" s="26">
        <f t="shared" si="90"/>
        <v>994851.96041003102</v>
      </c>
      <c r="G322" s="27">
        <f t="shared" si="96"/>
        <v>0.08</v>
      </c>
      <c r="H322" s="28">
        <f t="shared" si="94"/>
        <v>14617.183868501717</v>
      </c>
      <c r="I322" s="20">
        <f t="shared" si="95"/>
        <v>14617.183868501717</v>
      </c>
      <c r="J322" s="28">
        <f t="shared" si="91"/>
        <v>12745.32055460775</v>
      </c>
      <c r="K322" s="20">
        <f t="shared" si="92"/>
        <v>12745.32055460775</v>
      </c>
    </row>
    <row r="323" spans="1:11" ht="11.1" customHeight="1">
      <c r="A323" s="25">
        <f t="shared" si="93"/>
        <v>270</v>
      </c>
      <c r="B323" s="29">
        <f t="shared" si="87"/>
        <v>994851.96041003102</v>
      </c>
      <c r="C323" s="20">
        <f t="shared" si="97"/>
        <v>14617.183868501717</v>
      </c>
      <c r="D323" s="20">
        <f t="shared" si="88"/>
        <v>6632.3464027335403</v>
      </c>
      <c r="E323" s="20">
        <f t="shared" si="89"/>
        <v>7984.837465768177</v>
      </c>
      <c r="F323" s="26">
        <f t="shared" si="90"/>
        <v>986867.12294426281</v>
      </c>
      <c r="G323" s="27">
        <f t="shared" si="96"/>
        <v>0.08</v>
      </c>
      <c r="H323" s="28">
        <f t="shared" si="94"/>
        <v>14617.183868501717</v>
      </c>
      <c r="I323" s="20">
        <f t="shared" si="95"/>
        <v>14617.183868501717</v>
      </c>
      <c r="J323" s="28">
        <f t="shared" si="91"/>
        <v>12760.126875736325</v>
      </c>
      <c r="K323" s="20">
        <f t="shared" si="92"/>
        <v>12760.126875736325</v>
      </c>
    </row>
    <row r="324" spans="1:11" ht="11.1" customHeight="1">
      <c r="A324" s="25">
        <f t="shared" si="93"/>
        <v>271</v>
      </c>
      <c r="B324" s="29">
        <f t="shared" si="87"/>
        <v>986867.12294426281</v>
      </c>
      <c r="C324" s="20">
        <f t="shared" si="97"/>
        <v>14617.183868501717</v>
      </c>
      <c r="D324" s="20">
        <f t="shared" si="88"/>
        <v>6579.1141529617526</v>
      </c>
      <c r="E324" s="20">
        <f t="shared" si="89"/>
        <v>8038.0697155399648</v>
      </c>
      <c r="F324" s="26">
        <f t="shared" si="90"/>
        <v>978829.05322872289</v>
      </c>
      <c r="G324" s="27">
        <f t="shared" si="96"/>
        <v>0.08</v>
      </c>
      <c r="H324" s="28">
        <f t="shared" si="94"/>
        <v>14617.183868501717</v>
      </c>
      <c r="I324" s="20">
        <f t="shared" si="95"/>
        <v>14617.183868501717</v>
      </c>
      <c r="J324" s="28">
        <f t="shared" si="91"/>
        <v>12775.031905672426</v>
      </c>
      <c r="K324" s="20">
        <f t="shared" si="92"/>
        <v>12775.031905672426</v>
      </c>
    </row>
    <row r="325" spans="1:11" ht="11.1" customHeight="1">
      <c r="A325" s="25">
        <f t="shared" si="93"/>
        <v>272</v>
      </c>
      <c r="B325" s="29">
        <f t="shared" si="87"/>
        <v>978829.05322872289</v>
      </c>
      <c r="C325" s="20">
        <f t="shared" si="97"/>
        <v>14617.183868501717</v>
      </c>
      <c r="D325" s="20">
        <f t="shared" si="88"/>
        <v>6525.5270215248192</v>
      </c>
      <c r="E325" s="20">
        <f t="shared" si="89"/>
        <v>8091.6568469768981</v>
      </c>
      <c r="F325" s="26">
        <f t="shared" si="90"/>
        <v>970737.39638174593</v>
      </c>
      <c r="G325" s="27">
        <f t="shared" si="96"/>
        <v>0.08</v>
      </c>
      <c r="H325" s="28">
        <f t="shared" si="94"/>
        <v>14617.183868501717</v>
      </c>
      <c r="I325" s="20">
        <f t="shared" si="95"/>
        <v>14617.183868501717</v>
      </c>
      <c r="J325" s="28">
        <f t="shared" si="91"/>
        <v>12790.036302474768</v>
      </c>
      <c r="K325" s="20">
        <f t="shared" si="92"/>
        <v>12790.036302474768</v>
      </c>
    </row>
    <row r="326" spans="1:11" ht="11.1" customHeight="1">
      <c r="A326" s="25">
        <f t="shared" si="93"/>
        <v>273</v>
      </c>
      <c r="B326" s="29">
        <f t="shared" si="87"/>
        <v>970737.39638174593</v>
      </c>
      <c r="C326" s="20">
        <f t="shared" si="97"/>
        <v>14617.183868501717</v>
      </c>
      <c r="D326" s="20">
        <f t="shared" si="88"/>
        <v>6471.5826425449732</v>
      </c>
      <c r="E326" s="20">
        <f t="shared" si="89"/>
        <v>8145.6012259567442</v>
      </c>
      <c r="F326" s="26">
        <f t="shared" si="90"/>
        <v>962591.79515578924</v>
      </c>
      <c r="G326" s="27">
        <f t="shared" si="96"/>
        <v>0.08</v>
      </c>
      <c r="H326" s="28">
        <f t="shared" si="94"/>
        <v>14617.183868501717</v>
      </c>
      <c r="I326" s="20">
        <f t="shared" si="95"/>
        <v>14617.183868501717</v>
      </c>
      <c r="J326" s="28">
        <f t="shared" si="91"/>
        <v>12805.140728589126</v>
      </c>
      <c r="K326" s="20">
        <f t="shared" si="92"/>
        <v>12805.140728589126</v>
      </c>
    </row>
    <row r="327" spans="1:11" ht="11.1" customHeight="1">
      <c r="A327" s="25">
        <f t="shared" si="93"/>
        <v>274</v>
      </c>
      <c r="B327" s="29">
        <f t="shared" si="87"/>
        <v>962591.79515578924</v>
      </c>
      <c r="C327" s="20">
        <f t="shared" si="97"/>
        <v>14617.183868501717</v>
      </c>
      <c r="D327" s="20">
        <f t="shared" si="88"/>
        <v>6417.2786343719281</v>
      </c>
      <c r="E327" s="20">
        <f t="shared" si="89"/>
        <v>8199.9052341297902</v>
      </c>
      <c r="F327" s="26">
        <f t="shared" si="90"/>
        <v>954391.88992165949</v>
      </c>
      <c r="G327" s="27">
        <f t="shared" si="96"/>
        <v>0.08</v>
      </c>
      <c r="H327" s="28">
        <f t="shared" si="94"/>
        <v>14617.183868501717</v>
      </c>
      <c r="I327" s="20">
        <f t="shared" si="95"/>
        <v>14617.183868501717</v>
      </c>
      <c r="J327" s="28">
        <f t="shared" si="91"/>
        <v>12820.345850877577</v>
      </c>
      <c r="K327" s="20">
        <f t="shared" si="92"/>
        <v>12820.345850877577</v>
      </c>
    </row>
    <row r="328" spans="1:11" ht="11.1" customHeight="1">
      <c r="A328" s="25">
        <f t="shared" si="93"/>
        <v>275</v>
      </c>
      <c r="B328" s="29">
        <f t="shared" si="87"/>
        <v>954391.88992165949</v>
      </c>
      <c r="C328" s="20">
        <f t="shared" si="97"/>
        <v>14617.183868501717</v>
      </c>
      <c r="D328" s="20">
        <f t="shared" si="88"/>
        <v>6362.6125994777294</v>
      </c>
      <c r="E328" s="20">
        <f t="shared" si="89"/>
        <v>8254.5712690239889</v>
      </c>
      <c r="F328" s="26">
        <f t="shared" si="90"/>
        <v>946137.31865263544</v>
      </c>
      <c r="G328" s="27">
        <f t="shared" si="96"/>
        <v>0.08</v>
      </c>
      <c r="H328" s="28">
        <f t="shared" si="94"/>
        <v>14617.183868501717</v>
      </c>
      <c r="I328" s="20">
        <f t="shared" si="95"/>
        <v>14617.183868501717</v>
      </c>
      <c r="J328" s="28">
        <f t="shared" si="91"/>
        <v>12835.652340647954</v>
      </c>
      <c r="K328" s="20">
        <f t="shared" si="92"/>
        <v>12835.652340647954</v>
      </c>
    </row>
    <row r="329" spans="1:11" ht="11.1" customHeight="1">
      <c r="A329" s="25">
        <f t="shared" si="93"/>
        <v>276</v>
      </c>
      <c r="B329" s="29">
        <f t="shared" si="87"/>
        <v>946137.31865263544</v>
      </c>
      <c r="C329" s="20">
        <f t="shared" si="97"/>
        <v>14617.183868501717</v>
      </c>
      <c r="D329" s="20">
        <f t="shared" si="88"/>
        <v>6307.5821243509026</v>
      </c>
      <c r="E329" s="20">
        <f t="shared" si="89"/>
        <v>8309.6017441508156</v>
      </c>
      <c r="F329" s="26">
        <f t="shared" si="90"/>
        <v>937827.71690848458</v>
      </c>
      <c r="G329" s="27">
        <f t="shared" si="96"/>
        <v>0.08</v>
      </c>
      <c r="H329" s="28">
        <f t="shared" si="94"/>
        <v>14617.183868501717</v>
      </c>
      <c r="I329" s="20">
        <f t="shared" si="95"/>
        <v>14617.183868501717</v>
      </c>
      <c r="J329" s="28">
        <f t="shared" si="91"/>
        <v>12851.060873683464</v>
      </c>
      <c r="K329" s="20">
        <f t="shared" si="92"/>
        <v>12851.060873683464</v>
      </c>
    </row>
    <row r="330" spans="1:11" ht="11.1" customHeight="1">
      <c r="A330" s="25">
        <f t="shared" si="93"/>
        <v>277</v>
      </c>
      <c r="B330" s="29">
        <f t="shared" si="87"/>
        <v>937827.71690848458</v>
      </c>
      <c r="C330" s="20">
        <f>IF(A330&gt;B$6*12,0,PMT(G330/12,B$6*12-(A330-1),-F329))</f>
        <v>14617.183868501716</v>
      </c>
      <c r="D330" s="20">
        <f t="shared" si="88"/>
        <v>6252.1847793898969</v>
      </c>
      <c r="E330" s="20">
        <f t="shared" si="89"/>
        <v>8364.9990891118177</v>
      </c>
      <c r="F330" s="26">
        <f t="shared" si="90"/>
        <v>929462.71781937277</v>
      </c>
      <c r="G330" s="27">
        <f t="shared" ref="G330:G341" si="98">B$40</f>
        <v>0.08</v>
      </c>
      <c r="H330" s="28">
        <f t="shared" si="94"/>
        <v>14617.183868501716</v>
      </c>
      <c r="I330" s="20">
        <f t="shared" si="95"/>
        <v>14617.183868501716</v>
      </c>
      <c r="J330" s="28">
        <f t="shared" si="91"/>
        <v>12866.572130272543</v>
      </c>
      <c r="K330" s="20">
        <f t="shared" si="92"/>
        <v>12866.572130272543</v>
      </c>
    </row>
    <row r="331" spans="1:11" ht="11.1" customHeight="1">
      <c r="A331" s="25">
        <f t="shared" si="93"/>
        <v>278</v>
      </c>
      <c r="B331" s="29">
        <f t="shared" si="87"/>
        <v>929462.71781937277</v>
      </c>
      <c r="C331" s="20">
        <f t="shared" ref="C331:C341" si="99">C330</f>
        <v>14617.183868501716</v>
      </c>
      <c r="D331" s="20">
        <f t="shared" si="88"/>
        <v>6196.4181187958193</v>
      </c>
      <c r="E331" s="20">
        <f t="shared" si="89"/>
        <v>8420.7657497058972</v>
      </c>
      <c r="F331" s="26">
        <f t="shared" si="90"/>
        <v>921041.95206966694</v>
      </c>
      <c r="G331" s="27">
        <f t="shared" si="98"/>
        <v>0.08</v>
      </c>
      <c r="H331" s="28">
        <f t="shared" si="94"/>
        <v>14617.183868501716</v>
      </c>
      <c r="I331" s="20">
        <f t="shared" si="95"/>
        <v>14617.183868501716</v>
      </c>
      <c r="J331" s="28">
        <f t="shared" si="91"/>
        <v>12882.186795238886</v>
      </c>
      <c r="K331" s="20">
        <f t="shared" si="92"/>
        <v>12882.186795238886</v>
      </c>
    </row>
    <row r="332" spans="1:11" ht="11.1" customHeight="1">
      <c r="A332" s="25">
        <f t="shared" si="93"/>
        <v>279</v>
      </c>
      <c r="B332" s="29">
        <f t="shared" si="87"/>
        <v>921041.95206966694</v>
      </c>
      <c r="C332" s="20">
        <f t="shared" si="99"/>
        <v>14617.183868501716</v>
      </c>
      <c r="D332" s="20">
        <f t="shared" si="88"/>
        <v>6140.2796804644458</v>
      </c>
      <c r="E332" s="20">
        <f t="shared" si="89"/>
        <v>8476.9041880372697</v>
      </c>
      <c r="F332" s="26">
        <f t="shared" si="90"/>
        <v>912565.04788162967</v>
      </c>
      <c r="G332" s="27">
        <f t="shared" si="98"/>
        <v>0.08</v>
      </c>
      <c r="H332" s="28">
        <f t="shared" si="94"/>
        <v>14617.183868501716</v>
      </c>
      <c r="I332" s="20">
        <f t="shared" si="95"/>
        <v>14617.183868501716</v>
      </c>
      <c r="J332" s="28">
        <f t="shared" si="91"/>
        <v>12897.90555797167</v>
      </c>
      <c r="K332" s="20">
        <f t="shared" si="92"/>
        <v>12897.90555797167</v>
      </c>
    </row>
    <row r="333" spans="1:11" ht="11.1" customHeight="1">
      <c r="A333" s="25">
        <f t="shared" si="93"/>
        <v>280</v>
      </c>
      <c r="B333" s="29">
        <f t="shared" si="87"/>
        <v>912565.04788162967</v>
      </c>
      <c r="C333" s="20">
        <f t="shared" si="99"/>
        <v>14617.183868501716</v>
      </c>
      <c r="D333" s="20">
        <f t="shared" si="88"/>
        <v>6083.7669858775307</v>
      </c>
      <c r="E333" s="20">
        <f t="shared" si="89"/>
        <v>8533.4168826241839</v>
      </c>
      <c r="F333" s="26">
        <f t="shared" si="90"/>
        <v>904031.63099900552</v>
      </c>
      <c r="G333" s="27">
        <f t="shared" si="98"/>
        <v>0.08</v>
      </c>
      <c r="H333" s="28">
        <f t="shared" si="94"/>
        <v>14617.183868501716</v>
      </c>
      <c r="I333" s="20">
        <f t="shared" si="95"/>
        <v>14617.183868501716</v>
      </c>
      <c r="J333" s="28">
        <f t="shared" si="91"/>
        <v>12913.729112456007</v>
      </c>
      <c r="K333" s="20">
        <f t="shared" si="92"/>
        <v>12913.729112456007</v>
      </c>
    </row>
    <row r="334" spans="1:11" ht="11.1" customHeight="1">
      <c r="A334" s="25">
        <f t="shared" si="93"/>
        <v>281</v>
      </c>
      <c r="B334" s="29">
        <f t="shared" si="87"/>
        <v>904031.63099900552</v>
      </c>
      <c r="C334" s="20">
        <f t="shared" si="99"/>
        <v>14617.183868501716</v>
      </c>
      <c r="D334" s="20">
        <f t="shared" si="88"/>
        <v>6026.8775399933702</v>
      </c>
      <c r="E334" s="20">
        <f t="shared" si="89"/>
        <v>8590.3063285083444</v>
      </c>
      <c r="F334" s="26">
        <f t="shared" si="90"/>
        <v>895441.32467049721</v>
      </c>
      <c r="G334" s="27">
        <f t="shared" si="98"/>
        <v>0.08</v>
      </c>
      <c r="H334" s="28">
        <f t="shared" si="94"/>
        <v>14617.183868501716</v>
      </c>
      <c r="I334" s="20">
        <f t="shared" si="95"/>
        <v>14617.183868501716</v>
      </c>
      <c r="J334" s="28">
        <f t="shared" si="91"/>
        <v>12929.658157303571</v>
      </c>
      <c r="K334" s="20">
        <f t="shared" si="92"/>
        <v>12929.658157303571</v>
      </c>
    </row>
    <row r="335" spans="1:11" ht="11.1" customHeight="1">
      <c r="A335" s="25">
        <f t="shared" si="93"/>
        <v>282</v>
      </c>
      <c r="B335" s="29">
        <f t="shared" si="87"/>
        <v>895441.32467049721</v>
      </c>
      <c r="C335" s="20">
        <f t="shared" si="99"/>
        <v>14617.183868501716</v>
      </c>
      <c r="D335" s="20">
        <f t="shared" si="88"/>
        <v>5969.6088311366484</v>
      </c>
      <c r="E335" s="20">
        <f t="shared" si="89"/>
        <v>8647.5750373650662</v>
      </c>
      <c r="F335" s="26">
        <f t="shared" si="90"/>
        <v>886793.74963313213</v>
      </c>
      <c r="G335" s="27">
        <f t="shared" si="98"/>
        <v>0.08</v>
      </c>
      <c r="H335" s="28">
        <f t="shared" si="94"/>
        <v>14617.183868501716</v>
      </c>
      <c r="I335" s="20">
        <f t="shared" si="95"/>
        <v>14617.183868501716</v>
      </c>
      <c r="J335" s="28">
        <f t="shared" si="91"/>
        <v>12945.693395783454</v>
      </c>
      <c r="K335" s="20">
        <f t="shared" si="92"/>
        <v>12945.693395783454</v>
      </c>
    </row>
    <row r="336" spans="1:11" ht="11.1" customHeight="1">
      <c r="A336" s="25">
        <f t="shared" si="93"/>
        <v>283</v>
      </c>
      <c r="B336" s="29">
        <f t="shared" si="87"/>
        <v>886793.74963313213</v>
      </c>
      <c r="C336" s="20">
        <f t="shared" si="99"/>
        <v>14617.183868501716</v>
      </c>
      <c r="D336" s="20">
        <f t="shared" si="88"/>
        <v>5911.9583308875481</v>
      </c>
      <c r="E336" s="20">
        <f t="shared" si="89"/>
        <v>8705.2255376141675</v>
      </c>
      <c r="F336" s="26">
        <f t="shared" si="90"/>
        <v>878088.52409551793</v>
      </c>
      <c r="G336" s="27">
        <f t="shared" si="98"/>
        <v>0.08</v>
      </c>
      <c r="H336" s="28">
        <f t="shared" si="94"/>
        <v>14617.183868501716</v>
      </c>
      <c r="I336" s="20">
        <f t="shared" si="95"/>
        <v>14617.183868501716</v>
      </c>
      <c r="J336" s="28">
        <f t="shared" si="91"/>
        <v>12961.835535853203</v>
      </c>
      <c r="K336" s="20">
        <f t="shared" si="92"/>
        <v>12961.835535853203</v>
      </c>
    </row>
    <row r="337" spans="1:11" ht="11.1" customHeight="1">
      <c r="A337" s="25">
        <f t="shared" si="93"/>
        <v>284</v>
      </c>
      <c r="B337" s="29">
        <f t="shared" si="87"/>
        <v>878088.52409551793</v>
      </c>
      <c r="C337" s="20">
        <f t="shared" si="99"/>
        <v>14617.183868501716</v>
      </c>
      <c r="D337" s="20">
        <f t="shared" si="88"/>
        <v>5853.92349397012</v>
      </c>
      <c r="E337" s="20">
        <f t="shared" si="89"/>
        <v>8763.2603745315955</v>
      </c>
      <c r="F337" s="26">
        <f t="shared" si="90"/>
        <v>869325.26372098632</v>
      </c>
      <c r="G337" s="27">
        <f t="shared" si="98"/>
        <v>0.08</v>
      </c>
      <c r="H337" s="28">
        <f t="shared" si="94"/>
        <v>14617.183868501716</v>
      </c>
      <c r="I337" s="20">
        <f t="shared" si="95"/>
        <v>14617.183868501716</v>
      </c>
      <c r="J337" s="28">
        <f t="shared" si="91"/>
        <v>12978.085290190082</v>
      </c>
      <c r="K337" s="20">
        <f t="shared" si="92"/>
        <v>12978.085290190082</v>
      </c>
    </row>
    <row r="338" spans="1:11" ht="11.1" customHeight="1">
      <c r="A338" s="25">
        <f t="shared" si="93"/>
        <v>285</v>
      </c>
      <c r="B338" s="29">
        <f t="shared" si="87"/>
        <v>869325.26372098632</v>
      </c>
      <c r="C338" s="20">
        <f t="shared" si="99"/>
        <v>14617.183868501716</v>
      </c>
      <c r="D338" s="20">
        <f t="shared" si="88"/>
        <v>5795.5017581399088</v>
      </c>
      <c r="E338" s="20">
        <f t="shared" si="89"/>
        <v>8821.6821103618058</v>
      </c>
      <c r="F338" s="26">
        <f t="shared" si="90"/>
        <v>860503.58161062456</v>
      </c>
      <c r="G338" s="27">
        <f t="shared" si="98"/>
        <v>0.08</v>
      </c>
      <c r="H338" s="28">
        <f t="shared" si="94"/>
        <v>14617.183868501716</v>
      </c>
      <c r="I338" s="20">
        <f t="shared" si="95"/>
        <v>14617.183868501716</v>
      </c>
      <c r="J338" s="28">
        <f t="shared" si="91"/>
        <v>12994.443376222542</v>
      </c>
      <c r="K338" s="20">
        <f t="shared" si="92"/>
        <v>12994.443376222542</v>
      </c>
    </row>
    <row r="339" spans="1:11" ht="11.1" customHeight="1">
      <c r="A339" s="25">
        <f t="shared" si="93"/>
        <v>286</v>
      </c>
      <c r="B339" s="29">
        <f t="shared" si="87"/>
        <v>860503.58161062456</v>
      </c>
      <c r="C339" s="20">
        <f t="shared" si="99"/>
        <v>14617.183868501716</v>
      </c>
      <c r="D339" s="20">
        <f t="shared" si="88"/>
        <v>5736.6905440708297</v>
      </c>
      <c r="E339" s="20">
        <f t="shared" si="89"/>
        <v>8880.493324430885</v>
      </c>
      <c r="F339" s="26">
        <f t="shared" si="90"/>
        <v>851623.08828619367</v>
      </c>
      <c r="G339" s="27">
        <f t="shared" si="98"/>
        <v>0.08</v>
      </c>
      <c r="H339" s="28">
        <f t="shared" si="94"/>
        <v>14617.183868501716</v>
      </c>
      <c r="I339" s="20">
        <f t="shared" si="95"/>
        <v>14617.183868501716</v>
      </c>
      <c r="J339" s="28">
        <f t="shared" si="91"/>
        <v>13010.910516161883</v>
      </c>
      <c r="K339" s="20">
        <f t="shared" si="92"/>
        <v>13010.910516161883</v>
      </c>
    </row>
    <row r="340" spans="1:11" ht="11.1" customHeight="1">
      <c r="A340" s="25">
        <f t="shared" si="93"/>
        <v>287</v>
      </c>
      <c r="B340" s="29">
        <f t="shared" si="87"/>
        <v>851623.08828619367</v>
      </c>
      <c r="C340" s="20">
        <f t="shared" si="99"/>
        <v>14617.183868501716</v>
      </c>
      <c r="D340" s="20">
        <f t="shared" si="88"/>
        <v>5677.4872552412917</v>
      </c>
      <c r="E340" s="20">
        <f t="shared" si="89"/>
        <v>8939.6966132604248</v>
      </c>
      <c r="F340" s="26">
        <f t="shared" si="90"/>
        <v>842683.39167293324</v>
      </c>
      <c r="G340" s="27">
        <f t="shared" si="98"/>
        <v>0.08</v>
      </c>
      <c r="H340" s="28">
        <f t="shared" si="94"/>
        <v>14617.183868501716</v>
      </c>
      <c r="I340" s="20">
        <f t="shared" si="95"/>
        <v>14617.183868501716</v>
      </c>
      <c r="J340" s="28">
        <f t="shared" si="91"/>
        <v>13027.487437034153</v>
      </c>
      <c r="K340" s="20">
        <f t="shared" si="92"/>
        <v>13027.487437034153</v>
      </c>
    </row>
    <row r="341" spans="1:11" ht="11.1" customHeight="1">
      <c r="A341" s="25">
        <f t="shared" si="93"/>
        <v>288</v>
      </c>
      <c r="B341" s="29">
        <f t="shared" si="87"/>
        <v>842683.39167293324</v>
      </c>
      <c r="C341" s="20">
        <f t="shared" si="99"/>
        <v>14617.183868501716</v>
      </c>
      <c r="D341" s="20">
        <f t="shared" si="88"/>
        <v>5617.889277819555</v>
      </c>
      <c r="E341" s="20">
        <f t="shared" si="89"/>
        <v>8999.2945906821606</v>
      </c>
      <c r="F341" s="26">
        <f t="shared" si="90"/>
        <v>833684.0970822511</v>
      </c>
      <c r="G341" s="27">
        <f t="shared" si="98"/>
        <v>0.08</v>
      </c>
      <c r="H341" s="28">
        <f t="shared" si="94"/>
        <v>14617.183868501716</v>
      </c>
      <c r="I341" s="20">
        <f t="shared" si="95"/>
        <v>14617.183868501716</v>
      </c>
      <c r="J341" s="28">
        <f t="shared" si="91"/>
        <v>13044.174870712241</v>
      </c>
      <c r="K341" s="20">
        <f t="shared" si="92"/>
        <v>13044.174870712241</v>
      </c>
    </row>
    <row r="342" spans="1:11" ht="11.1" customHeight="1">
      <c r="A342" s="25">
        <f t="shared" si="93"/>
        <v>289</v>
      </c>
      <c r="B342" s="29">
        <f t="shared" si="87"/>
        <v>833684.0970822511</v>
      </c>
      <c r="C342" s="20">
        <f>IF(A342&gt;B$6*12,0,PMT(G342/12,B$6*12-(A342-1),-F341))</f>
        <v>14617.183868501717</v>
      </c>
      <c r="D342" s="20">
        <f t="shared" si="88"/>
        <v>5557.8939805483415</v>
      </c>
      <c r="E342" s="20">
        <f t="shared" si="89"/>
        <v>9059.289887953375</v>
      </c>
      <c r="F342" s="26">
        <f t="shared" si="90"/>
        <v>824624.80719429767</v>
      </c>
      <c r="G342" s="27">
        <f t="shared" ref="G342:G353" si="100">B$41</f>
        <v>0.08</v>
      </c>
      <c r="H342" s="28">
        <f t="shared" si="94"/>
        <v>14617.183868501717</v>
      </c>
      <c r="I342" s="20">
        <f t="shared" si="95"/>
        <v>14617.183868501717</v>
      </c>
      <c r="J342" s="28">
        <f t="shared" si="91"/>
        <v>13060.973553948181</v>
      </c>
      <c r="K342" s="20">
        <f t="shared" si="92"/>
        <v>13060.973553948181</v>
      </c>
    </row>
    <row r="343" spans="1:11" ht="11.1" customHeight="1">
      <c r="A343" s="25">
        <f t="shared" si="93"/>
        <v>290</v>
      </c>
      <c r="B343" s="29">
        <f t="shared" si="87"/>
        <v>824624.80719429767</v>
      </c>
      <c r="C343" s="20">
        <f t="shared" ref="C343:C353" si="101">C342</f>
        <v>14617.183868501717</v>
      </c>
      <c r="D343" s="20">
        <f t="shared" si="88"/>
        <v>5497.4987146286512</v>
      </c>
      <c r="E343" s="20">
        <f t="shared" si="89"/>
        <v>9119.6851538730662</v>
      </c>
      <c r="F343" s="26">
        <f t="shared" si="90"/>
        <v>815505.12204042461</v>
      </c>
      <c r="G343" s="27">
        <f t="shared" si="100"/>
        <v>0.08</v>
      </c>
      <c r="H343" s="28">
        <f t="shared" si="94"/>
        <v>14617.183868501717</v>
      </c>
      <c r="I343" s="20">
        <f t="shared" si="95"/>
        <v>14617.183868501717</v>
      </c>
      <c r="J343" s="28">
        <f t="shared" si="91"/>
        <v>13077.884228405695</v>
      </c>
      <c r="K343" s="20">
        <f t="shared" si="92"/>
        <v>13077.884228405695</v>
      </c>
    </row>
    <row r="344" spans="1:11" ht="11.1" customHeight="1">
      <c r="A344" s="25">
        <f t="shared" si="93"/>
        <v>291</v>
      </c>
      <c r="B344" s="29">
        <f t="shared" si="87"/>
        <v>815505.12204042461</v>
      </c>
      <c r="C344" s="20">
        <f t="shared" si="101"/>
        <v>14617.183868501717</v>
      </c>
      <c r="D344" s="20">
        <f t="shared" si="88"/>
        <v>5436.7008136028307</v>
      </c>
      <c r="E344" s="20">
        <f t="shared" si="89"/>
        <v>9180.4830548988866</v>
      </c>
      <c r="F344" s="26">
        <f t="shared" si="90"/>
        <v>806324.6389855257</v>
      </c>
      <c r="G344" s="27">
        <f t="shared" si="100"/>
        <v>0.08</v>
      </c>
      <c r="H344" s="28">
        <f t="shared" si="94"/>
        <v>14617.183868501717</v>
      </c>
      <c r="I344" s="20">
        <f t="shared" si="95"/>
        <v>14617.183868501717</v>
      </c>
      <c r="J344" s="28">
        <f t="shared" si="91"/>
        <v>13094.907640692925</v>
      </c>
      <c r="K344" s="20">
        <f t="shared" si="92"/>
        <v>13094.907640692925</v>
      </c>
    </row>
    <row r="345" spans="1:11" ht="11.1" customHeight="1">
      <c r="A345" s="25">
        <f t="shared" si="93"/>
        <v>292</v>
      </c>
      <c r="B345" s="29">
        <f t="shared" si="87"/>
        <v>806324.6389855257</v>
      </c>
      <c r="C345" s="20">
        <f t="shared" si="101"/>
        <v>14617.183868501717</v>
      </c>
      <c r="D345" s="20">
        <f t="shared" si="88"/>
        <v>5375.4975932368379</v>
      </c>
      <c r="E345" s="20">
        <f t="shared" si="89"/>
        <v>9241.6862752648794</v>
      </c>
      <c r="F345" s="26">
        <f t="shared" si="90"/>
        <v>797082.95271026087</v>
      </c>
      <c r="G345" s="27">
        <f t="shared" si="100"/>
        <v>0.08</v>
      </c>
      <c r="H345" s="28">
        <f t="shared" si="94"/>
        <v>14617.183868501717</v>
      </c>
      <c r="I345" s="20">
        <f t="shared" si="95"/>
        <v>14617.183868501717</v>
      </c>
      <c r="J345" s="28">
        <f t="shared" si="91"/>
        <v>13112.044542395402</v>
      </c>
      <c r="K345" s="20">
        <f t="shared" si="92"/>
        <v>13112.044542395402</v>
      </c>
    </row>
    <row r="346" spans="1:11" ht="11.1" customHeight="1">
      <c r="A346" s="25">
        <f t="shared" si="93"/>
        <v>293</v>
      </c>
      <c r="B346" s="29">
        <f t="shared" si="87"/>
        <v>797082.95271026087</v>
      </c>
      <c r="C346" s="20">
        <f t="shared" si="101"/>
        <v>14617.183868501717</v>
      </c>
      <c r="D346" s="20">
        <f t="shared" si="88"/>
        <v>5313.8863514017394</v>
      </c>
      <c r="E346" s="20">
        <f t="shared" si="89"/>
        <v>9303.297517099978</v>
      </c>
      <c r="F346" s="26">
        <f t="shared" si="90"/>
        <v>787779.65519316087</v>
      </c>
      <c r="G346" s="27">
        <f t="shared" si="100"/>
        <v>0.08</v>
      </c>
      <c r="H346" s="28">
        <f t="shared" si="94"/>
        <v>14617.183868501717</v>
      </c>
      <c r="I346" s="20">
        <f t="shared" si="95"/>
        <v>14617.183868501717</v>
      </c>
      <c r="J346" s="28">
        <f t="shared" si="91"/>
        <v>13129.295690109229</v>
      </c>
      <c r="K346" s="20">
        <f t="shared" si="92"/>
        <v>13129.295690109229</v>
      </c>
    </row>
    <row r="347" spans="1:11" ht="11.1" customHeight="1">
      <c r="A347" s="25">
        <f t="shared" si="93"/>
        <v>294</v>
      </c>
      <c r="B347" s="29">
        <f t="shared" si="87"/>
        <v>787779.65519316087</v>
      </c>
      <c r="C347" s="20">
        <f t="shared" si="101"/>
        <v>14617.183868501717</v>
      </c>
      <c r="D347" s="20">
        <f t="shared" si="88"/>
        <v>5251.8643679544057</v>
      </c>
      <c r="E347" s="20">
        <f t="shared" si="89"/>
        <v>9365.3195005473117</v>
      </c>
      <c r="F347" s="26">
        <f t="shared" si="90"/>
        <v>778414.3356926135</v>
      </c>
      <c r="G347" s="27">
        <f t="shared" si="100"/>
        <v>0.08</v>
      </c>
      <c r="H347" s="28">
        <f t="shared" si="94"/>
        <v>14617.183868501717</v>
      </c>
      <c r="I347" s="20">
        <f t="shared" si="95"/>
        <v>14617.183868501717</v>
      </c>
      <c r="J347" s="28">
        <f t="shared" si="91"/>
        <v>13146.661845474484</v>
      </c>
      <c r="K347" s="20">
        <f t="shared" si="92"/>
        <v>13146.661845474484</v>
      </c>
    </row>
    <row r="348" spans="1:11" ht="11.1" customHeight="1">
      <c r="A348" s="25">
        <f t="shared" si="93"/>
        <v>295</v>
      </c>
      <c r="B348" s="29">
        <f t="shared" si="87"/>
        <v>778414.3356926135</v>
      </c>
      <c r="C348" s="20">
        <f t="shared" si="101"/>
        <v>14617.183868501717</v>
      </c>
      <c r="D348" s="20">
        <f t="shared" si="88"/>
        <v>5189.4289046174235</v>
      </c>
      <c r="E348" s="20">
        <f t="shared" si="89"/>
        <v>9427.7549638842938</v>
      </c>
      <c r="F348" s="26">
        <f t="shared" si="90"/>
        <v>768986.58072872926</v>
      </c>
      <c r="G348" s="27">
        <f t="shared" si="100"/>
        <v>0.08</v>
      </c>
      <c r="H348" s="28">
        <f t="shared" si="94"/>
        <v>14617.183868501717</v>
      </c>
      <c r="I348" s="20">
        <f t="shared" si="95"/>
        <v>14617.183868501717</v>
      </c>
      <c r="J348" s="28">
        <f t="shared" si="91"/>
        <v>13164.143775208839</v>
      </c>
      <c r="K348" s="20">
        <f t="shared" si="92"/>
        <v>13164.143775208839</v>
      </c>
    </row>
    <row r="349" spans="1:11" ht="11.1" customHeight="1">
      <c r="A349" s="25">
        <f t="shared" si="93"/>
        <v>296</v>
      </c>
      <c r="B349" s="29">
        <f t="shared" si="87"/>
        <v>768986.58072872926</v>
      </c>
      <c r="C349" s="20">
        <f t="shared" si="101"/>
        <v>14617.183868501717</v>
      </c>
      <c r="D349" s="20">
        <f t="shared" si="88"/>
        <v>5126.5772048581957</v>
      </c>
      <c r="E349" s="20">
        <f t="shared" si="89"/>
        <v>9490.6066636435207</v>
      </c>
      <c r="F349" s="26">
        <f t="shared" si="90"/>
        <v>759495.97406508576</v>
      </c>
      <c r="G349" s="27">
        <f t="shared" si="100"/>
        <v>0.08</v>
      </c>
      <c r="H349" s="28">
        <f t="shared" si="94"/>
        <v>14617.183868501717</v>
      </c>
      <c r="I349" s="20">
        <f t="shared" si="95"/>
        <v>14617.183868501717</v>
      </c>
      <c r="J349" s="28">
        <f t="shared" si="91"/>
        <v>13181.742251141422</v>
      </c>
      <c r="K349" s="20">
        <f t="shared" si="92"/>
        <v>13181.742251141422</v>
      </c>
    </row>
    <row r="350" spans="1:11" ht="11.1" customHeight="1">
      <c r="A350" s="25">
        <f t="shared" si="93"/>
        <v>297</v>
      </c>
      <c r="B350" s="29">
        <f t="shared" si="87"/>
        <v>759495.97406508576</v>
      </c>
      <c r="C350" s="20">
        <f t="shared" si="101"/>
        <v>14617.183868501717</v>
      </c>
      <c r="D350" s="20">
        <f t="shared" si="88"/>
        <v>5063.306493767238</v>
      </c>
      <c r="E350" s="20">
        <f t="shared" si="89"/>
        <v>9553.8773747344785</v>
      </c>
      <c r="F350" s="26">
        <f t="shared" si="90"/>
        <v>749942.09669035126</v>
      </c>
      <c r="G350" s="27">
        <f t="shared" si="100"/>
        <v>0.08</v>
      </c>
      <c r="H350" s="28">
        <f t="shared" si="94"/>
        <v>14617.183868501717</v>
      </c>
      <c r="I350" s="20">
        <f t="shared" si="95"/>
        <v>14617.183868501717</v>
      </c>
      <c r="J350" s="28">
        <f t="shared" si="91"/>
        <v>13199.458050246891</v>
      </c>
      <c r="K350" s="20">
        <f t="shared" si="92"/>
        <v>13199.458050246891</v>
      </c>
    </row>
    <row r="351" spans="1:11" ht="11.1" customHeight="1">
      <c r="A351" s="25">
        <f t="shared" si="93"/>
        <v>298</v>
      </c>
      <c r="B351" s="29">
        <f t="shared" si="87"/>
        <v>749942.09669035126</v>
      </c>
      <c r="C351" s="20">
        <f t="shared" si="101"/>
        <v>14617.183868501717</v>
      </c>
      <c r="D351" s="20">
        <f t="shared" si="88"/>
        <v>4999.6139779356754</v>
      </c>
      <c r="E351" s="20">
        <f t="shared" si="89"/>
        <v>9617.5698905660429</v>
      </c>
      <c r="F351" s="26">
        <f t="shared" si="90"/>
        <v>740324.52679978521</v>
      </c>
      <c r="G351" s="27">
        <f t="shared" si="100"/>
        <v>0.08</v>
      </c>
      <c r="H351" s="28">
        <f t="shared" si="94"/>
        <v>14617.183868501717</v>
      </c>
      <c r="I351" s="20">
        <f t="shared" si="95"/>
        <v>14617.183868501717</v>
      </c>
      <c r="J351" s="28">
        <f t="shared" si="91"/>
        <v>13217.291954679727</v>
      </c>
      <c r="K351" s="20">
        <f t="shared" si="92"/>
        <v>13217.291954679727</v>
      </c>
    </row>
    <row r="352" spans="1:11" ht="11.1" customHeight="1">
      <c r="A352" s="25">
        <f t="shared" si="93"/>
        <v>299</v>
      </c>
      <c r="B352" s="29">
        <f t="shared" si="87"/>
        <v>740324.52679978521</v>
      </c>
      <c r="C352" s="20">
        <f t="shared" si="101"/>
        <v>14617.183868501717</v>
      </c>
      <c r="D352" s="20">
        <f t="shared" si="88"/>
        <v>4935.4968453319016</v>
      </c>
      <c r="E352" s="20">
        <f t="shared" si="89"/>
        <v>9681.6870231698158</v>
      </c>
      <c r="F352" s="26">
        <f t="shared" si="90"/>
        <v>730642.83977661538</v>
      </c>
      <c r="G352" s="27">
        <f t="shared" si="100"/>
        <v>0.08</v>
      </c>
      <c r="H352" s="28">
        <f t="shared" si="94"/>
        <v>14617.183868501717</v>
      </c>
      <c r="I352" s="20">
        <f t="shared" si="95"/>
        <v>14617.183868501717</v>
      </c>
      <c r="J352" s="28">
        <f t="shared" si="91"/>
        <v>13235.244751808785</v>
      </c>
      <c r="K352" s="20">
        <f t="shared" si="92"/>
        <v>13235.244751808785</v>
      </c>
    </row>
    <row r="353" spans="1:11" ht="11.1" customHeight="1">
      <c r="A353" s="25">
        <f t="shared" si="93"/>
        <v>300</v>
      </c>
      <c r="B353" s="29">
        <f t="shared" si="87"/>
        <v>730642.83977661538</v>
      </c>
      <c r="C353" s="20">
        <f t="shared" si="101"/>
        <v>14617.183868501717</v>
      </c>
      <c r="D353" s="20">
        <f t="shared" si="88"/>
        <v>4870.9522651774359</v>
      </c>
      <c r="E353" s="20">
        <f t="shared" si="89"/>
        <v>9746.2316033242823</v>
      </c>
      <c r="F353" s="26">
        <f t="shared" si="90"/>
        <v>720896.60817329108</v>
      </c>
      <c r="G353" s="27">
        <f t="shared" si="100"/>
        <v>0.08</v>
      </c>
      <c r="H353" s="28">
        <f t="shared" si="94"/>
        <v>14617.183868501717</v>
      </c>
      <c r="I353" s="20">
        <f t="shared" si="95"/>
        <v>14617.183868501717</v>
      </c>
      <c r="J353" s="28">
        <f t="shared" si="91"/>
        <v>13253.317234252036</v>
      </c>
      <c r="K353" s="20">
        <f t="shared" si="92"/>
        <v>13253.317234252036</v>
      </c>
    </row>
    <row r="354" spans="1:11" ht="11.1" customHeight="1">
      <c r="A354" s="25">
        <f t="shared" si="93"/>
        <v>301</v>
      </c>
      <c r="B354" s="29">
        <f t="shared" si="87"/>
        <v>720896.60817329108</v>
      </c>
      <c r="C354" s="20">
        <f>IF(A354&gt;B$6*12,0,PMT(G354/12,B$6*12-(A354-1),-F353))</f>
        <v>14617.183868501716</v>
      </c>
      <c r="D354" s="20">
        <f t="shared" si="88"/>
        <v>4805.9773878219412</v>
      </c>
      <c r="E354" s="20">
        <f t="shared" si="89"/>
        <v>9811.2064806797753</v>
      </c>
      <c r="F354" s="26">
        <f t="shared" si="90"/>
        <v>711085.40169261128</v>
      </c>
      <c r="G354" s="27">
        <f t="shared" ref="G354:G365" si="102">B$42</f>
        <v>0.08</v>
      </c>
      <c r="H354" s="28">
        <f t="shared" si="94"/>
        <v>14617.183868501716</v>
      </c>
      <c r="I354" s="20">
        <f t="shared" si="95"/>
        <v>14617.183868501716</v>
      </c>
      <c r="J354" s="28">
        <f t="shared" si="91"/>
        <v>13271.510199911572</v>
      </c>
      <c r="K354" s="20">
        <f t="shared" si="92"/>
        <v>13271.510199911572</v>
      </c>
    </row>
    <row r="355" spans="1:11" ht="11.1" customHeight="1">
      <c r="A355" s="25">
        <f t="shared" si="93"/>
        <v>302</v>
      </c>
      <c r="B355" s="29">
        <f t="shared" si="87"/>
        <v>711085.40169261128</v>
      </c>
      <c r="C355" s="20">
        <f t="shared" ref="C355:C365" si="103">C354</f>
        <v>14617.183868501716</v>
      </c>
      <c r="D355" s="20">
        <f t="shared" si="88"/>
        <v>4740.5693446174091</v>
      </c>
      <c r="E355" s="20">
        <f t="shared" si="89"/>
        <v>9876.6145238843055</v>
      </c>
      <c r="F355" s="26">
        <f t="shared" si="90"/>
        <v>701208.78716872702</v>
      </c>
      <c r="G355" s="27">
        <f t="shared" si="102"/>
        <v>0.08</v>
      </c>
      <c r="H355" s="28">
        <f t="shared" si="94"/>
        <v>14617.183868501716</v>
      </c>
      <c r="I355" s="20">
        <f t="shared" si="95"/>
        <v>14617.183868501716</v>
      </c>
      <c r="J355" s="28">
        <f t="shared" si="91"/>
        <v>13289.824452008841</v>
      </c>
      <c r="K355" s="20">
        <f t="shared" si="92"/>
        <v>13289.824452008841</v>
      </c>
    </row>
    <row r="356" spans="1:11" ht="11.1" customHeight="1">
      <c r="A356" s="25">
        <f t="shared" si="93"/>
        <v>303</v>
      </c>
      <c r="B356" s="29">
        <f t="shared" si="87"/>
        <v>701208.78716872702</v>
      </c>
      <c r="C356" s="20">
        <f t="shared" si="103"/>
        <v>14617.183868501716</v>
      </c>
      <c r="D356" s="20">
        <f t="shared" si="88"/>
        <v>4674.7252477915135</v>
      </c>
      <c r="E356" s="20">
        <f t="shared" si="89"/>
        <v>9942.458620710202</v>
      </c>
      <c r="F356" s="26">
        <f t="shared" si="90"/>
        <v>691266.32854801684</v>
      </c>
      <c r="G356" s="27">
        <f t="shared" si="102"/>
        <v>0.08</v>
      </c>
      <c r="H356" s="28">
        <f t="shared" si="94"/>
        <v>14617.183868501716</v>
      </c>
      <c r="I356" s="20">
        <f t="shared" si="95"/>
        <v>14617.183868501716</v>
      </c>
      <c r="J356" s="28">
        <f t="shared" si="91"/>
        <v>13308.260799120091</v>
      </c>
      <c r="K356" s="20">
        <f t="shared" si="92"/>
        <v>13308.260799120091</v>
      </c>
    </row>
    <row r="357" spans="1:11" ht="11.1" customHeight="1">
      <c r="A357" s="25">
        <f t="shared" si="93"/>
        <v>304</v>
      </c>
      <c r="B357" s="29">
        <f t="shared" si="87"/>
        <v>691266.32854801684</v>
      </c>
      <c r="C357" s="20">
        <f t="shared" si="103"/>
        <v>14617.183868501716</v>
      </c>
      <c r="D357" s="20">
        <f t="shared" si="88"/>
        <v>4608.4421903201119</v>
      </c>
      <c r="E357" s="20">
        <f t="shared" si="89"/>
        <v>10008.741678181603</v>
      </c>
      <c r="F357" s="26">
        <f t="shared" si="90"/>
        <v>681257.58686983527</v>
      </c>
      <c r="G357" s="27">
        <f t="shared" si="102"/>
        <v>0.08</v>
      </c>
      <c r="H357" s="28">
        <f t="shared" si="94"/>
        <v>14617.183868501716</v>
      </c>
      <c r="I357" s="20">
        <f t="shared" si="95"/>
        <v>14617.183868501716</v>
      </c>
      <c r="J357" s="28">
        <f t="shared" si="91"/>
        <v>13326.820055212083</v>
      </c>
      <c r="K357" s="20">
        <f t="shared" si="92"/>
        <v>13326.820055212083</v>
      </c>
    </row>
    <row r="358" spans="1:11" ht="11.1" customHeight="1">
      <c r="A358" s="25">
        <f t="shared" si="93"/>
        <v>305</v>
      </c>
      <c r="B358" s="29">
        <f t="shared" si="87"/>
        <v>681257.58686983527</v>
      </c>
      <c r="C358" s="20">
        <f t="shared" si="103"/>
        <v>14617.183868501716</v>
      </c>
      <c r="D358" s="20">
        <f t="shared" si="88"/>
        <v>4541.7172457989018</v>
      </c>
      <c r="E358" s="20">
        <f t="shared" si="89"/>
        <v>10075.466622702814</v>
      </c>
      <c r="F358" s="26">
        <f t="shared" si="90"/>
        <v>671182.12024713249</v>
      </c>
      <c r="G358" s="27">
        <f t="shared" si="102"/>
        <v>0.08</v>
      </c>
      <c r="H358" s="28">
        <f t="shared" si="94"/>
        <v>14617.183868501716</v>
      </c>
      <c r="I358" s="20">
        <f t="shared" si="95"/>
        <v>14617.183868501716</v>
      </c>
      <c r="J358" s="28">
        <f t="shared" si="91"/>
        <v>13345.503039678024</v>
      </c>
      <c r="K358" s="20">
        <f t="shared" si="92"/>
        <v>13345.503039678024</v>
      </c>
    </row>
    <row r="359" spans="1:11" ht="11.1" customHeight="1">
      <c r="A359" s="25">
        <f t="shared" si="93"/>
        <v>306</v>
      </c>
      <c r="B359" s="29">
        <f t="shared" si="87"/>
        <v>671182.12024713249</v>
      </c>
      <c r="C359" s="20">
        <f t="shared" si="103"/>
        <v>14617.183868501716</v>
      </c>
      <c r="D359" s="20">
        <f t="shared" si="88"/>
        <v>4474.5474683142165</v>
      </c>
      <c r="E359" s="20">
        <f t="shared" si="89"/>
        <v>10142.636400187499</v>
      </c>
      <c r="F359" s="26">
        <f t="shared" si="90"/>
        <v>661039.48384694499</v>
      </c>
      <c r="G359" s="27">
        <f t="shared" si="102"/>
        <v>0.08</v>
      </c>
      <c r="H359" s="28">
        <f t="shared" si="94"/>
        <v>14617.183868501716</v>
      </c>
      <c r="I359" s="20">
        <f t="shared" si="95"/>
        <v>14617.183868501716</v>
      </c>
      <c r="J359" s="28">
        <f t="shared" si="91"/>
        <v>13364.310577373735</v>
      </c>
      <c r="K359" s="20">
        <f t="shared" si="92"/>
        <v>13364.310577373735</v>
      </c>
    </row>
    <row r="360" spans="1:11" ht="11.1" customHeight="1">
      <c r="A360" s="25">
        <f t="shared" si="93"/>
        <v>307</v>
      </c>
      <c r="B360" s="29">
        <f t="shared" si="87"/>
        <v>661039.48384694499</v>
      </c>
      <c r="C360" s="20">
        <f t="shared" si="103"/>
        <v>14617.183868501716</v>
      </c>
      <c r="D360" s="20">
        <f t="shared" si="88"/>
        <v>4406.9298923129672</v>
      </c>
      <c r="E360" s="20">
        <f t="shared" si="89"/>
        <v>10210.253976188749</v>
      </c>
      <c r="F360" s="26">
        <f t="shared" si="90"/>
        <v>650829.22987075627</v>
      </c>
      <c r="G360" s="27">
        <f t="shared" si="102"/>
        <v>0.08</v>
      </c>
      <c r="H360" s="28">
        <f t="shared" si="94"/>
        <v>14617.183868501716</v>
      </c>
      <c r="I360" s="20">
        <f t="shared" si="95"/>
        <v>14617.183868501716</v>
      </c>
      <c r="J360" s="28">
        <f t="shared" si="91"/>
        <v>13383.243498654085</v>
      </c>
      <c r="K360" s="20">
        <f t="shared" si="92"/>
        <v>13383.243498654085</v>
      </c>
    </row>
    <row r="361" spans="1:11" ht="11.1" customHeight="1">
      <c r="A361" s="25">
        <f t="shared" si="93"/>
        <v>308</v>
      </c>
      <c r="B361" s="29">
        <f t="shared" si="87"/>
        <v>650829.22987075627</v>
      </c>
      <c r="C361" s="20">
        <f t="shared" si="103"/>
        <v>14617.183868501716</v>
      </c>
      <c r="D361" s="20">
        <f t="shared" si="88"/>
        <v>4338.8615324717084</v>
      </c>
      <c r="E361" s="20">
        <f t="shared" si="89"/>
        <v>10278.322336030007</v>
      </c>
      <c r="F361" s="26">
        <f t="shared" si="90"/>
        <v>640550.90753472631</v>
      </c>
      <c r="G361" s="27">
        <f t="shared" si="102"/>
        <v>0.08</v>
      </c>
      <c r="H361" s="28">
        <f t="shared" si="94"/>
        <v>14617.183868501716</v>
      </c>
      <c r="I361" s="20">
        <f t="shared" si="95"/>
        <v>14617.183868501716</v>
      </c>
      <c r="J361" s="28">
        <f t="shared" si="91"/>
        <v>13402.302639409638</v>
      </c>
      <c r="K361" s="20">
        <f t="shared" si="92"/>
        <v>13402.302639409638</v>
      </c>
    </row>
    <row r="362" spans="1:11" ht="11.1" customHeight="1">
      <c r="A362" s="25">
        <f t="shared" si="93"/>
        <v>309</v>
      </c>
      <c r="B362" s="29">
        <f t="shared" si="87"/>
        <v>640550.90753472631</v>
      </c>
      <c r="C362" s="20">
        <f t="shared" si="103"/>
        <v>14617.183868501716</v>
      </c>
      <c r="D362" s="20">
        <f t="shared" si="88"/>
        <v>4270.3393835648421</v>
      </c>
      <c r="E362" s="20">
        <f t="shared" si="89"/>
        <v>10346.844484936873</v>
      </c>
      <c r="F362" s="26">
        <f t="shared" si="90"/>
        <v>630204.0630497894</v>
      </c>
      <c r="G362" s="27">
        <f t="shared" si="102"/>
        <v>0.08</v>
      </c>
      <c r="H362" s="28">
        <f t="shared" si="94"/>
        <v>14617.183868501716</v>
      </c>
      <c r="I362" s="20">
        <f t="shared" si="95"/>
        <v>14617.183868501716</v>
      </c>
      <c r="J362" s="28">
        <f t="shared" si="91"/>
        <v>13421.488841103559</v>
      </c>
      <c r="K362" s="20">
        <f t="shared" si="92"/>
        <v>13421.488841103559</v>
      </c>
    </row>
    <row r="363" spans="1:11" ht="11.1" customHeight="1">
      <c r="A363" s="25">
        <f t="shared" si="93"/>
        <v>310</v>
      </c>
      <c r="B363" s="29">
        <f t="shared" si="87"/>
        <v>630204.0630497894</v>
      </c>
      <c r="C363" s="20">
        <f t="shared" si="103"/>
        <v>14617.183868501716</v>
      </c>
      <c r="D363" s="20">
        <f t="shared" si="88"/>
        <v>4201.3604203319292</v>
      </c>
      <c r="E363" s="20">
        <f t="shared" si="89"/>
        <v>10415.823448169787</v>
      </c>
      <c r="F363" s="26">
        <f t="shared" si="90"/>
        <v>619788.23960161966</v>
      </c>
      <c r="G363" s="27">
        <f t="shared" si="102"/>
        <v>0.08</v>
      </c>
      <c r="H363" s="28">
        <f t="shared" si="94"/>
        <v>14617.183868501716</v>
      </c>
      <c r="I363" s="20">
        <f t="shared" si="95"/>
        <v>14617.183868501716</v>
      </c>
      <c r="J363" s="28">
        <f t="shared" si="91"/>
        <v>13440.802950808775</v>
      </c>
      <c r="K363" s="20">
        <f t="shared" si="92"/>
        <v>13440.802950808775</v>
      </c>
    </row>
    <row r="364" spans="1:11" ht="11.1" customHeight="1">
      <c r="A364" s="25">
        <f t="shared" si="93"/>
        <v>311</v>
      </c>
      <c r="B364" s="29">
        <f t="shared" si="87"/>
        <v>619788.23960161966</v>
      </c>
      <c r="C364" s="20">
        <f t="shared" si="103"/>
        <v>14617.183868501716</v>
      </c>
      <c r="D364" s="20">
        <f t="shared" si="88"/>
        <v>4131.9215973441314</v>
      </c>
      <c r="E364" s="20">
        <f t="shared" si="89"/>
        <v>10485.262271157584</v>
      </c>
      <c r="F364" s="26">
        <f t="shared" si="90"/>
        <v>609302.97733046208</v>
      </c>
      <c r="G364" s="27">
        <f t="shared" si="102"/>
        <v>0.08</v>
      </c>
      <c r="H364" s="28">
        <f t="shared" si="94"/>
        <v>14617.183868501716</v>
      </c>
      <c r="I364" s="20">
        <f t="shared" si="95"/>
        <v>14617.183868501716</v>
      </c>
      <c r="J364" s="28">
        <f t="shared" si="91"/>
        <v>13460.245821245358</v>
      </c>
      <c r="K364" s="20">
        <f t="shared" si="92"/>
        <v>13460.245821245358</v>
      </c>
    </row>
    <row r="365" spans="1:11" ht="11.1" customHeight="1">
      <c r="A365" s="25">
        <f t="shared" si="93"/>
        <v>312</v>
      </c>
      <c r="B365" s="29">
        <f t="shared" si="87"/>
        <v>609302.97733046208</v>
      </c>
      <c r="C365" s="20">
        <f t="shared" si="103"/>
        <v>14617.183868501716</v>
      </c>
      <c r="D365" s="20">
        <f t="shared" si="88"/>
        <v>4062.0198488697474</v>
      </c>
      <c r="E365" s="20">
        <f t="shared" si="89"/>
        <v>10555.164019631968</v>
      </c>
      <c r="F365" s="26">
        <f t="shared" si="90"/>
        <v>598747.81331083016</v>
      </c>
      <c r="G365" s="27">
        <f t="shared" si="102"/>
        <v>0.08</v>
      </c>
      <c r="H365" s="28">
        <f t="shared" si="94"/>
        <v>14617.183868501716</v>
      </c>
      <c r="I365" s="20">
        <f t="shared" si="95"/>
        <v>14617.183868501716</v>
      </c>
      <c r="J365" s="28">
        <f t="shared" si="91"/>
        <v>13479.818310818186</v>
      </c>
      <c r="K365" s="20">
        <f t="shared" si="92"/>
        <v>13479.818310818186</v>
      </c>
    </row>
    <row r="366" spans="1:11" ht="11.1" customHeight="1">
      <c r="A366" s="25">
        <f t="shared" si="93"/>
        <v>313</v>
      </c>
      <c r="B366" s="29">
        <f t="shared" si="87"/>
        <v>598747.81331083016</v>
      </c>
      <c r="C366" s="20">
        <f>IF(A366&gt;B$6*12,0,PMT(G366/12,B$6*12-(A366-1),-F365))</f>
        <v>14617.183868501725</v>
      </c>
      <c r="D366" s="20">
        <f t="shared" si="88"/>
        <v>3991.6520887388674</v>
      </c>
      <c r="E366" s="20">
        <f t="shared" si="89"/>
        <v>10625.531779762858</v>
      </c>
      <c r="F366" s="26">
        <f t="shared" si="90"/>
        <v>588122.28153106733</v>
      </c>
      <c r="G366" s="27">
        <f t="shared" ref="G366:G377" si="104">B$43</f>
        <v>0.08</v>
      </c>
      <c r="H366" s="28">
        <f t="shared" si="94"/>
        <v>14617.183868501725</v>
      </c>
      <c r="I366" s="20">
        <f t="shared" si="95"/>
        <v>14617.183868501725</v>
      </c>
      <c r="J366" s="28">
        <f t="shared" si="91"/>
        <v>13499.521283654842</v>
      </c>
      <c r="K366" s="20">
        <f t="shared" si="92"/>
        <v>13499.521283654842</v>
      </c>
    </row>
    <row r="367" spans="1:11" ht="11.1" customHeight="1">
      <c r="A367" s="25">
        <f t="shared" si="93"/>
        <v>314</v>
      </c>
      <c r="B367" s="29">
        <f t="shared" si="87"/>
        <v>588122.28153106733</v>
      </c>
      <c r="C367" s="20">
        <f t="shared" ref="C367:C377" si="105">C366</f>
        <v>14617.183868501725</v>
      </c>
      <c r="D367" s="20">
        <f t="shared" si="88"/>
        <v>3920.8152102071158</v>
      </c>
      <c r="E367" s="20">
        <f t="shared" si="89"/>
        <v>10696.368658294608</v>
      </c>
      <c r="F367" s="26">
        <f t="shared" si="90"/>
        <v>577425.91287277278</v>
      </c>
      <c r="G367" s="27">
        <f t="shared" si="104"/>
        <v>0.08</v>
      </c>
      <c r="H367" s="28">
        <f t="shared" si="94"/>
        <v>14617.183868501725</v>
      </c>
      <c r="I367" s="20">
        <f t="shared" si="95"/>
        <v>14617.183868501725</v>
      </c>
      <c r="J367" s="28">
        <f t="shared" si="91"/>
        <v>13519.355609643731</v>
      </c>
      <c r="K367" s="20">
        <f t="shared" si="92"/>
        <v>13519.355609643731</v>
      </c>
    </row>
    <row r="368" spans="1:11" ht="11.1" customHeight="1">
      <c r="A368" s="25">
        <f t="shared" si="93"/>
        <v>315</v>
      </c>
      <c r="B368" s="29">
        <f t="shared" si="87"/>
        <v>577425.91287277278</v>
      </c>
      <c r="C368" s="20">
        <f t="shared" si="105"/>
        <v>14617.183868501725</v>
      </c>
      <c r="D368" s="20">
        <f t="shared" si="88"/>
        <v>3849.5060858184856</v>
      </c>
      <c r="E368" s="20">
        <f t="shared" si="89"/>
        <v>10767.677782683239</v>
      </c>
      <c r="F368" s="26">
        <f t="shared" si="90"/>
        <v>566658.2350900895</v>
      </c>
      <c r="G368" s="27">
        <f t="shared" si="104"/>
        <v>0.08</v>
      </c>
      <c r="H368" s="28">
        <f t="shared" si="94"/>
        <v>14617.183868501725</v>
      </c>
      <c r="I368" s="20">
        <f t="shared" si="95"/>
        <v>14617.183868501725</v>
      </c>
      <c r="J368" s="28">
        <f t="shared" si="91"/>
        <v>13539.322164472549</v>
      </c>
      <c r="K368" s="20">
        <f t="shared" si="92"/>
        <v>13539.322164472549</v>
      </c>
    </row>
    <row r="369" spans="1:11" ht="11.1" customHeight="1">
      <c r="A369" s="25">
        <f t="shared" si="93"/>
        <v>316</v>
      </c>
      <c r="B369" s="29">
        <f t="shared" si="87"/>
        <v>566658.2350900895</v>
      </c>
      <c r="C369" s="20">
        <f t="shared" si="105"/>
        <v>14617.183868501725</v>
      </c>
      <c r="D369" s="20">
        <f t="shared" si="88"/>
        <v>3777.7215672672633</v>
      </c>
      <c r="E369" s="20">
        <f t="shared" si="89"/>
        <v>10839.462301234462</v>
      </c>
      <c r="F369" s="26">
        <f t="shared" si="90"/>
        <v>555818.77278885501</v>
      </c>
      <c r="G369" s="27">
        <f t="shared" si="104"/>
        <v>0.08</v>
      </c>
      <c r="H369" s="28">
        <f t="shared" si="94"/>
        <v>14617.183868501725</v>
      </c>
      <c r="I369" s="20">
        <f t="shared" si="95"/>
        <v>14617.183868501725</v>
      </c>
      <c r="J369" s="28">
        <f t="shared" si="91"/>
        <v>13559.421829666891</v>
      </c>
      <c r="K369" s="20">
        <f t="shared" si="92"/>
        <v>13559.421829666891</v>
      </c>
    </row>
    <row r="370" spans="1:11" ht="11.1" customHeight="1">
      <c r="A370" s="25">
        <f t="shared" si="93"/>
        <v>317</v>
      </c>
      <c r="B370" s="29">
        <f t="shared" si="87"/>
        <v>555818.77278885501</v>
      </c>
      <c r="C370" s="20">
        <f t="shared" si="105"/>
        <v>14617.183868501725</v>
      </c>
      <c r="D370" s="20">
        <f t="shared" si="88"/>
        <v>3705.4584852590338</v>
      </c>
      <c r="E370" s="20">
        <f t="shared" si="89"/>
        <v>10911.72538324269</v>
      </c>
      <c r="F370" s="26">
        <f t="shared" si="90"/>
        <v>544907.04740561231</v>
      </c>
      <c r="G370" s="27">
        <f t="shared" si="104"/>
        <v>0.08</v>
      </c>
      <c r="H370" s="28">
        <f t="shared" si="94"/>
        <v>14617.183868501725</v>
      </c>
      <c r="I370" s="20">
        <f t="shared" si="95"/>
        <v>14617.183868501725</v>
      </c>
      <c r="J370" s="28">
        <f t="shared" si="91"/>
        <v>13579.655492629196</v>
      </c>
      <c r="K370" s="20">
        <f t="shared" si="92"/>
        <v>13579.655492629196</v>
      </c>
    </row>
    <row r="371" spans="1:11" ht="11.1" customHeight="1">
      <c r="A371" s="25">
        <f t="shared" si="93"/>
        <v>318</v>
      </c>
      <c r="B371" s="29">
        <f t="shared" si="87"/>
        <v>544907.04740561231</v>
      </c>
      <c r="C371" s="20">
        <f t="shared" si="105"/>
        <v>14617.183868501725</v>
      </c>
      <c r="D371" s="20">
        <f t="shared" si="88"/>
        <v>3632.713649370749</v>
      </c>
      <c r="E371" s="20">
        <f t="shared" si="89"/>
        <v>10984.470219130975</v>
      </c>
      <c r="F371" s="26">
        <f t="shared" si="90"/>
        <v>533922.57718648133</v>
      </c>
      <c r="G371" s="27">
        <f t="shared" si="104"/>
        <v>0.08</v>
      </c>
      <c r="H371" s="28">
        <f t="shared" si="94"/>
        <v>14617.183868501725</v>
      </c>
      <c r="I371" s="20">
        <f t="shared" si="95"/>
        <v>14617.183868501725</v>
      </c>
      <c r="J371" s="28">
        <f t="shared" si="91"/>
        <v>13600.024046677914</v>
      </c>
      <c r="K371" s="20">
        <f t="shared" si="92"/>
        <v>13600.024046677914</v>
      </c>
    </row>
    <row r="372" spans="1:11" ht="11.1" customHeight="1">
      <c r="A372" s="25">
        <f t="shared" si="93"/>
        <v>319</v>
      </c>
      <c r="B372" s="29">
        <f t="shared" si="87"/>
        <v>533922.57718648133</v>
      </c>
      <c r="C372" s="20">
        <f t="shared" si="105"/>
        <v>14617.183868501725</v>
      </c>
      <c r="D372" s="20">
        <f t="shared" si="88"/>
        <v>3559.4838479098757</v>
      </c>
      <c r="E372" s="20">
        <f t="shared" si="89"/>
        <v>11057.700020591848</v>
      </c>
      <c r="F372" s="26">
        <f t="shared" si="90"/>
        <v>522864.87716588948</v>
      </c>
      <c r="G372" s="27">
        <f t="shared" si="104"/>
        <v>0.08</v>
      </c>
      <c r="H372" s="28">
        <f t="shared" si="94"/>
        <v>14617.183868501725</v>
      </c>
      <c r="I372" s="20">
        <f t="shared" si="95"/>
        <v>14617.183868501725</v>
      </c>
      <c r="J372" s="28">
        <f t="shared" si="91"/>
        <v>13620.528391086958</v>
      </c>
      <c r="K372" s="20">
        <f t="shared" si="92"/>
        <v>13620.528391086958</v>
      </c>
    </row>
    <row r="373" spans="1:11" ht="11.1" customHeight="1">
      <c r="A373" s="25">
        <f t="shared" si="93"/>
        <v>320</v>
      </c>
      <c r="B373" s="29">
        <f t="shared" si="87"/>
        <v>522864.87716588948</v>
      </c>
      <c r="C373" s="20">
        <f t="shared" si="105"/>
        <v>14617.183868501725</v>
      </c>
      <c r="D373" s="20">
        <f t="shared" si="88"/>
        <v>3485.7658477725968</v>
      </c>
      <c r="E373" s="20">
        <f t="shared" si="89"/>
        <v>11131.418020729128</v>
      </c>
      <c r="F373" s="26">
        <f t="shared" si="90"/>
        <v>511733.45914516033</v>
      </c>
      <c r="G373" s="27">
        <f t="shared" si="104"/>
        <v>0.08</v>
      </c>
      <c r="H373" s="28">
        <f t="shared" si="94"/>
        <v>14617.183868501725</v>
      </c>
      <c r="I373" s="20">
        <f t="shared" si="95"/>
        <v>14617.183868501725</v>
      </c>
      <c r="J373" s="28">
        <f t="shared" si="91"/>
        <v>13641.169431125398</v>
      </c>
      <c r="K373" s="20">
        <f t="shared" si="92"/>
        <v>13641.169431125398</v>
      </c>
    </row>
    <row r="374" spans="1:11" ht="11.1" customHeight="1">
      <c r="A374" s="25">
        <f t="shared" si="93"/>
        <v>321</v>
      </c>
      <c r="B374" s="29">
        <f t="shared" ref="B374:B413" si="106">F373</f>
        <v>511733.45914516033</v>
      </c>
      <c r="C374" s="20">
        <f t="shared" si="105"/>
        <v>14617.183868501725</v>
      </c>
      <c r="D374" s="20">
        <f t="shared" ref="D374:D413" si="107">IF(A374&gt;12*B$6,0,F373*G374/12)</f>
        <v>3411.5563943010688</v>
      </c>
      <c r="E374" s="20">
        <f t="shared" ref="E374:E413" si="108">IF(A374&gt;12*B$6,0,C374-D374)</f>
        <v>11205.627474200655</v>
      </c>
      <c r="F374" s="26">
        <f t="shared" ref="F374:F413" si="109">IF(A374&gt;B$6*12,0,F373-E374)</f>
        <v>500527.83167095965</v>
      </c>
      <c r="G374" s="27">
        <f t="shared" si="104"/>
        <v>0.08</v>
      </c>
      <c r="H374" s="28">
        <f t="shared" si="94"/>
        <v>14617.183868501725</v>
      </c>
      <c r="I374" s="20">
        <f t="shared" si="95"/>
        <v>14617.183868501725</v>
      </c>
      <c r="J374" s="28">
        <f t="shared" ref="J374:J413" si="110">IF($A374&lt;$D$8*12,$C374-($D$11*D374),IF($A374&gt;$D$8*12,0,$C374-($D$11*D374)+$F374*(1+(1-$D$11)*$D$7)))</f>
        <v>13661.948078097425</v>
      </c>
      <c r="K374" s="20">
        <f t="shared" ref="K374:K413" si="111">$C374-$D$11*D374</f>
        <v>13661.948078097425</v>
      </c>
    </row>
    <row r="375" spans="1:11" ht="11.1" customHeight="1">
      <c r="A375" s="25">
        <f t="shared" ref="A375:A413" si="112">A374+1</f>
        <v>322</v>
      </c>
      <c r="B375" s="29">
        <f t="shared" si="106"/>
        <v>500527.83167095965</v>
      </c>
      <c r="C375" s="20">
        <f t="shared" si="105"/>
        <v>14617.183868501725</v>
      </c>
      <c r="D375" s="20">
        <f t="shared" si="107"/>
        <v>3336.852211139731</v>
      </c>
      <c r="E375" s="20">
        <f t="shared" si="108"/>
        <v>11280.331657361994</v>
      </c>
      <c r="F375" s="26">
        <f t="shared" si="109"/>
        <v>489247.50001359766</v>
      </c>
      <c r="G375" s="27">
        <f t="shared" si="104"/>
        <v>0.08</v>
      </c>
      <c r="H375" s="28">
        <f t="shared" ref="H375:H413" si="113">IF(A375&lt;D$8*12,C375,IF(A375&gt;D$8*12,0,C375+F375*(1+D$7)))</f>
        <v>14617.183868501725</v>
      </c>
      <c r="I375" s="20">
        <f t="shared" ref="I375:I413" si="114">C375</f>
        <v>14617.183868501725</v>
      </c>
      <c r="J375" s="28">
        <f t="shared" si="110"/>
        <v>13682.865249382599</v>
      </c>
      <c r="K375" s="20">
        <f t="shared" si="111"/>
        <v>13682.865249382599</v>
      </c>
    </row>
    <row r="376" spans="1:11" ht="11.1" customHeight="1">
      <c r="A376" s="25">
        <f t="shared" si="112"/>
        <v>323</v>
      </c>
      <c r="B376" s="29">
        <f t="shared" si="106"/>
        <v>489247.50001359766</v>
      </c>
      <c r="C376" s="20">
        <f t="shared" si="105"/>
        <v>14617.183868501725</v>
      </c>
      <c r="D376" s="20">
        <f t="shared" si="107"/>
        <v>3261.6500000906512</v>
      </c>
      <c r="E376" s="20">
        <f t="shared" si="108"/>
        <v>11355.533868411074</v>
      </c>
      <c r="F376" s="26">
        <f t="shared" si="109"/>
        <v>477891.96614518657</v>
      </c>
      <c r="G376" s="27">
        <f t="shared" si="104"/>
        <v>0.08</v>
      </c>
      <c r="H376" s="28">
        <f t="shared" si="113"/>
        <v>14617.183868501725</v>
      </c>
      <c r="I376" s="20">
        <f t="shared" si="114"/>
        <v>14617.183868501725</v>
      </c>
      <c r="J376" s="28">
        <f t="shared" si="110"/>
        <v>13703.921868476342</v>
      </c>
      <c r="K376" s="20">
        <f t="shared" si="111"/>
        <v>13703.921868476342</v>
      </c>
    </row>
    <row r="377" spans="1:11" ht="11.1" customHeight="1">
      <c r="A377" s="25">
        <f t="shared" si="112"/>
        <v>324</v>
      </c>
      <c r="B377" s="29">
        <f t="shared" si="106"/>
        <v>477891.96614518657</v>
      </c>
      <c r="C377" s="20">
        <f t="shared" si="105"/>
        <v>14617.183868501725</v>
      </c>
      <c r="D377" s="20">
        <f t="shared" si="107"/>
        <v>3185.9464409679108</v>
      </c>
      <c r="E377" s="20">
        <f t="shared" si="108"/>
        <v>11431.237427533813</v>
      </c>
      <c r="F377" s="26">
        <f t="shared" si="109"/>
        <v>466460.72871765273</v>
      </c>
      <c r="G377" s="27">
        <f t="shared" si="104"/>
        <v>0.08</v>
      </c>
      <c r="H377" s="28">
        <f t="shared" si="113"/>
        <v>14617.183868501725</v>
      </c>
      <c r="I377" s="20">
        <f t="shared" si="114"/>
        <v>14617.183868501725</v>
      </c>
      <c r="J377" s="28">
        <f t="shared" si="110"/>
        <v>13725.11886503071</v>
      </c>
      <c r="K377" s="20">
        <f t="shared" si="111"/>
        <v>13725.11886503071</v>
      </c>
    </row>
    <row r="378" spans="1:11" ht="11.1" customHeight="1">
      <c r="A378" s="25">
        <f t="shared" si="112"/>
        <v>325</v>
      </c>
      <c r="B378" s="29">
        <f t="shared" si="106"/>
        <v>466460.72871765273</v>
      </c>
      <c r="C378" s="20">
        <f>IF(A378&gt;B$6*12,0,PMT(G378/12,B$6*12-(A378-1),-F377))</f>
        <v>14617.183868501717</v>
      </c>
      <c r="D378" s="20">
        <f t="shared" si="107"/>
        <v>3109.7381914510183</v>
      </c>
      <c r="E378" s="20">
        <f t="shared" si="108"/>
        <v>11507.445677050699</v>
      </c>
      <c r="F378" s="26">
        <f t="shared" si="109"/>
        <v>454953.28304060205</v>
      </c>
      <c r="G378" s="27">
        <f t="shared" ref="G378:G389" si="115">B$44</f>
        <v>0.08</v>
      </c>
      <c r="H378" s="28">
        <f t="shared" si="113"/>
        <v>14617.183868501717</v>
      </c>
      <c r="I378" s="20">
        <f t="shared" si="114"/>
        <v>14617.183868501717</v>
      </c>
      <c r="J378" s="28">
        <f t="shared" si="110"/>
        <v>13746.457174895431</v>
      </c>
      <c r="K378" s="20">
        <f t="shared" si="111"/>
        <v>13746.457174895431</v>
      </c>
    </row>
    <row r="379" spans="1:11" ht="11.1" customHeight="1">
      <c r="A379" s="25">
        <f t="shared" si="112"/>
        <v>326</v>
      </c>
      <c r="B379" s="29">
        <f t="shared" si="106"/>
        <v>454953.28304060205</v>
      </c>
      <c r="C379" s="20">
        <f t="shared" ref="C379:C389" si="116">C378</f>
        <v>14617.183868501717</v>
      </c>
      <c r="D379" s="20">
        <f t="shared" si="107"/>
        <v>3033.0218869373471</v>
      </c>
      <c r="E379" s="20">
        <f t="shared" si="108"/>
        <v>11584.16198156437</v>
      </c>
      <c r="F379" s="26">
        <f t="shared" si="109"/>
        <v>443369.12105903769</v>
      </c>
      <c r="G379" s="27">
        <f t="shared" si="115"/>
        <v>0.08</v>
      </c>
      <c r="H379" s="28">
        <f t="shared" si="113"/>
        <v>14617.183868501717</v>
      </c>
      <c r="I379" s="20">
        <f t="shared" si="114"/>
        <v>14617.183868501717</v>
      </c>
      <c r="J379" s="28">
        <f t="shared" si="110"/>
        <v>13767.937740159261</v>
      </c>
      <c r="K379" s="20">
        <f t="shared" si="111"/>
        <v>13767.937740159261</v>
      </c>
    </row>
    <row r="380" spans="1:11" ht="11.1" customHeight="1">
      <c r="A380" s="25">
        <f t="shared" si="112"/>
        <v>327</v>
      </c>
      <c r="B380" s="29">
        <f t="shared" si="106"/>
        <v>443369.12105903769</v>
      </c>
      <c r="C380" s="20">
        <f t="shared" si="116"/>
        <v>14617.183868501717</v>
      </c>
      <c r="D380" s="20">
        <f t="shared" si="107"/>
        <v>2955.7941403935843</v>
      </c>
      <c r="E380" s="20">
        <f t="shared" si="108"/>
        <v>11661.389728108134</v>
      </c>
      <c r="F380" s="26">
        <f t="shared" si="109"/>
        <v>431707.73133092956</v>
      </c>
      <c r="G380" s="27">
        <f t="shared" si="115"/>
        <v>0.08</v>
      </c>
      <c r="H380" s="28">
        <f t="shared" si="113"/>
        <v>14617.183868501717</v>
      </c>
      <c r="I380" s="20">
        <f t="shared" si="114"/>
        <v>14617.183868501717</v>
      </c>
      <c r="J380" s="28">
        <f t="shared" si="110"/>
        <v>13789.561509191513</v>
      </c>
      <c r="K380" s="20">
        <f t="shared" si="111"/>
        <v>13789.561509191513</v>
      </c>
    </row>
    <row r="381" spans="1:11" ht="11.1" customHeight="1">
      <c r="A381" s="25">
        <f t="shared" si="112"/>
        <v>328</v>
      </c>
      <c r="B381" s="29">
        <f t="shared" si="106"/>
        <v>431707.73133092956</v>
      </c>
      <c r="C381" s="20">
        <f t="shared" si="116"/>
        <v>14617.183868501717</v>
      </c>
      <c r="D381" s="20">
        <f t="shared" si="107"/>
        <v>2878.0515422061967</v>
      </c>
      <c r="E381" s="20">
        <f t="shared" si="108"/>
        <v>11739.132326295521</v>
      </c>
      <c r="F381" s="26">
        <f t="shared" si="109"/>
        <v>419968.59900463402</v>
      </c>
      <c r="G381" s="27">
        <f t="shared" si="115"/>
        <v>0.08</v>
      </c>
      <c r="H381" s="28">
        <f t="shared" si="113"/>
        <v>14617.183868501717</v>
      </c>
      <c r="I381" s="20">
        <f t="shared" si="114"/>
        <v>14617.183868501717</v>
      </c>
      <c r="J381" s="28">
        <f t="shared" si="110"/>
        <v>13811.329436683982</v>
      </c>
      <c r="K381" s="20">
        <f t="shared" si="111"/>
        <v>13811.329436683982</v>
      </c>
    </row>
    <row r="382" spans="1:11" ht="11.1" customHeight="1">
      <c r="A382" s="25">
        <f t="shared" si="112"/>
        <v>329</v>
      </c>
      <c r="B382" s="29">
        <f t="shared" si="106"/>
        <v>419968.59900463402</v>
      </c>
      <c r="C382" s="20">
        <f t="shared" si="116"/>
        <v>14617.183868501717</v>
      </c>
      <c r="D382" s="20">
        <f t="shared" si="107"/>
        <v>2799.7906600308938</v>
      </c>
      <c r="E382" s="20">
        <f t="shared" si="108"/>
        <v>11817.393208470823</v>
      </c>
      <c r="F382" s="26">
        <f t="shared" si="109"/>
        <v>408151.20579616318</v>
      </c>
      <c r="G382" s="27">
        <f t="shared" si="115"/>
        <v>0.08</v>
      </c>
      <c r="H382" s="28">
        <f t="shared" si="113"/>
        <v>14617.183868501717</v>
      </c>
      <c r="I382" s="20">
        <f t="shared" si="114"/>
        <v>14617.183868501717</v>
      </c>
      <c r="J382" s="28">
        <f t="shared" si="110"/>
        <v>13833.242483693068</v>
      </c>
      <c r="K382" s="20">
        <f t="shared" si="111"/>
        <v>13833.242483693068</v>
      </c>
    </row>
    <row r="383" spans="1:11" ht="11.1" customHeight="1">
      <c r="A383" s="25">
        <f t="shared" si="112"/>
        <v>330</v>
      </c>
      <c r="B383" s="29">
        <f t="shared" si="106"/>
        <v>408151.20579616318</v>
      </c>
      <c r="C383" s="20">
        <f t="shared" si="116"/>
        <v>14617.183868501717</v>
      </c>
      <c r="D383" s="20">
        <f t="shared" si="107"/>
        <v>2721.0080386410878</v>
      </c>
      <c r="E383" s="20">
        <f t="shared" si="108"/>
        <v>11896.175829860629</v>
      </c>
      <c r="F383" s="26">
        <f t="shared" si="109"/>
        <v>396255.02996630257</v>
      </c>
      <c r="G383" s="27">
        <f t="shared" si="115"/>
        <v>0.08</v>
      </c>
      <c r="H383" s="28">
        <f t="shared" si="113"/>
        <v>14617.183868501717</v>
      </c>
      <c r="I383" s="20">
        <f t="shared" si="114"/>
        <v>14617.183868501717</v>
      </c>
      <c r="J383" s="28">
        <f t="shared" si="110"/>
        <v>13855.301617682213</v>
      </c>
      <c r="K383" s="20">
        <f t="shared" si="111"/>
        <v>13855.301617682213</v>
      </c>
    </row>
    <row r="384" spans="1:11" ht="11.1" customHeight="1">
      <c r="A384" s="25">
        <f t="shared" si="112"/>
        <v>331</v>
      </c>
      <c r="B384" s="29">
        <f t="shared" si="106"/>
        <v>396255.02996630257</v>
      </c>
      <c r="C384" s="20">
        <f t="shared" si="116"/>
        <v>14617.183868501717</v>
      </c>
      <c r="D384" s="20">
        <f t="shared" si="107"/>
        <v>2641.7001997753505</v>
      </c>
      <c r="E384" s="20">
        <f t="shared" si="108"/>
        <v>11975.483668726367</v>
      </c>
      <c r="F384" s="26">
        <f t="shared" si="109"/>
        <v>384279.54629757622</v>
      </c>
      <c r="G384" s="27">
        <f t="shared" si="115"/>
        <v>0.08</v>
      </c>
      <c r="H384" s="28">
        <f t="shared" si="113"/>
        <v>14617.183868501717</v>
      </c>
      <c r="I384" s="20">
        <f t="shared" si="114"/>
        <v>14617.183868501717</v>
      </c>
      <c r="J384" s="28">
        <f t="shared" si="110"/>
        <v>13877.50781256462</v>
      </c>
      <c r="K384" s="20">
        <f t="shared" si="111"/>
        <v>13877.50781256462</v>
      </c>
    </row>
    <row r="385" spans="1:11" ht="11.1" customHeight="1">
      <c r="A385" s="25">
        <f t="shared" si="112"/>
        <v>332</v>
      </c>
      <c r="B385" s="29">
        <f t="shared" si="106"/>
        <v>384279.54629757622</v>
      </c>
      <c r="C385" s="20">
        <f t="shared" si="116"/>
        <v>14617.183868501717</v>
      </c>
      <c r="D385" s="20">
        <f t="shared" si="107"/>
        <v>2561.8636419838417</v>
      </c>
      <c r="E385" s="20">
        <f t="shared" si="108"/>
        <v>12055.320226517875</v>
      </c>
      <c r="F385" s="26">
        <f t="shared" si="109"/>
        <v>372224.22607105837</v>
      </c>
      <c r="G385" s="27">
        <f t="shared" si="115"/>
        <v>0.08</v>
      </c>
      <c r="H385" s="28">
        <f t="shared" si="113"/>
        <v>14617.183868501717</v>
      </c>
      <c r="I385" s="20">
        <f t="shared" si="114"/>
        <v>14617.183868501717</v>
      </c>
      <c r="J385" s="28">
        <f t="shared" si="110"/>
        <v>13899.862048746241</v>
      </c>
      <c r="K385" s="20">
        <f t="shared" si="111"/>
        <v>13899.862048746241</v>
      </c>
    </row>
    <row r="386" spans="1:11" ht="11.1" customHeight="1">
      <c r="A386" s="25">
        <f t="shared" si="112"/>
        <v>333</v>
      </c>
      <c r="B386" s="29">
        <f t="shared" si="106"/>
        <v>372224.22607105837</v>
      </c>
      <c r="C386" s="20">
        <f t="shared" si="116"/>
        <v>14617.183868501717</v>
      </c>
      <c r="D386" s="20">
        <f t="shared" si="107"/>
        <v>2481.4948404737224</v>
      </c>
      <c r="E386" s="20">
        <f t="shared" si="108"/>
        <v>12135.689028027995</v>
      </c>
      <c r="F386" s="26">
        <f t="shared" si="109"/>
        <v>360088.53704303037</v>
      </c>
      <c r="G386" s="27">
        <f t="shared" si="115"/>
        <v>0.08</v>
      </c>
      <c r="H386" s="28">
        <f t="shared" si="113"/>
        <v>14617.183868501717</v>
      </c>
      <c r="I386" s="20">
        <f t="shared" si="114"/>
        <v>14617.183868501717</v>
      </c>
      <c r="J386" s="28">
        <f t="shared" si="110"/>
        <v>13922.365313169075</v>
      </c>
      <c r="K386" s="20">
        <f t="shared" si="111"/>
        <v>13922.365313169075</v>
      </c>
    </row>
    <row r="387" spans="1:11" ht="11.1" customHeight="1">
      <c r="A387" s="25">
        <f t="shared" si="112"/>
        <v>334</v>
      </c>
      <c r="B387" s="29">
        <f t="shared" si="106"/>
        <v>360088.53704303037</v>
      </c>
      <c r="C387" s="20">
        <f t="shared" si="116"/>
        <v>14617.183868501717</v>
      </c>
      <c r="D387" s="20">
        <f t="shared" si="107"/>
        <v>2400.5902469535358</v>
      </c>
      <c r="E387" s="20">
        <f t="shared" si="108"/>
        <v>12216.593621548182</v>
      </c>
      <c r="F387" s="26">
        <f t="shared" si="109"/>
        <v>347871.94342148217</v>
      </c>
      <c r="G387" s="27">
        <f t="shared" si="115"/>
        <v>0.08</v>
      </c>
      <c r="H387" s="28">
        <f t="shared" si="113"/>
        <v>14617.183868501717</v>
      </c>
      <c r="I387" s="20">
        <f t="shared" si="114"/>
        <v>14617.183868501717</v>
      </c>
      <c r="J387" s="28">
        <f t="shared" si="110"/>
        <v>13945.018599354727</v>
      </c>
      <c r="K387" s="20">
        <f t="shared" si="111"/>
        <v>13945.018599354727</v>
      </c>
    </row>
    <row r="388" spans="1:11" ht="11.1" customHeight="1">
      <c r="A388" s="25">
        <f t="shared" si="112"/>
        <v>335</v>
      </c>
      <c r="B388" s="29">
        <f t="shared" si="106"/>
        <v>347871.94342148217</v>
      </c>
      <c r="C388" s="20">
        <f t="shared" si="116"/>
        <v>14617.183868501717</v>
      </c>
      <c r="D388" s="20">
        <f t="shared" si="107"/>
        <v>2319.1462894765477</v>
      </c>
      <c r="E388" s="20">
        <f t="shared" si="108"/>
        <v>12298.037579025169</v>
      </c>
      <c r="F388" s="26">
        <f t="shared" si="109"/>
        <v>335573.90584245702</v>
      </c>
      <c r="G388" s="27">
        <f t="shared" si="115"/>
        <v>0.08</v>
      </c>
      <c r="H388" s="28">
        <f t="shared" si="113"/>
        <v>14617.183868501717</v>
      </c>
      <c r="I388" s="20">
        <f t="shared" si="114"/>
        <v>14617.183868501717</v>
      </c>
      <c r="J388" s="28">
        <f t="shared" si="110"/>
        <v>13967.822907448284</v>
      </c>
      <c r="K388" s="20">
        <f t="shared" si="111"/>
        <v>13967.822907448284</v>
      </c>
    </row>
    <row r="389" spans="1:11" ht="11.1" customHeight="1">
      <c r="A389" s="25">
        <f t="shared" si="112"/>
        <v>336</v>
      </c>
      <c r="B389" s="29">
        <f t="shared" si="106"/>
        <v>335573.90584245702</v>
      </c>
      <c r="C389" s="20">
        <f t="shared" si="116"/>
        <v>14617.183868501717</v>
      </c>
      <c r="D389" s="20">
        <f t="shared" si="107"/>
        <v>2237.1593722830471</v>
      </c>
      <c r="E389" s="20">
        <f t="shared" si="108"/>
        <v>12380.02449621867</v>
      </c>
      <c r="F389" s="26">
        <f t="shared" si="109"/>
        <v>323193.88134623837</v>
      </c>
      <c r="G389" s="27">
        <f t="shared" si="115"/>
        <v>0.08</v>
      </c>
      <c r="H389" s="28">
        <f t="shared" si="113"/>
        <v>14617.183868501717</v>
      </c>
      <c r="I389" s="20">
        <f t="shared" si="114"/>
        <v>14617.183868501717</v>
      </c>
      <c r="J389" s="28">
        <f t="shared" si="110"/>
        <v>13990.779244262463</v>
      </c>
      <c r="K389" s="20">
        <f t="shared" si="111"/>
        <v>13990.779244262463</v>
      </c>
    </row>
    <row r="390" spans="1:11" ht="11.1" customHeight="1">
      <c r="A390" s="25">
        <f t="shared" si="112"/>
        <v>337</v>
      </c>
      <c r="B390" s="29">
        <f t="shared" si="106"/>
        <v>323193.88134623837</v>
      </c>
      <c r="C390" s="20">
        <f>IF(A390&gt;B$6*12,0,PMT(G390/12,B$6*12-(A390-1),-F389))</f>
        <v>14617.183868501721</v>
      </c>
      <c r="D390" s="20">
        <f t="shared" si="107"/>
        <v>2154.6258756415891</v>
      </c>
      <c r="E390" s="20">
        <f t="shared" si="108"/>
        <v>12462.557992860133</v>
      </c>
      <c r="F390" s="26">
        <f t="shared" si="109"/>
        <v>310731.32335337822</v>
      </c>
      <c r="G390" s="27">
        <f t="shared" ref="G390:G401" si="117">B$45</f>
        <v>0.08</v>
      </c>
      <c r="H390" s="28">
        <f t="shared" si="113"/>
        <v>14617.183868501721</v>
      </c>
      <c r="I390" s="20">
        <f t="shared" si="114"/>
        <v>14617.183868501721</v>
      </c>
      <c r="J390" s="28">
        <f t="shared" si="110"/>
        <v>14013.888623322076</v>
      </c>
      <c r="K390" s="20">
        <f t="shared" si="111"/>
        <v>14013.888623322076</v>
      </c>
    </row>
    <row r="391" spans="1:11" ht="11.1" customHeight="1">
      <c r="A391" s="25">
        <f t="shared" si="112"/>
        <v>338</v>
      </c>
      <c r="B391" s="29">
        <f t="shared" si="106"/>
        <v>310731.32335337822</v>
      </c>
      <c r="C391" s="20">
        <f t="shared" ref="C391:C401" si="118">C390</f>
        <v>14617.183868501721</v>
      </c>
      <c r="D391" s="20">
        <f t="shared" si="107"/>
        <v>2071.5421556891883</v>
      </c>
      <c r="E391" s="20">
        <f t="shared" si="108"/>
        <v>12545.641712812532</v>
      </c>
      <c r="F391" s="26">
        <f t="shared" si="109"/>
        <v>298185.68164056569</v>
      </c>
      <c r="G391" s="27">
        <f t="shared" si="117"/>
        <v>0.08</v>
      </c>
      <c r="H391" s="28">
        <f t="shared" si="113"/>
        <v>14617.183868501721</v>
      </c>
      <c r="I391" s="20">
        <f t="shared" si="114"/>
        <v>14617.183868501721</v>
      </c>
      <c r="J391" s="28">
        <f t="shared" si="110"/>
        <v>14037.152064908749</v>
      </c>
      <c r="K391" s="20">
        <f t="shared" si="111"/>
        <v>14037.152064908749</v>
      </c>
    </row>
    <row r="392" spans="1:11" ht="11.1" customHeight="1">
      <c r="A392" s="25">
        <f t="shared" si="112"/>
        <v>339</v>
      </c>
      <c r="B392" s="29">
        <f t="shared" si="106"/>
        <v>298185.68164056569</v>
      </c>
      <c r="C392" s="20">
        <f t="shared" si="118"/>
        <v>14617.183868501721</v>
      </c>
      <c r="D392" s="20">
        <f t="shared" si="107"/>
        <v>1987.904544270438</v>
      </c>
      <c r="E392" s="20">
        <f t="shared" si="108"/>
        <v>12629.279324231284</v>
      </c>
      <c r="F392" s="26">
        <f t="shared" si="109"/>
        <v>285556.40231633442</v>
      </c>
      <c r="G392" s="27">
        <f t="shared" si="117"/>
        <v>0.08</v>
      </c>
      <c r="H392" s="28">
        <f t="shared" si="113"/>
        <v>14617.183868501721</v>
      </c>
      <c r="I392" s="20">
        <f t="shared" si="114"/>
        <v>14617.183868501721</v>
      </c>
      <c r="J392" s="28">
        <f t="shared" si="110"/>
        <v>14060.570596105998</v>
      </c>
      <c r="K392" s="20">
        <f t="shared" si="111"/>
        <v>14060.570596105998</v>
      </c>
    </row>
    <row r="393" spans="1:11" ht="11.1" customHeight="1">
      <c r="A393" s="25">
        <f t="shared" si="112"/>
        <v>340</v>
      </c>
      <c r="B393" s="29">
        <f t="shared" si="106"/>
        <v>285556.40231633442</v>
      </c>
      <c r="C393" s="20">
        <f t="shared" si="118"/>
        <v>14617.183868501721</v>
      </c>
      <c r="D393" s="20">
        <f t="shared" si="107"/>
        <v>1903.7093487755628</v>
      </c>
      <c r="E393" s="20">
        <f t="shared" si="108"/>
        <v>12713.474519726158</v>
      </c>
      <c r="F393" s="26">
        <f t="shared" si="109"/>
        <v>272842.92779660824</v>
      </c>
      <c r="G393" s="27">
        <f t="shared" si="117"/>
        <v>0.08</v>
      </c>
      <c r="H393" s="28">
        <f t="shared" si="113"/>
        <v>14617.183868501721</v>
      </c>
      <c r="I393" s="20">
        <f t="shared" si="114"/>
        <v>14617.183868501721</v>
      </c>
      <c r="J393" s="28">
        <f t="shared" si="110"/>
        <v>14084.145250844564</v>
      </c>
      <c r="K393" s="20">
        <f t="shared" si="111"/>
        <v>14084.145250844564</v>
      </c>
    </row>
    <row r="394" spans="1:11" ht="11.1" customHeight="1">
      <c r="A394" s="25">
        <f t="shared" si="112"/>
        <v>341</v>
      </c>
      <c r="B394" s="29">
        <f t="shared" si="106"/>
        <v>272842.92779660824</v>
      </c>
      <c r="C394" s="20">
        <f t="shared" si="118"/>
        <v>14617.183868501721</v>
      </c>
      <c r="D394" s="20">
        <f t="shared" si="107"/>
        <v>1818.9528519773883</v>
      </c>
      <c r="E394" s="20">
        <f t="shared" si="108"/>
        <v>12798.231016524333</v>
      </c>
      <c r="F394" s="26">
        <f t="shared" si="109"/>
        <v>260044.6967800839</v>
      </c>
      <c r="G394" s="27">
        <f t="shared" si="117"/>
        <v>0.08</v>
      </c>
      <c r="H394" s="28">
        <f t="shared" si="113"/>
        <v>14617.183868501721</v>
      </c>
      <c r="I394" s="20">
        <f t="shared" si="114"/>
        <v>14617.183868501721</v>
      </c>
      <c r="J394" s="28">
        <f t="shared" si="110"/>
        <v>14107.877069948052</v>
      </c>
      <c r="K394" s="20">
        <f t="shared" si="111"/>
        <v>14107.877069948052</v>
      </c>
    </row>
    <row r="395" spans="1:11" ht="11.1" customHeight="1">
      <c r="A395" s="25">
        <f t="shared" si="112"/>
        <v>342</v>
      </c>
      <c r="B395" s="29">
        <f t="shared" si="106"/>
        <v>260044.6967800839</v>
      </c>
      <c r="C395" s="20">
        <f t="shared" si="118"/>
        <v>14617.183868501721</v>
      </c>
      <c r="D395" s="20">
        <f t="shared" si="107"/>
        <v>1733.631311867226</v>
      </c>
      <c r="E395" s="20">
        <f t="shared" si="108"/>
        <v>12883.552556634495</v>
      </c>
      <c r="F395" s="26">
        <f t="shared" si="109"/>
        <v>247161.1442234494</v>
      </c>
      <c r="G395" s="27">
        <f t="shared" si="117"/>
        <v>0.08</v>
      </c>
      <c r="H395" s="28">
        <f t="shared" si="113"/>
        <v>14617.183868501721</v>
      </c>
      <c r="I395" s="20">
        <f t="shared" si="114"/>
        <v>14617.183868501721</v>
      </c>
      <c r="J395" s="28">
        <f t="shared" si="110"/>
        <v>14131.767101178897</v>
      </c>
      <c r="K395" s="20">
        <f t="shared" si="111"/>
        <v>14131.767101178897</v>
      </c>
    </row>
    <row r="396" spans="1:11" ht="11.1" customHeight="1">
      <c r="A396" s="25">
        <f t="shared" si="112"/>
        <v>343</v>
      </c>
      <c r="B396" s="29">
        <f t="shared" si="106"/>
        <v>247161.1442234494</v>
      </c>
      <c r="C396" s="20">
        <f t="shared" si="118"/>
        <v>14617.183868501721</v>
      </c>
      <c r="D396" s="20">
        <f t="shared" si="107"/>
        <v>1647.7409614896626</v>
      </c>
      <c r="E396" s="20">
        <f t="shared" si="108"/>
        <v>12969.442907012059</v>
      </c>
      <c r="F396" s="26">
        <f t="shared" si="109"/>
        <v>234191.70131643733</v>
      </c>
      <c r="G396" s="27">
        <f t="shared" si="117"/>
        <v>0.08</v>
      </c>
      <c r="H396" s="28">
        <f t="shared" si="113"/>
        <v>14617.183868501721</v>
      </c>
      <c r="I396" s="20">
        <f t="shared" si="114"/>
        <v>14617.183868501721</v>
      </c>
      <c r="J396" s="28">
        <f t="shared" si="110"/>
        <v>14155.816399284615</v>
      </c>
      <c r="K396" s="20">
        <f t="shared" si="111"/>
        <v>14155.816399284615</v>
      </c>
    </row>
    <row r="397" spans="1:11" ht="11.1" customHeight="1">
      <c r="A397" s="25">
        <f t="shared" si="112"/>
        <v>344</v>
      </c>
      <c r="B397" s="29">
        <f t="shared" si="106"/>
        <v>234191.70131643733</v>
      </c>
      <c r="C397" s="20">
        <f t="shared" si="118"/>
        <v>14617.183868501721</v>
      </c>
      <c r="D397" s="20">
        <f t="shared" si="107"/>
        <v>1561.2780087762487</v>
      </c>
      <c r="E397" s="20">
        <f t="shared" si="108"/>
        <v>13055.905859725472</v>
      </c>
      <c r="F397" s="26">
        <f t="shared" si="109"/>
        <v>221135.79545671187</v>
      </c>
      <c r="G397" s="27">
        <f t="shared" si="117"/>
        <v>0.08</v>
      </c>
      <c r="H397" s="28">
        <f t="shared" si="113"/>
        <v>14617.183868501721</v>
      </c>
      <c r="I397" s="20">
        <f t="shared" si="114"/>
        <v>14617.183868501721</v>
      </c>
      <c r="J397" s="28">
        <f t="shared" si="110"/>
        <v>14180.026026044372</v>
      </c>
      <c r="K397" s="20">
        <f t="shared" si="111"/>
        <v>14180.026026044372</v>
      </c>
    </row>
    <row r="398" spans="1:11" ht="11.1" customHeight="1">
      <c r="A398" s="25">
        <f t="shared" si="112"/>
        <v>345</v>
      </c>
      <c r="B398" s="29">
        <f t="shared" si="106"/>
        <v>221135.79545671187</v>
      </c>
      <c r="C398" s="20">
        <f t="shared" si="118"/>
        <v>14617.183868501721</v>
      </c>
      <c r="D398" s="20">
        <f t="shared" si="107"/>
        <v>1474.238636378079</v>
      </c>
      <c r="E398" s="20">
        <f t="shared" si="108"/>
        <v>13142.945232123642</v>
      </c>
      <c r="F398" s="26">
        <f t="shared" si="109"/>
        <v>207992.85022458824</v>
      </c>
      <c r="G398" s="27">
        <f t="shared" si="117"/>
        <v>0.08</v>
      </c>
      <c r="H398" s="28">
        <f t="shared" si="113"/>
        <v>14617.183868501721</v>
      </c>
      <c r="I398" s="20">
        <f t="shared" si="114"/>
        <v>14617.183868501721</v>
      </c>
      <c r="J398" s="28">
        <f t="shared" si="110"/>
        <v>14204.397050315858</v>
      </c>
      <c r="K398" s="20">
        <f t="shared" si="111"/>
        <v>14204.397050315858</v>
      </c>
    </row>
    <row r="399" spans="1:11" ht="11.1" customHeight="1">
      <c r="A399" s="25">
        <f t="shared" si="112"/>
        <v>346</v>
      </c>
      <c r="B399" s="29">
        <f t="shared" si="106"/>
        <v>207992.85022458824</v>
      </c>
      <c r="C399" s="20">
        <f t="shared" si="118"/>
        <v>14617.183868501721</v>
      </c>
      <c r="D399" s="20">
        <f t="shared" si="107"/>
        <v>1386.6190014972551</v>
      </c>
      <c r="E399" s="20">
        <f t="shared" si="108"/>
        <v>13230.564867004467</v>
      </c>
      <c r="F399" s="26">
        <f t="shared" si="109"/>
        <v>194762.28535758378</v>
      </c>
      <c r="G399" s="27">
        <f t="shared" si="117"/>
        <v>0.08</v>
      </c>
      <c r="H399" s="28">
        <f t="shared" si="113"/>
        <v>14617.183868501721</v>
      </c>
      <c r="I399" s="20">
        <f t="shared" si="114"/>
        <v>14617.183868501721</v>
      </c>
      <c r="J399" s="28">
        <f t="shared" si="110"/>
        <v>14228.93054808249</v>
      </c>
      <c r="K399" s="20">
        <f t="shared" si="111"/>
        <v>14228.93054808249</v>
      </c>
    </row>
    <row r="400" spans="1:11" ht="11.1" customHeight="1">
      <c r="A400" s="25">
        <f t="shared" si="112"/>
        <v>347</v>
      </c>
      <c r="B400" s="29">
        <f t="shared" si="106"/>
        <v>194762.28535758378</v>
      </c>
      <c r="C400" s="20">
        <f t="shared" si="118"/>
        <v>14617.183868501721</v>
      </c>
      <c r="D400" s="20">
        <f t="shared" si="107"/>
        <v>1298.4152357172252</v>
      </c>
      <c r="E400" s="20">
        <f t="shared" si="108"/>
        <v>13318.768632784497</v>
      </c>
      <c r="F400" s="26">
        <f t="shared" si="109"/>
        <v>181443.51672479929</v>
      </c>
      <c r="G400" s="27">
        <f t="shared" si="117"/>
        <v>0.08</v>
      </c>
      <c r="H400" s="28">
        <f t="shared" si="113"/>
        <v>14617.183868501721</v>
      </c>
      <c r="I400" s="20">
        <f t="shared" si="114"/>
        <v>14617.183868501721</v>
      </c>
      <c r="J400" s="28">
        <f t="shared" si="110"/>
        <v>14253.627602500897</v>
      </c>
      <c r="K400" s="20">
        <f t="shared" si="111"/>
        <v>14253.627602500897</v>
      </c>
    </row>
    <row r="401" spans="1:11" ht="11.1" customHeight="1">
      <c r="A401" s="25">
        <f t="shared" si="112"/>
        <v>348</v>
      </c>
      <c r="B401" s="29">
        <f t="shared" si="106"/>
        <v>181443.51672479929</v>
      </c>
      <c r="C401" s="20">
        <f t="shared" si="118"/>
        <v>14617.183868501721</v>
      </c>
      <c r="D401" s="20">
        <f t="shared" si="107"/>
        <v>1209.6234448319954</v>
      </c>
      <c r="E401" s="20">
        <f t="shared" si="108"/>
        <v>13407.560423669725</v>
      </c>
      <c r="F401" s="26">
        <f t="shared" si="109"/>
        <v>168035.95630112957</v>
      </c>
      <c r="G401" s="27">
        <f t="shared" si="117"/>
        <v>0.08</v>
      </c>
      <c r="H401" s="28">
        <f t="shared" si="113"/>
        <v>14617.183868501721</v>
      </c>
      <c r="I401" s="20">
        <f t="shared" si="114"/>
        <v>14617.183868501721</v>
      </c>
      <c r="J401" s="28">
        <f t="shared" si="110"/>
        <v>14278.489303948762</v>
      </c>
      <c r="K401" s="20">
        <f t="shared" si="111"/>
        <v>14278.489303948762</v>
      </c>
    </row>
    <row r="402" spans="1:11" ht="11.1" customHeight="1">
      <c r="A402" s="25">
        <f t="shared" si="112"/>
        <v>349</v>
      </c>
      <c r="B402" s="29">
        <f t="shared" si="106"/>
        <v>168035.95630112957</v>
      </c>
      <c r="C402" s="20">
        <f>IF(A402&gt;B$6*12,0,PMT(G402/12,B$6*12-(A402-1),-F401))</f>
        <v>14617.183868501721</v>
      </c>
      <c r="D402" s="20">
        <f t="shared" si="107"/>
        <v>1120.2397086741971</v>
      </c>
      <c r="E402" s="20">
        <f t="shared" si="108"/>
        <v>13496.944159827524</v>
      </c>
      <c r="F402" s="26">
        <f t="shared" si="109"/>
        <v>154539.01214130205</v>
      </c>
      <c r="G402" s="27">
        <f t="shared" ref="G402:G413" si="119">B$46</f>
        <v>0.08</v>
      </c>
      <c r="H402" s="28">
        <f t="shared" si="113"/>
        <v>14617.183868501721</v>
      </c>
      <c r="I402" s="20">
        <f t="shared" si="114"/>
        <v>14617.183868501721</v>
      </c>
      <c r="J402" s="28">
        <f t="shared" si="110"/>
        <v>14303.516750072946</v>
      </c>
      <c r="K402" s="20">
        <f t="shared" si="111"/>
        <v>14303.516750072946</v>
      </c>
    </row>
    <row r="403" spans="1:11" ht="11.1" customHeight="1">
      <c r="A403" s="25">
        <f t="shared" si="112"/>
        <v>350</v>
      </c>
      <c r="B403" s="29">
        <f t="shared" si="106"/>
        <v>154539.01214130205</v>
      </c>
      <c r="C403" s="20">
        <f t="shared" ref="C403:C413" si="120">C402</f>
        <v>14617.183868501721</v>
      </c>
      <c r="D403" s="20">
        <f t="shared" si="107"/>
        <v>1030.2600809420137</v>
      </c>
      <c r="E403" s="20">
        <f t="shared" si="108"/>
        <v>13586.923787559706</v>
      </c>
      <c r="F403" s="26">
        <f t="shared" si="109"/>
        <v>140952.08835374235</v>
      </c>
      <c r="G403" s="27">
        <f t="shared" si="119"/>
        <v>0.08</v>
      </c>
      <c r="H403" s="28">
        <f t="shared" si="113"/>
        <v>14617.183868501721</v>
      </c>
      <c r="I403" s="20">
        <f t="shared" si="114"/>
        <v>14617.183868501721</v>
      </c>
      <c r="J403" s="28">
        <f t="shared" si="110"/>
        <v>14328.711045837957</v>
      </c>
      <c r="K403" s="20">
        <f t="shared" si="111"/>
        <v>14328.711045837957</v>
      </c>
    </row>
    <row r="404" spans="1:11" ht="11.1" customHeight="1">
      <c r="A404" s="25">
        <f t="shared" si="112"/>
        <v>351</v>
      </c>
      <c r="B404" s="29">
        <f t="shared" si="106"/>
        <v>140952.08835374235</v>
      </c>
      <c r="C404" s="20">
        <f t="shared" si="120"/>
        <v>14617.183868501721</v>
      </c>
      <c r="D404" s="20">
        <f t="shared" si="107"/>
        <v>939.68058902494897</v>
      </c>
      <c r="E404" s="20">
        <f t="shared" si="108"/>
        <v>13677.503279476772</v>
      </c>
      <c r="F404" s="26">
        <f t="shared" si="109"/>
        <v>127274.58507426557</v>
      </c>
      <c r="G404" s="27">
        <f t="shared" si="119"/>
        <v>0.08</v>
      </c>
      <c r="H404" s="28">
        <f t="shared" si="113"/>
        <v>14617.183868501721</v>
      </c>
      <c r="I404" s="20">
        <f t="shared" si="114"/>
        <v>14617.183868501721</v>
      </c>
      <c r="J404" s="28">
        <f t="shared" si="110"/>
        <v>14354.073303574736</v>
      </c>
      <c r="K404" s="20">
        <f t="shared" si="111"/>
        <v>14354.073303574736</v>
      </c>
    </row>
    <row r="405" spans="1:11" ht="11.1" customHeight="1">
      <c r="A405" s="25">
        <f t="shared" si="112"/>
        <v>352</v>
      </c>
      <c r="B405" s="29">
        <f t="shared" si="106"/>
        <v>127274.58507426557</v>
      </c>
      <c r="C405" s="20">
        <f t="shared" si="120"/>
        <v>14617.183868501721</v>
      </c>
      <c r="D405" s="20">
        <f t="shared" si="107"/>
        <v>848.49723382843729</v>
      </c>
      <c r="E405" s="20">
        <f t="shared" si="108"/>
        <v>13768.686634673284</v>
      </c>
      <c r="F405" s="26">
        <f t="shared" si="109"/>
        <v>113505.89843959229</v>
      </c>
      <c r="G405" s="27">
        <f t="shared" si="119"/>
        <v>0.08</v>
      </c>
      <c r="H405" s="28">
        <f t="shared" si="113"/>
        <v>14617.183868501721</v>
      </c>
      <c r="I405" s="20">
        <f t="shared" si="114"/>
        <v>14617.183868501721</v>
      </c>
      <c r="J405" s="28">
        <f t="shared" si="110"/>
        <v>14379.604643029759</v>
      </c>
      <c r="K405" s="20">
        <f t="shared" si="111"/>
        <v>14379.604643029759</v>
      </c>
    </row>
    <row r="406" spans="1:11" ht="11.1" customHeight="1">
      <c r="A406" s="25">
        <f t="shared" si="112"/>
        <v>353</v>
      </c>
      <c r="B406" s="29">
        <f t="shared" si="106"/>
        <v>113505.89843959229</v>
      </c>
      <c r="C406" s="20">
        <f t="shared" si="120"/>
        <v>14617.183868501721</v>
      </c>
      <c r="D406" s="20">
        <f t="shared" si="107"/>
        <v>756.70598959728193</v>
      </c>
      <c r="E406" s="20">
        <f t="shared" si="108"/>
        <v>13860.477878904439</v>
      </c>
      <c r="F406" s="26">
        <f t="shared" si="109"/>
        <v>99645.420560687853</v>
      </c>
      <c r="G406" s="27">
        <f t="shared" si="119"/>
        <v>0.08</v>
      </c>
      <c r="H406" s="28">
        <f t="shared" si="113"/>
        <v>14617.183868501721</v>
      </c>
      <c r="I406" s="20">
        <f t="shared" si="114"/>
        <v>14617.183868501721</v>
      </c>
      <c r="J406" s="28">
        <f t="shared" si="110"/>
        <v>14405.306191414482</v>
      </c>
      <c r="K406" s="20">
        <f t="shared" si="111"/>
        <v>14405.306191414482</v>
      </c>
    </row>
    <row r="407" spans="1:11" ht="11.1" customHeight="1">
      <c r="A407" s="25">
        <f t="shared" si="112"/>
        <v>354</v>
      </c>
      <c r="B407" s="29">
        <f t="shared" si="106"/>
        <v>99645.420560687853</v>
      </c>
      <c r="C407" s="20">
        <f t="shared" si="120"/>
        <v>14617.183868501721</v>
      </c>
      <c r="D407" s="20">
        <f t="shared" si="107"/>
        <v>664.30280373791902</v>
      </c>
      <c r="E407" s="20">
        <f t="shared" si="108"/>
        <v>13952.881064763802</v>
      </c>
      <c r="F407" s="26">
        <f t="shared" si="109"/>
        <v>85692.539495924051</v>
      </c>
      <c r="G407" s="27">
        <f t="shared" si="119"/>
        <v>0.08</v>
      </c>
      <c r="H407" s="28">
        <f t="shared" si="113"/>
        <v>14617.183868501721</v>
      </c>
      <c r="I407" s="20">
        <f t="shared" si="114"/>
        <v>14617.183868501721</v>
      </c>
      <c r="J407" s="28">
        <f t="shared" si="110"/>
        <v>14431.179083455103</v>
      </c>
      <c r="K407" s="20">
        <f t="shared" si="111"/>
        <v>14431.179083455103</v>
      </c>
    </row>
    <row r="408" spans="1:11" ht="11.1" customHeight="1">
      <c r="A408" s="25">
        <f t="shared" si="112"/>
        <v>355</v>
      </c>
      <c r="B408" s="29">
        <f t="shared" si="106"/>
        <v>85692.539495924051</v>
      </c>
      <c r="C408" s="20">
        <f t="shared" si="120"/>
        <v>14617.183868501721</v>
      </c>
      <c r="D408" s="20">
        <f t="shared" si="107"/>
        <v>571.28359663949368</v>
      </c>
      <c r="E408" s="20">
        <f t="shared" si="108"/>
        <v>14045.900271862227</v>
      </c>
      <c r="F408" s="26">
        <f t="shared" si="109"/>
        <v>71646.63922406183</v>
      </c>
      <c r="G408" s="27">
        <f t="shared" si="119"/>
        <v>0.08</v>
      </c>
      <c r="H408" s="28">
        <f t="shared" si="113"/>
        <v>14617.183868501721</v>
      </c>
      <c r="I408" s="20">
        <f t="shared" si="114"/>
        <v>14617.183868501721</v>
      </c>
      <c r="J408" s="28">
        <f t="shared" si="110"/>
        <v>14457.224461442664</v>
      </c>
      <c r="K408" s="20">
        <f t="shared" si="111"/>
        <v>14457.224461442664</v>
      </c>
    </row>
    <row r="409" spans="1:11" ht="11.1" customHeight="1">
      <c r="A409" s="25">
        <f t="shared" si="112"/>
        <v>356</v>
      </c>
      <c r="B409" s="29">
        <f t="shared" si="106"/>
        <v>71646.63922406183</v>
      </c>
      <c r="C409" s="20">
        <f t="shared" si="120"/>
        <v>14617.183868501721</v>
      </c>
      <c r="D409" s="20">
        <f t="shared" si="107"/>
        <v>477.64426149374555</v>
      </c>
      <c r="E409" s="20">
        <f t="shared" si="108"/>
        <v>14139.539607007975</v>
      </c>
      <c r="F409" s="26">
        <f t="shared" si="109"/>
        <v>57507.099617053856</v>
      </c>
      <c r="G409" s="27">
        <f t="shared" si="119"/>
        <v>0.08</v>
      </c>
      <c r="H409" s="28">
        <f t="shared" si="113"/>
        <v>14617.183868501721</v>
      </c>
      <c r="I409" s="20">
        <f t="shared" si="114"/>
        <v>14617.183868501721</v>
      </c>
      <c r="J409" s="28">
        <f t="shared" si="110"/>
        <v>14483.443475283471</v>
      </c>
      <c r="K409" s="20">
        <f t="shared" si="111"/>
        <v>14483.443475283471</v>
      </c>
    </row>
    <row r="410" spans="1:11" ht="11.1" customHeight="1">
      <c r="A410" s="25">
        <f t="shared" si="112"/>
        <v>357</v>
      </c>
      <c r="B410" s="29">
        <f t="shared" si="106"/>
        <v>57507.099617053856</v>
      </c>
      <c r="C410" s="20">
        <f t="shared" si="120"/>
        <v>14617.183868501721</v>
      </c>
      <c r="D410" s="20">
        <f t="shared" si="107"/>
        <v>383.38066411369238</v>
      </c>
      <c r="E410" s="20">
        <f t="shared" si="108"/>
        <v>14233.803204388028</v>
      </c>
      <c r="F410" s="26">
        <f t="shared" si="109"/>
        <v>43273.296412665826</v>
      </c>
      <c r="G410" s="27">
        <f t="shared" si="119"/>
        <v>0.08</v>
      </c>
      <c r="H410" s="28">
        <f t="shared" si="113"/>
        <v>14617.183868501721</v>
      </c>
      <c r="I410" s="20">
        <f t="shared" si="114"/>
        <v>14617.183868501721</v>
      </c>
      <c r="J410" s="28">
        <f t="shared" si="110"/>
        <v>14509.837282549886</v>
      </c>
      <c r="K410" s="20">
        <f t="shared" si="111"/>
        <v>14509.837282549886</v>
      </c>
    </row>
    <row r="411" spans="1:11" ht="11.1" customHeight="1">
      <c r="A411" s="25">
        <f t="shared" si="112"/>
        <v>358</v>
      </c>
      <c r="B411" s="29">
        <f t="shared" si="106"/>
        <v>43273.296412665826</v>
      </c>
      <c r="C411" s="20">
        <f t="shared" si="120"/>
        <v>14617.183868501721</v>
      </c>
      <c r="D411" s="20">
        <f t="shared" si="107"/>
        <v>288.48864275110549</v>
      </c>
      <c r="E411" s="20">
        <f t="shared" si="108"/>
        <v>14328.695225750616</v>
      </c>
      <c r="F411" s="26">
        <f t="shared" si="109"/>
        <v>28944.60118691521</v>
      </c>
      <c r="G411" s="27">
        <f t="shared" si="119"/>
        <v>0.08</v>
      </c>
      <c r="H411" s="28">
        <f t="shared" si="113"/>
        <v>14617.183868501721</v>
      </c>
      <c r="I411" s="20">
        <f t="shared" si="114"/>
        <v>14617.183868501721</v>
      </c>
      <c r="J411" s="28">
        <f t="shared" si="110"/>
        <v>14536.407048531411</v>
      </c>
      <c r="K411" s="20">
        <f t="shared" si="111"/>
        <v>14536.407048531411</v>
      </c>
    </row>
    <row r="412" spans="1:11" ht="11.1" customHeight="1">
      <c r="A412" s="25">
        <f t="shared" si="112"/>
        <v>359</v>
      </c>
      <c r="B412" s="29">
        <f t="shared" si="106"/>
        <v>28944.60118691521</v>
      </c>
      <c r="C412" s="20">
        <f t="shared" si="120"/>
        <v>14617.183868501721</v>
      </c>
      <c r="D412" s="20">
        <f t="shared" si="107"/>
        <v>192.9640079127681</v>
      </c>
      <c r="E412" s="20">
        <f t="shared" si="108"/>
        <v>14424.219860588953</v>
      </c>
      <c r="F412" s="26">
        <f t="shared" si="109"/>
        <v>14520.381326326256</v>
      </c>
      <c r="G412" s="27">
        <f t="shared" si="119"/>
        <v>0.08</v>
      </c>
      <c r="H412" s="28">
        <f t="shared" si="113"/>
        <v>14617.183868501721</v>
      </c>
      <c r="I412" s="20">
        <f t="shared" si="114"/>
        <v>14617.183868501721</v>
      </c>
      <c r="J412" s="28">
        <f t="shared" si="110"/>
        <v>14563.153946286146</v>
      </c>
      <c r="K412" s="20">
        <f t="shared" si="111"/>
        <v>14563.153946286146</v>
      </c>
    </row>
    <row r="413" spans="1:11" ht="11.1" customHeight="1">
      <c r="A413" s="25">
        <f t="shared" si="112"/>
        <v>360</v>
      </c>
      <c r="B413" s="29">
        <f t="shared" si="106"/>
        <v>14520.381326326256</v>
      </c>
      <c r="C413" s="20">
        <f t="shared" si="120"/>
        <v>14617.183868501721</v>
      </c>
      <c r="D413" s="20">
        <f t="shared" si="107"/>
        <v>96.802542175508378</v>
      </c>
      <c r="E413" s="20">
        <f t="shared" si="108"/>
        <v>14520.381326326213</v>
      </c>
      <c r="F413" s="26">
        <f t="shared" si="109"/>
        <v>4.3655745685100555E-11</v>
      </c>
      <c r="G413" s="27">
        <f t="shared" si="119"/>
        <v>0.08</v>
      </c>
      <c r="H413" s="28">
        <f t="shared" si="113"/>
        <v>14617.183868501765</v>
      </c>
      <c r="I413" s="20">
        <f t="shared" si="114"/>
        <v>14617.183868501721</v>
      </c>
      <c r="J413" s="28">
        <f t="shared" si="110"/>
        <v>14590.079156692622</v>
      </c>
      <c r="K413" s="20">
        <f t="shared" si="111"/>
        <v>14590.079156692578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N378"/>
  <sheetViews>
    <sheetView workbookViewId="0"/>
  </sheetViews>
  <sheetFormatPr defaultColWidth="8.7109375" defaultRowHeight="11.1" customHeight="1"/>
  <cols>
    <col min="1" max="2" width="8.7109375" style="15"/>
    <col min="3" max="3" width="10.42578125" style="15" customWidth="1"/>
    <col min="4" max="5" width="8.7109375" style="15"/>
    <col min="6" max="6" width="10" style="15" bestFit="1" customWidth="1"/>
    <col min="7" max="16384" width="8.7109375" style="15"/>
  </cols>
  <sheetData>
    <row r="1" spans="1:40" ht="11.1" customHeight="1">
      <c r="A1" s="5" t="s">
        <v>105</v>
      </c>
      <c r="B1" s="5"/>
      <c r="C1" s="5"/>
      <c r="D1" s="5"/>
      <c r="E1" s="5"/>
    </row>
    <row r="2" spans="1:40" ht="11.1" customHeight="1">
      <c r="A2" s="5"/>
      <c r="B2" s="5" t="s">
        <v>103</v>
      </c>
      <c r="C2" s="5" t="s">
        <v>104</v>
      </c>
      <c r="D2" s="5" t="s">
        <v>103</v>
      </c>
      <c r="E2" s="5" t="s">
        <v>104</v>
      </c>
    </row>
    <row r="3" spans="1:40" ht="11.1" customHeight="1">
      <c r="A3" s="5" t="s">
        <v>87</v>
      </c>
      <c r="B3" s="45">
        <v>0.06</v>
      </c>
      <c r="C3" s="45">
        <v>6.7500000000000004E-2</v>
      </c>
      <c r="D3" s="12">
        <f>B3</f>
        <v>0.06</v>
      </c>
      <c r="E3" s="12">
        <f>C3</f>
        <v>6.7500000000000004E-2</v>
      </c>
    </row>
    <row r="4" spans="1:40" ht="11.1" customHeight="1">
      <c r="A4" s="5" t="s">
        <v>102</v>
      </c>
      <c r="B4" s="45">
        <v>0.04</v>
      </c>
      <c r="C4" s="45">
        <v>5.0000000000000001E-3</v>
      </c>
      <c r="D4" s="12">
        <f>B4</f>
        <v>0.04</v>
      </c>
      <c r="E4" s="12">
        <f>C4</f>
        <v>5.0000000000000001E-3</v>
      </c>
    </row>
    <row r="5" spans="1:40" ht="11.1" customHeight="1">
      <c r="A5" s="5" t="s">
        <v>108</v>
      </c>
      <c r="B5" s="44">
        <v>15</v>
      </c>
      <c r="C5" s="5">
        <f>B5</f>
        <v>15</v>
      </c>
      <c r="D5" s="44">
        <v>5</v>
      </c>
      <c r="E5" s="5">
        <f>D5</f>
        <v>5</v>
      </c>
    </row>
    <row r="6" spans="1:40" ht="11.1" customHeight="1">
      <c r="A6" s="5" t="s">
        <v>106</v>
      </c>
      <c r="B6" s="46">
        <f>F13</f>
        <v>6.4888404760731433E-2</v>
      </c>
      <c r="C6" s="46">
        <f>P13</f>
        <v>6.8114775865161903E-2</v>
      </c>
      <c r="D6" s="46">
        <f>Z13</f>
        <v>6.9941599470491944E-2</v>
      </c>
      <c r="E6" s="46">
        <f>AJ13</f>
        <v>6.873354528062503E-2</v>
      </c>
    </row>
    <row r="7" spans="1:40" ht="11.1" customHeight="1">
      <c r="A7" s="5" t="s">
        <v>103</v>
      </c>
      <c r="B7" s="5"/>
      <c r="C7" s="5"/>
      <c r="D7" s="5"/>
      <c r="E7" s="5"/>
      <c r="K7" s="5" t="s">
        <v>104</v>
      </c>
      <c r="L7" s="13" t="s">
        <v>107</v>
      </c>
      <c r="M7" s="5">
        <f>C5</f>
        <v>15</v>
      </c>
      <c r="N7" s="5"/>
      <c r="O7" s="5"/>
      <c r="U7" s="5" t="s">
        <v>103</v>
      </c>
      <c r="V7" s="13" t="s">
        <v>107</v>
      </c>
      <c r="W7" s="5">
        <f>D5</f>
        <v>5</v>
      </c>
      <c r="X7" s="5"/>
      <c r="Y7" s="5"/>
      <c r="AE7" s="5" t="s">
        <v>104</v>
      </c>
      <c r="AF7" s="13" t="s">
        <v>107</v>
      </c>
      <c r="AG7" s="5">
        <f>E5</f>
        <v>5</v>
      </c>
      <c r="AH7" s="5"/>
      <c r="AI7" s="5"/>
    </row>
    <row r="8" spans="1:40" ht="11.1" customHeight="1">
      <c r="A8" s="16" t="s">
        <v>79</v>
      </c>
      <c r="K8" s="16" t="s">
        <v>79</v>
      </c>
      <c r="U8" s="16" t="s">
        <v>79</v>
      </c>
      <c r="AE8" s="16" t="s">
        <v>79</v>
      </c>
    </row>
    <row r="9" spans="1:40" ht="11.1" customHeight="1">
      <c r="A9" s="14" t="s">
        <v>29</v>
      </c>
      <c r="H9" s="15">
        <v>0</v>
      </c>
      <c r="I9" s="15">
        <v>8.1533999999999995E-2</v>
      </c>
      <c r="J9" s="15">
        <v>7444.86</v>
      </c>
      <c r="K9" s="14" t="s">
        <v>29</v>
      </c>
      <c r="R9" s="15">
        <v>0</v>
      </c>
      <c r="S9" s="15">
        <v>8.1533999999999995E-2</v>
      </c>
      <c r="T9" s="15">
        <v>7444.86</v>
      </c>
      <c r="U9" s="14" t="s">
        <v>29</v>
      </c>
      <c r="AB9" s="15">
        <v>0</v>
      </c>
      <c r="AC9" s="15">
        <v>8.1533999999999995E-2</v>
      </c>
      <c r="AD9" s="15">
        <v>7444.86</v>
      </c>
      <c r="AE9" s="14" t="s">
        <v>29</v>
      </c>
      <c r="AL9" s="15">
        <v>0</v>
      </c>
      <c r="AM9" s="15">
        <v>8.1533999999999995E-2</v>
      </c>
      <c r="AN9" s="15">
        <v>7444.86</v>
      </c>
    </row>
    <row r="10" spans="1:40" ht="11.1" customHeight="1">
      <c r="B10" s="30" t="s">
        <v>80</v>
      </c>
      <c r="F10" s="14" t="s">
        <v>32</v>
      </c>
      <c r="H10" s="15">
        <v>1</v>
      </c>
      <c r="I10" s="15">
        <v>0.08</v>
      </c>
      <c r="J10" s="15">
        <v>7337.65</v>
      </c>
      <c r="L10" s="30" t="s">
        <v>80</v>
      </c>
      <c r="P10" s="14" t="s">
        <v>32</v>
      </c>
      <c r="R10" s="15">
        <v>1</v>
      </c>
      <c r="S10" s="15">
        <v>0.08</v>
      </c>
      <c r="T10" s="15">
        <v>7337.65</v>
      </c>
      <c r="V10" s="30" t="s">
        <v>80</v>
      </c>
      <c r="Z10" s="14" t="s">
        <v>32</v>
      </c>
      <c r="AB10" s="15">
        <v>1</v>
      </c>
      <c r="AC10" s="15">
        <v>0.08</v>
      </c>
      <c r="AD10" s="15">
        <v>7337.65</v>
      </c>
      <c r="AF10" s="30" t="s">
        <v>80</v>
      </c>
      <c r="AJ10" s="14" t="s">
        <v>32</v>
      </c>
      <c r="AL10" s="15">
        <v>1</v>
      </c>
      <c r="AM10" s="15">
        <v>0.08</v>
      </c>
      <c r="AN10" s="15">
        <v>7337.65</v>
      </c>
    </row>
    <row r="11" spans="1:40" ht="11.1" customHeight="1">
      <c r="A11" s="17" t="s">
        <v>33</v>
      </c>
      <c r="B11" s="47">
        <v>25</v>
      </c>
      <c r="C11" s="17" t="s">
        <v>34</v>
      </c>
      <c r="D11" s="48">
        <f>B4</f>
        <v>0.04</v>
      </c>
      <c r="E11" s="30" t="s">
        <v>81</v>
      </c>
      <c r="F11" s="20">
        <f>PMT(B13/12,12*B11,-B12)</f>
        <v>6443.0140148550854</v>
      </c>
      <c r="H11" s="15">
        <v>2</v>
      </c>
      <c r="I11" s="15">
        <v>7.85E-2</v>
      </c>
      <c r="J11" s="15">
        <v>7230.58</v>
      </c>
      <c r="K11" s="17" t="s">
        <v>33</v>
      </c>
      <c r="L11" s="47">
        <v>25</v>
      </c>
      <c r="M11" s="17" t="s">
        <v>34</v>
      </c>
      <c r="N11" s="48">
        <f>C4</f>
        <v>5.0000000000000001E-3</v>
      </c>
      <c r="O11" s="30" t="s">
        <v>81</v>
      </c>
      <c r="P11" s="20">
        <f>PMT(L13/12,12*L11,-L12)</f>
        <v>6909.1152521264676</v>
      </c>
      <c r="R11" s="15">
        <v>2</v>
      </c>
      <c r="S11" s="15">
        <v>7.85E-2</v>
      </c>
      <c r="T11" s="15">
        <v>7230.58</v>
      </c>
      <c r="U11" s="17" t="s">
        <v>33</v>
      </c>
      <c r="V11" s="47">
        <v>25</v>
      </c>
      <c r="W11" s="17" t="s">
        <v>34</v>
      </c>
      <c r="X11" s="48">
        <f>D4</f>
        <v>0.04</v>
      </c>
      <c r="Y11" s="30" t="s">
        <v>81</v>
      </c>
      <c r="Z11" s="20">
        <f>PMT(V13/12,12*V11,-V12)</f>
        <v>6443.0140148550854</v>
      </c>
      <c r="AB11" s="15">
        <v>2</v>
      </c>
      <c r="AC11" s="15">
        <v>7.85E-2</v>
      </c>
      <c r="AD11" s="15">
        <v>7230.58</v>
      </c>
      <c r="AE11" s="17" t="s">
        <v>33</v>
      </c>
      <c r="AF11" s="47">
        <v>25</v>
      </c>
      <c r="AG11" s="17" t="s">
        <v>34</v>
      </c>
      <c r="AH11" s="48">
        <f>E4</f>
        <v>5.0000000000000001E-3</v>
      </c>
      <c r="AI11" s="30" t="s">
        <v>81</v>
      </c>
      <c r="AJ11" s="20">
        <f>PMT(AF13/12,12*AF11,-AF12)</f>
        <v>6909.1152521264676</v>
      </c>
      <c r="AL11" s="15">
        <v>2</v>
      </c>
      <c r="AM11" s="15">
        <v>7.85E-2</v>
      </c>
      <c r="AN11" s="15">
        <v>7230.58</v>
      </c>
    </row>
    <row r="12" spans="1:40" ht="11.1" customHeight="1">
      <c r="A12" s="17" t="s">
        <v>36</v>
      </c>
      <c r="B12" s="47">
        <v>1000000</v>
      </c>
      <c r="C12" s="17" t="s">
        <v>37</v>
      </c>
      <c r="D12" s="48">
        <v>0</v>
      </c>
      <c r="E12" s="17" t="s">
        <v>42</v>
      </c>
      <c r="F12" s="21">
        <f>IRR(H18:H378,0.01)*12</f>
        <v>6.4349376006923364E-2</v>
      </c>
      <c r="G12" s="17" t="s">
        <v>82</v>
      </c>
      <c r="H12" s="15">
        <v>3</v>
      </c>
      <c r="I12" s="15">
        <v>7.6899999999999996E-2</v>
      </c>
      <c r="J12" s="15">
        <v>7124.08</v>
      </c>
      <c r="K12" s="17" t="s">
        <v>36</v>
      </c>
      <c r="L12" s="47">
        <v>1000000</v>
      </c>
      <c r="M12" s="17" t="s">
        <v>37</v>
      </c>
      <c r="N12" s="48">
        <v>0</v>
      </c>
      <c r="O12" s="17" t="s">
        <v>42</v>
      </c>
      <c r="P12" s="21">
        <f>IRR(R18:R378,0.01)*12</f>
        <v>6.8049198316200155E-2</v>
      </c>
      <c r="Q12" s="17" t="s">
        <v>82</v>
      </c>
      <c r="R12" s="15">
        <v>3</v>
      </c>
      <c r="S12" s="15">
        <v>7.6899999999999996E-2</v>
      </c>
      <c r="T12" s="15">
        <v>7124.08</v>
      </c>
      <c r="U12" s="17" t="s">
        <v>36</v>
      </c>
      <c r="V12" s="47">
        <v>1000000</v>
      </c>
      <c r="W12" s="17" t="s">
        <v>37</v>
      </c>
      <c r="X12" s="48">
        <v>0</v>
      </c>
      <c r="Y12" s="17" t="s">
        <v>42</v>
      </c>
      <c r="Z12" s="21">
        <f>IRR(AB18:AB378,0.01)*12</f>
        <v>6.4349376006923364E-2</v>
      </c>
      <c r="AA12" s="17" t="s">
        <v>82</v>
      </c>
      <c r="AB12" s="15">
        <v>3</v>
      </c>
      <c r="AC12" s="15">
        <v>7.6899999999999996E-2</v>
      </c>
      <c r="AD12" s="15">
        <v>7124.08</v>
      </c>
      <c r="AE12" s="17" t="s">
        <v>36</v>
      </c>
      <c r="AF12" s="47">
        <v>1000000</v>
      </c>
      <c r="AG12" s="17" t="s">
        <v>37</v>
      </c>
      <c r="AH12" s="48">
        <v>0</v>
      </c>
      <c r="AI12" s="17" t="s">
        <v>42</v>
      </c>
      <c r="AJ12" s="21">
        <f>IRR(AL18:AL378,0.01)*12</f>
        <v>6.8049198316200155E-2</v>
      </c>
      <c r="AK12" s="17" t="s">
        <v>82</v>
      </c>
      <c r="AL12" s="15">
        <v>3</v>
      </c>
      <c r="AM12" s="15">
        <v>7.6899999999999996E-2</v>
      </c>
      <c r="AN12" s="15">
        <v>7124.08</v>
      </c>
    </row>
    <row r="13" spans="1:40" ht="11.1" customHeight="1">
      <c r="A13" s="30" t="s">
        <v>83</v>
      </c>
      <c r="B13" s="48">
        <f>B3</f>
        <v>0.06</v>
      </c>
      <c r="C13" s="17" t="s">
        <v>40</v>
      </c>
      <c r="D13" s="47">
        <f>B5</f>
        <v>15</v>
      </c>
      <c r="E13" s="17" t="s">
        <v>46</v>
      </c>
      <c r="F13" s="43">
        <f>IRR(G18:G378,0.01)*12</f>
        <v>6.4888404760731433E-2</v>
      </c>
      <c r="K13" s="30" t="s">
        <v>83</v>
      </c>
      <c r="L13" s="48">
        <f>C3</f>
        <v>6.7500000000000004E-2</v>
      </c>
      <c r="M13" s="17" t="s">
        <v>40</v>
      </c>
      <c r="N13" s="47">
        <f>C5</f>
        <v>15</v>
      </c>
      <c r="O13" s="17" t="s">
        <v>46</v>
      </c>
      <c r="P13" s="43">
        <f>IRR(Q18:Q378,0.01)*12</f>
        <v>6.8114775865161903E-2</v>
      </c>
      <c r="U13" s="30" t="s">
        <v>83</v>
      </c>
      <c r="V13" s="48">
        <f>D3</f>
        <v>0.06</v>
      </c>
      <c r="W13" s="17" t="s">
        <v>40</v>
      </c>
      <c r="X13" s="47">
        <f>D5</f>
        <v>5</v>
      </c>
      <c r="Y13" s="17" t="s">
        <v>46</v>
      </c>
      <c r="Z13" s="43">
        <f>IRR(AA18:AA378,0.01)*12</f>
        <v>6.9941599470491944E-2</v>
      </c>
      <c r="AE13" s="30" t="s">
        <v>83</v>
      </c>
      <c r="AF13" s="48">
        <f>E3</f>
        <v>6.7500000000000004E-2</v>
      </c>
      <c r="AG13" s="17" t="s">
        <v>40</v>
      </c>
      <c r="AH13" s="47">
        <f>E5</f>
        <v>5</v>
      </c>
      <c r="AI13" s="17" t="s">
        <v>46</v>
      </c>
      <c r="AJ13" s="43">
        <f>IRR(AK18:AK378,0.01)*12</f>
        <v>6.873354528062503E-2</v>
      </c>
    </row>
    <row r="14" spans="1:40" ht="11.1" customHeight="1">
      <c r="A14" s="17"/>
      <c r="B14" s="48"/>
      <c r="C14" s="17" t="s">
        <v>50</v>
      </c>
      <c r="D14" s="48">
        <v>0.33</v>
      </c>
      <c r="E14" s="22" t="s">
        <v>49</v>
      </c>
      <c r="F14" s="21">
        <f>IRR(J18:J378,0.01)*12</f>
        <v>4.2680739699978432E-2</v>
      </c>
      <c r="K14" s="17"/>
      <c r="L14" s="48"/>
      <c r="M14" s="17" t="s">
        <v>50</v>
      </c>
      <c r="N14" s="48">
        <v>0.33</v>
      </c>
      <c r="O14" s="22" t="s">
        <v>49</v>
      </c>
      <c r="P14" s="21">
        <f>IRR(T18:T378,0.01)*12</f>
        <v>4.5536455116280017E-2</v>
      </c>
      <c r="U14" s="17"/>
      <c r="V14" s="48"/>
      <c r="W14" s="17" t="s">
        <v>50</v>
      </c>
      <c r="X14" s="48">
        <v>0.33</v>
      </c>
      <c r="Y14" s="22" t="s">
        <v>49</v>
      </c>
      <c r="Z14" s="21">
        <f>IRR(AD18:AD378,0.01)*12</f>
        <v>4.2680739699978432E-2</v>
      </c>
      <c r="AE14" s="17"/>
      <c r="AF14" s="48"/>
      <c r="AG14" s="17" t="s">
        <v>50</v>
      </c>
      <c r="AH14" s="48">
        <v>0.33</v>
      </c>
      <c r="AI14" s="22" t="s">
        <v>49</v>
      </c>
      <c r="AJ14" s="21">
        <f>IRR(AN18:AN378,0.01)*12</f>
        <v>4.5536455116280017E-2</v>
      </c>
    </row>
    <row r="15" spans="1:40" ht="11.1" customHeight="1">
      <c r="A15" s="17"/>
      <c r="B15" s="48"/>
      <c r="C15" s="17"/>
      <c r="D15" s="47"/>
      <c r="E15" s="22" t="s">
        <v>51</v>
      </c>
      <c r="F15" s="21">
        <f>IRR(I18:I378,0.01)*12</f>
        <v>4.307710015463595E-2</v>
      </c>
      <c r="H15" s="49"/>
      <c r="K15" s="17"/>
      <c r="L15" s="48"/>
      <c r="M15" s="17"/>
      <c r="N15" s="47"/>
      <c r="O15" s="22" t="s">
        <v>51</v>
      </c>
      <c r="P15" s="21">
        <f>IRR(S18:S378,0.01)*12</f>
        <v>4.5585368268531212E-2</v>
      </c>
      <c r="R15" s="49"/>
      <c r="U15" s="17"/>
      <c r="V15" s="48"/>
      <c r="W15" s="17"/>
      <c r="X15" s="47"/>
      <c r="Y15" s="22" t="s">
        <v>51</v>
      </c>
      <c r="Z15" s="21">
        <f>IRR(AC18:AC378,0.01)*12</f>
        <v>4.6501521565874171E-2</v>
      </c>
      <c r="AB15" s="49"/>
      <c r="AE15" s="17"/>
      <c r="AF15" s="48"/>
      <c r="AG15" s="17"/>
      <c r="AH15" s="47"/>
      <c r="AI15" s="22" t="s">
        <v>51</v>
      </c>
      <c r="AJ15" s="21">
        <f>IRR(AM18:AM378,0.01)*12</f>
        <v>4.6008101462064133E-2</v>
      </c>
      <c r="AL15" s="49"/>
    </row>
    <row r="16" spans="1:40" ht="11.1" customHeight="1">
      <c r="A16" s="14" t="s">
        <v>84</v>
      </c>
      <c r="I16" s="22" t="s">
        <v>74</v>
      </c>
      <c r="K16" s="14" t="s">
        <v>84</v>
      </c>
      <c r="S16" s="22" t="s">
        <v>74</v>
      </c>
      <c r="U16" s="14" t="s">
        <v>84</v>
      </c>
      <c r="AC16" s="22" t="s">
        <v>74</v>
      </c>
      <c r="AE16" s="14" t="s">
        <v>84</v>
      </c>
      <c r="AM16" s="22" t="s">
        <v>74</v>
      </c>
    </row>
    <row r="17" spans="1:40" ht="11.1" customHeight="1">
      <c r="A17" s="30" t="s">
        <v>85</v>
      </c>
      <c r="B17" s="17" t="s">
        <v>86</v>
      </c>
      <c r="C17" s="17" t="s">
        <v>87</v>
      </c>
      <c r="D17" s="17" t="s">
        <v>88</v>
      </c>
      <c r="E17" s="17" t="s">
        <v>89</v>
      </c>
      <c r="F17" s="22" t="s">
        <v>90</v>
      </c>
      <c r="G17" s="17" t="s">
        <v>76</v>
      </c>
      <c r="H17" s="17" t="s">
        <v>77</v>
      </c>
      <c r="I17" s="22" t="s">
        <v>76</v>
      </c>
      <c r="J17" s="22" t="s">
        <v>77</v>
      </c>
      <c r="K17" s="30" t="s">
        <v>85</v>
      </c>
      <c r="L17" s="17" t="s">
        <v>86</v>
      </c>
      <c r="M17" s="17" t="s">
        <v>87</v>
      </c>
      <c r="N17" s="17" t="s">
        <v>88</v>
      </c>
      <c r="O17" s="17" t="s">
        <v>89</v>
      </c>
      <c r="P17" s="22" t="s">
        <v>90</v>
      </c>
      <c r="Q17" s="17" t="s">
        <v>76</v>
      </c>
      <c r="R17" s="17" t="s">
        <v>77</v>
      </c>
      <c r="S17" s="22" t="s">
        <v>76</v>
      </c>
      <c r="T17" s="22" t="s">
        <v>77</v>
      </c>
      <c r="U17" s="30" t="s">
        <v>85</v>
      </c>
      <c r="V17" s="17" t="s">
        <v>86</v>
      </c>
      <c r="W17" s="17" t="s">
        <v>87</v>
      </c>
      <c r="X17" s="17" t="s">
        <v>88</v>
      </c>
      <c r="Y17" s="17" t="s">
        <v>89</v>
      </c>
      <c r="Z17" s="22" t="s">
        <v>90</v>
      </c>
      <c r="AA17" s="17" t="s">
        <v>76</v>
      </c>
      <c r="AB17" s="17" t="s">
        <v>77</v>
      </c>
      <c r="AC17" s="22" t="s">
        <v>76</v>
      </c>
      <c r="AD17" s="22" t="s">
        <v>77</v>
      </c>
      <c r="AE17" s="30" t="s">
        <v>85</v>
      </c>
      <c r="AF17" s="17" t="s">
        <v>86</v>
      </c>
      <c r="AG17" s="17" t="s">
        <v>87</v>
      </c>
      <c r="AH17" s="17" t="s">
        <v>88</v>
      </c>
      <c r="AI17" s="17" t="s">
        <v>89</v>
      </c>
      <c r="AJ17" s="22" t="s">
        <v>90</v>
      </c>
      <c r="AK17" s="17" t="s">
        <v>76</v>
      </c>
      <c r="AL17" s="17" t="s">
        <v>77</v>
      </c>
      <c r="AM17" s="22" t="s">
        <v>76</v>
      </c>
      <c r="AN17" s="22" t="s">
        <v>77</v>
      </c>
    </row>
    <row r="18" spans="1:40" ht="11.1" customHeight="1">
      <c r="A18" s="25">
        <v>0</v>
      </c>
      <c r="E18" s="26">
        <f>B12</f>
        <v>1000000</v>
      </c>
      <c r="F18" s="31">
        <v>35125</v>
      </c>
      <c r="G18" s="25">
        <f>-(1-D$11)*B$12</f>
        <v>-960000</v>
      </c>
      <c r="H18" s="25">
        <f>-(1-D$11)*B$12</f>
        <v>-960000</v>
      </c>
      <c r="I18" s="25">
        <f>-(1-(1-D$14)*D$11)*B$12</f>
        <v>-973200</v>
      </c>
      <c r="J18" s="25">
        <f>-(1-(1-D$14)*D$11)*B$12</f>
        <v>-973200</v>
      </c>
      <c r="K18" s="25">
        <v>0</v>
      </c>
      <c r="O18" s="26">
        <f>L12</f>
        <v>1000000</v>
      </c>
      <c r="P18" s="31">
        <v>35125</v>
      </c>
      <c r="Q18" s="25">
        <f>-(1-N$11)*L$12</f>
        <v>-995000</v>
      </c>
      <c r="R18" s="25">
        <f>-(1-N$11)*L$12</f>
        <v>-995000</v>
      </c>
      <c r="S18" s="25">
        <f>-(1-(1-N$14)*N$11)*L$12</f>
        <v>-996650</v>
      </c>
      <c r="T18" s="25">
        <f>-(1-(1-N$14)*N$11)*L$12</f>
        <v>-996650</v>
      </c>
      <c r="U18" s="25">
        <v>0</v>
      </c>
      <c r="Y18" s="26">
        <f>V12</f>
        <v>1000000</v>
      </c>
      <c r="Z18" s="31">
        <v>35125</v>
      </c>
      <c r="AA18" s="25">
        <f>-(1-X$11)*V$12</f>
        <v>-960000</v>
      </c>
      <c r="AB18" s="25">
        <f>-(1-X$11)*V$12</f>
        <v>-960000</v>
      </c>
      <c r="AC18" s="25">
        <f>-(1-(1-X$14)*X$11)*V$12</f>
        <v>-973200</v>
      </c>
      <c r="AD18" s="25">
        <f>-(1-(1-X$14)*X$11)*V$12</f>
        <v>-973200</v>
      </c>
      <c r="AE18" s="25">
        <v>0</v>
      </c>
      <c r="AI18" s="26">
        <f>AF12</f>
        <v>1000000</v>
      </c>
      <c r="AJ18" s="31">
        <v>35125</v>
      </c>
      <c r="AK18" s="25">
        <f>-(1-AH$11)*AF$12</f>
        <v>-995000</v>
      </c>
      <c r="AL18" s="25">
        <f>-(1-AH$11)*AF$12</f>
        <v>-995000</v>
      </c>
      <c r="AM18" s="25">
        <f>-(1-(1-AH$14)*AH$11)*AF$12</f>
        <v>-996650</v>
      </c>
      <c r="AN18" s="25">
        <f>-(1-(1-AH$14)*AH$11)*AF$12</f>
        <v>-996650</v>
      </c>
    </row>
    <row r="19" spans="1:40" ht="11.1" customHeight="1">
      <c r="A19" s="25">
        <v>1</v>
      </c>
      <c r="B19" s="20">
        <f t="shared" ref="B19:B82" si="0">IF(A19&gt;B$11*12,0,PMT(B$13/12,B$11*12,-B$12))</f>
        <v>6443.0140148550854</v>
      </c>
      <c r="C19" s="20">
        <f t="shared" ref="C19:C82" si="1">IF(A19&gt;12*B$11,0,E18*B$13/12)</f>
        <v>5000</v>
      </c>
      <c r="D19" s="20">
        <f t="shared" ref="D19:D82" si="2">IF(A19&gt;12*B$11,0,B19-C19)</f>
        <v>1443.0140148550854</v>
      </c>
      <c r="E19" s="26">
        <f t="shared" ref="E19:E82" si="3">IF(A19&gt;B$11*12,0,E18-D19)</f>
        <v>998556.98598514497</v>
      </c>
      <c r="F19" s="31">
        <v>35156</v>
      </c>
      <c r="G19" s="28">
        <f>IF(A19&lt;D$13*12,B19,IF(A19&gt;D$13*12,0,B19+E19*(1+D$12)))</f>
        <v>6443.0140148550854</v>
      </c>
      <c r="H19" s="20">
        <f>B19</f>
        <v>6443.0140148550854</v>
      </c>
      <c r="I19" s="28">
        <f>IF(A19&lt;D$13*12,B19-(D$14*C19),IF(A19&gt;D$13*12,0,B19-(D$14*C19)+E19*(1+(1-D$14)*D$12)))</f>
        <v>4793.0140148550854</v>
      </c>
      <c r="J19" s="20">
        <f>B19-D$14*C19</f>
        <v>4793.0140148550854</v>
      </c>
      <c r="K19" s="25">
        <v>1</v>
      </c>
      <c r="L19" s="20">
        <f t="shared" ref="L19:L82" si="4">IF(K19&gt;L$11*12,0,PMT(L$13/12,L$11*12,-L$12))</f>
        <v>6909.1152521264676</v>
      </c>
      <c r="M19" s="20">
        <f t="shared" ref="M19:M82" si="5">IF(K19&gt;12*L$11,0,O18*L$13/12)</f>
        <v>5625</v>
      </c>
      <c r="N19" s="20">
        <f t="shared" ref="N19:N82" si="6">IF(K19&gt;12*L$11,0,L19-M19)</f>
        <v>1284.1152521264676</v>
      </c>
      <c r="O19" s="26">
        <f t="shared" ref="O19:O82" si="7">IF(K19&gt;L$11*12,0,O18-N19)</f>
        <v>998715.88474787353</v>
      </c>
      <c r="P19" s="31">
        <v>35156</v>
      </c>
      <c r="Q19" s="28">
        <f>IF(K19&lt;N$13*12,L19,IF(K19&gt;N$13*12,0,L19+O19*(1+N$12)))</f>
        <v>6909.1152521264676</v>
      </c>
      <c r="R19" s="20">
        <f t="shared" ref="R19:R82" si="8">L19</f>
        <v>6909.1152521264676</v>
      </c>
      <c r="S19" s="28">
        <f>IF(K19&lt;N$13*12,L19-(N$14*M19),IF(K19&gt;N$13*12,0,L19-(N$14*M19)+O19*(1+(1-N$14)*N$12)))</f>
        <v>5052.8652521264676</v>
      </c>
      <c r="T19" s="20">
        <f>L19-N$14*M19</f>
        <v>5052.8652521264676</v>
      </c>
      <c r="U19" s="25">
        <v>1</v>
      </c>
      <c r="V19" s="20">
        <f t="shared" ref="V19:V82" si="9">IF(U19&gt;V$11*12,0,PMT(V$13/12,V$11*12,-V$12))</f>
        <v>6443.0140148550854</v>
      </c>
      <c r="W19" s="20">
        <f t="shared" ref="W19:W82" si="10">IF(U19&gt;12*V$11,0,Y18*V$13/12)</f>
        <v>5000</v>
      </c>
      <c r="X19" s="20">
        <f t="shared" ref="X19:X82" si="11">IF(U19&gt;12*V$11,0,V19-W19)</f>
        <v>1443.0140148550854</v>
      </c>
      <c r="Y19" s="26">
        <f t="shared" ref="Y19:Y82" si="12">IF(U19&gt;V$11*12,0,Y18-X19)</f>
        <v>998556.98598514497</v>
      </c>
      <c r="Z19" s="31">
        <v>35156</v>
      </c>
      <c r="AA19" s="28">
        <f>IF(U19&lt;X$13*12,V19,IF(U19&gt;X$13*12,0,V19+Y19*(1+X$12)))</f>
        <v>6443.0140148550854</v>
      </c>
      <c r="AB19" s="20">
        <f t="shared" ref="AB19:AB82" si="13">V19</f>
        <v>6443.0140148550854</v>
      </c>
      <c r="AC19" s="28">
        <f>IF(U19&lt;X$13*12,V19-(X$14*W19),IF(U19&gt;X$13*12,0,V19-(X$14*W19)+Y19*(1+(1-X$14)*X$12)))</f>
        <v>4793.0140148550854</v>
      </c>
      <c r="AD19" s="20">
        <f>V19-X$14*W19</f>
        <v>4793.0140148550854</v>
      </c>
      <c r="AE19" s="25">
        <v>1</v>
      </c>
      <c r="AF19" s="20">
        <f t="shared" ref="AF19:AF82" si="14">IF(AE19&gt;AF$11*12,0,PMT(AF$13/12,AF$11*12,-AF$12))</f>
        <v>6909.1152521264676</v>
      </c>
      <c r="AG19" s="20">
        <f t="shared" ref="AG19:AG82" si="15">IF(AE19&gt;12*AF$11,0,AI18*AF$13/12)</f>
        <v>5625</v>
      </c>
      <c r="AH19" s="20">
        <f t="shared" ref="AH19:AH82" si="16">IF(AE19&gt;12*AF$11,0,AF19-AG19)</f>
        <v>1284.1152521264676</v>
      </c>
      <c r="AI19" s="26">
        <f t="shared" ref="AI19:AI82" si="17">IF(AE19&gt;AF$11*12,0,AI18-AH19)</f>
        <v>998715.88474787353</v>
      </c>
      <c r="AJ19" s="31">
        <v>35156</v>
      </c>
      <c r="AK19" s="28">
        <f>IF(AE19&lt;AH$13*12,AF19,IF(AE19&gt;AH$13*12,0,AF19+AI19*(1+AH$12)))</f>
        <v>6909.1152521264676</v>
      </c>
      <c r="AL19" s="20">
        <f t="shared" ref="AL19:AL82" si="18">AF19</f>
        <v>6909.1152521264676</v>
      </c>
      <c r="AM19" s="28">
        <f>IF(AE19&lt;AH$13*12,AF19-(AH$14*AG19),IF(AE19&gt;AH$13*12,0,AF19-(AH$14*AG19)+AI19*(1+(1-AH$14)*AH$12)))</f>
        <v>5052.8652521264676</v>
      </c>
      <c r="AN19" s="20">
        <f>AF19-AH$14*AG19</f>
        <v>5052.8652521264676</v>
      </c>
    </row>
    <row r="20" spans="1:40" ht="11.1" customHeight="1">
      <c r="A20" s="25">
        <f t="shared" ref="A20:A83" si="19">A19+1</f>
        <v>2</v>
      </c>
      <c r="B20" s="20">
        <f t="shared" si="0"/>
        <v>6443.0140148550854</v>
      </c>
      <c r="C20" s="20">
        <f t="shared" si="1"/>
        <v>4992.7849299257241</v>
      </c>
      <c r="D20" s="20">
        <f t="shared" si="2"/>
        <v>1450.2290849293613</v>
      </c>
      <c r="E20" s="26">
        <f t="shared" si="3"/>
        <v>997106.75690021564</v>
      </c>
      <c r="F20" s="31">
        <v>35186</v>
      </c>
      <c r="G20" s="28">
        <f t="shared" ref="G20:G83" si="20">IF(A20&lt;D$13*12,B20,IF(A20&gt;D$13*12,0,B20+E20*(1+D$12)))</f>
        <v>6443.0140148550854</v>
      </c>
      <c r="H20" s="20">
        <f t="shared" ref="H20:H83" si="21">B20</f>
        <v>6443.0140148550854</v>
      </c>
      <c r="I20" s="28">
        <f t="shared" ref="I20:I83" si="22">IF(A20&lt;D$13*12,B20-(D$14*C20),IF(A20&gt;D$13*12,0,B20-(D$14*C20)+E20*(1+(1-D$14)*D$12)))</f>
        <v>4795.3949879795964</v>
      </c>
      <c r="J20" s="20">
        <f t="shared" ref="J20:J83" si="23">B20-D$14*C20</f>
        <v>4795.3949879795964</v>
      </c>
      <c r="K20" s="25">
        <f t="shared" ref="K20:K83" si="24">K19+1</f>
        <v>2</v>
      </c>
      <c r="L20" s="20">
        <f t="shared" si="4"/>
        <v>6909.1152521264676</v>
      </c>
      <c r="M20" s="20">
        <f t="shared" si="5"/>
        <v>5617.7768517067889</v>
      </c>
      <c r="N20" s="20">
        <f t="shared" si="6"/>
        <v>1291.3384004196787</v>
      </c>
      <c r="O20" s="26">
        <f t="shared" si="7"/>
        <v>997424.54634745384</v>
      </c>
      <c r="P20" s="31">
        <v>35186</v>
      </c>
      <c r="Q20" s="28">
        <f t="shared" ref="Q20:Q83" si="25">IF(K20&lt;N$13*12,L20,IF(K20&gt;N$13*12,0,L20+O20*(1+N$12)))</f>
        <v>6909.1152521264676</v>
      </c>
      <c r="R20" s="20">
        <f t="shared" si="8"/>
        <v>6909.1152521264676</v>
      </c>
      <c r="S20" s="28">
        <f t="shared" ref="S20:S83" si="26">IF(K20&lt;N$13*12,L20-(N$14*M20),IF(K20&gt;N$13*12,0,L20-(N$14*M20)+O20*(1+(1-N$14)*N$12)))</f>
        <v>5055.2488910632273</v>
      </c>
      <c r="T20" s="20">
        <f t="shared" ref="T20:T83" si="27">L20-N$14*M20</f>
        <v>5055.2488910632273</v>
      </c>
      <c r="U20" s="25">
        <f t="shared" ref="U20:U83" si="28">U19+1</f>
        <v>2</v>
      </c>
      <c r="V20" s="20">
        <f t="shared" si="9"/>
        <v>6443.0140148550854</v>
      </c>
      <c r="W20" s="20">
        <f t="shared" si="10"/>
        <v>4992.7849299257241</v>
      </c>
      <c r="X20" s="20">
        <f t="shared" si="11"/>
        <v>1450.2290849293613</v>
      </c>
      <c r="Y20" s="26">
        <f t="shared" si="12"/>
        <v>997106.75690021564</v>
      </c>
      <c r="Z20" s="31">
        <v>35186</v>
      </c>
      <c r="AA20" s="28">
        <f t="shared" ref="AA20:AA83" si="29">IF(U20&lt;X$13*12,V20,IF(U20&gt;X$13*12,0,V20+Y20*(1+X$12)))</f>
        <v>6443.0140148550854</v>
      </c>
      <c r="AB20" s="20">
        <f t="shared" si="13"/>
        <v>6443.0140148550854</v>
      </c>
      <c r="AC20" s="28">
        <f t="shared" ref="AC20:AC83" si="30">IF(U20&lt;X$13*12,V20-(X$14*W20),IF(U20&gt;X$13*12,0,V20-(X$14*W20)+Y20*(1+(1-X$14)*X$12)))</f>
        <v>4795.3949879795964</v>
      </c>
      <c r="AD20" s="20">
        <f t="shared" ref="AD20:AD83" si="31">V20-X$14*W20</f>
        <v>4795.3949879795964</v>
      </c>
      <c r="AE20" s="25">
        <f t="shared" ref="AE20:AE83" si="32">AE19+1</f>
        <v>2</v>
      </c>
      <c r="AF20" s="20">
        <f t="shared" si="14"/>
        <v>6909.1152521264676</v>
      </c>
      <c r="AG20" s="20">
        <f t="shared" si="15"/>
        <v>5617.7768517067889</v>
      </c>
      <c r="AH20" s="20">
        <f t="shared" si="16"/>
        <v>1291.3384004196787</v>
      </c>
      <c r="AI20" s="26">
        <f t="shared" si="17"/>
        <v>997424.54634745384</v>
      </c>
      <c r="AJ20" s="31">
        <v>35186</v>
      </c>
      <c r="AK20" s="28">
        <f t="shared" ref="AK20:AK83" si="33">IF(AE20&lt;AH$13*12,AF20,IF(AE20&gt;AH$13*12,0,AF20+AI20*(1+AH$12)))</f>
        <v>6909.1152521264676</v>
      </c>
      <c r="AL20" s="20">
        <f t="shared" si="18"/>
        <v>6909.1152521264676</v>
      </c>
      <c r="AM20" s="28">
        <f t="shared" ref="AM20:AM83" si="34">IF(AE20&lt;AH$13*12,AF20-(AH$14*AG20),IF(AE20&gt;AH$13*12,0,AF20-(AH$14*AG20)+AI20*(1+(1-AH$14)*AH$12)))</f>
        <v>5055.2488910632273</v>
      </c>
      <c r="AN20" s="20">
        <f t="shared" ref="AN20:AN83" si="35">AF20-AH$14*AG20</f>
        <v>5055.2488910632273</v>
      </c>
    </row>
    <row r="21" spans="1:40" ht="11.1" customHeight="1">
      <c r="A21" s="25">
        <f t="shared" si="19"/>
        <v>3</v>
      </c>
      <c r="B21" s="20">
        <f t="shared" si="0"/>
        <v>6443.0140148550854</v>
      </c>
      <c r="C21" s="20">
        <f t="shared" si="1"/>
        <v>4985.5337845010781</v>
      </c>
      <c r="D21" s="20">
        <f t="shared" si="2"/>
        <v>1457.4802303540073</v>
      </c>
      <c r="E21" s="26">
        <f t="shared" si="3"/>
        <v>995649.27666986163</v>
      </c>
      <c r="F21" s="31">
        <v>35217</v>
      </c>
      <c r="G21" s="28">
        <f t="shared" si="20"/>
        <v>6443.0140148550854</v>
      </c>
      <c r="H21" s="20">
        <f t="shared" si="21"/>
        <v>6443.0140148550854</v>
      </c>
      <c r="I21" s="28">
        <f t="shared" si="22"/>
        <v>4797.7878659697299</v>
      </c>
      <c r="J21" s="20">
        <f t="shared" si="23"/>
        <v>4797.7878659697299</v>
      </c>
      <c r="K21" s="25">
        <f t="shared" si="24"/>
        <v>3</v>
      </c>
      <c r="L21" s="20">
        <f t="shared" si="4"/>
        <v>6909.1152521264676</v>
      </c>
      <c r="M21" s="20">
        <f t="shared" si="5"/>
        <v>5610.5130732044281</v>
      </c>
      <c r="N21" s="20">
        <f t="shared" si="6"/>
        <v>1298.6021789220395</v>
      </c>
      <c r="O21" s="26">
        <f t="shared" si="7"/>
        <v>996125.9441685318</v>
      </c>
      <c r="P21" s="31">
        <v>35217</v>
      </c>
      <c r="Q21" s="28">
        <f t="shared" si="25"/>
        <v>6909.1152521264676</v>
      </c>
      <c r="R21" s="20">
        <f t="shared" si="8"/>
        <v>6909.1152521264676</v>
      </c>
      <c r="S21" s="28">
        <f t="shared" si="26"/>
        <v>5057.6459379690059</v>
      </c>
      <c r="T21" s="20">
        <f t="shared" si="27"/>
        <v>5057.6459379690059</v>
      </c>
      <c r="U21" s="25">
        <f t="shared" si="28"/>
        <v>3</v>
      </c>
      <c r="V21" s="20">
        <f t="shared" si="9"/>
        <v>6443.0140148550854</v>
      </c>
      <c r="W21" s="20">
        <f t="shared" si="10"/>
        <v>4985.5337845010781</v>
      </c>
      <c r="X21" s="20">
        <f t="shared" si="11"/>
        <v>1457.4802303540073</v>
      </c>
      <c r="Y21" s="26">
        <f t="shared" si="12"/>
        <v>995649.27666986163</v>
      </c>
      <c r="Z21" s="31">
        <v>35217</v>
      </c>
      <c r="AA21" s="28">
        <f t="shared" si="29"/>
        <v>6443.0140148550854</v>
      </c>
      <c r="AB21" s="20">
        <f t="shared" si="13"/>
        <v>6443.0140148550854</v>
      </c>
      <c r="AC21" s="28">
        <f t="shared" si="30"/>
        <v>4797.7878659697299</v>
      </c>
      <c r="AD21" s="20">
        <f t="shared" si="31"/>
        <v>4797.7878659697299</v>
      </c>
      <c r="AE21" s="25">
        <f t="shared" si="32"/>
        <v>3</v>
      </c>
      <c r="AF21" s="20">
        <f t="shared" si="14"/>
        <v>6909.1152521264676</v>
      </c>
      <c r="AG21" s="20">
        <f t="shared" si="15"/>
        <v>5610.5130732044281</v>
      </c>
      <c r="AH21" s="20">
        <f t="shared" si="16"/>
        <v>1298.6021789220395</v>
      </c>
      <c r="AI21" s="26">
        <f t="shared" si="17"/>
        <v>996125.9441685318</v>
      </c>
      <c r="AJ21" s="31">
        <v>35217</v>
      </c>
      <c r="AK21" s="28">
        <f t="shared" si="33"/>
        <v>6909.1152521264676</v>
      </c>
      <c r="AL21" s="20">
        <f t="shared" si="18"/>
        <v>6909.1152521264676</v>
      </c>
      <c r="AM21" s="28">
        <f t="shared" si="34"/>
        <v>5057.6459379690059</v>
      </c>
      <c r="AN21" s="20">
        <f t="shared" si="35"/>
        <v>5057.6459379690059</v>
      </c>
    </row>
    <row r="22" spans="1:40" ht="11.1" customHeight="1">
      <c r="A22" s="25">
        <f t="shared" si="19"/>
        <v>4</v>
      </c>
      <c r="B22" s="20">
        <f t="shared" si="0"/>
        <v>6443.0140148550854</v>
      </c>
      <c r="C22" s="20">
        <f t="shared" si="1"/>
        <v>4978.2463833493084</v>
      </c>
      <c r="D22" s="20">
        <f t="shared" si="2"/>
        <v>1464.767631505777</v>
      </c>
      <c r="E22" s="26">
        <f t="shared" si="3"/>
        <v>994184.5090383559</v>
      </c>
      <c r="F22" s="31">
        <v>35247</v>
      </c>
      <c r="G22" s="28">
        <f t="shared" si="20"/>
        <v>6443.0140148550854</v>
      </c>
      <c r="H22" s="20">
        <f t="shared" si="21"/>
        <v>6443.0140148550854</v>
      </c>
      <c r="I22" s="28">
        <f t="shared" si="22"/>
        <v>4800.192708349814</v>
      </c>
      <c r="J22" s="20">
        <f t="shared" si="23"/>
        <v>4800.192708349814</v>
      </c>
      <c r="K22" s="25">
        <f t="shared" si="24"/>
        <v>4</v>
      </c>
      <c r="L22" s="20">
        <f t="shared" si="4"/>
        <v>6909.1152521264676</v>
      </c>
      <c r="M22" s="20">
        <f t="shared" si="5"/>
        <v>5603.2084359479923</v>
      </c>
      <c r="N22" s="20">
        <f t="shared" si="6"/>
        <v>1305.9068161784753</v>
      </c>
      <c r="O22" s="26">
        <f t="shared" si="7"/>
        <v>994820.03735235333</v>
      </c>
      <c r="P22" s="31">
        <v>35247</v>
      </c>
      <c r="Q22" s="28">
        <f t="shared" si="25"/>
        <v>6909.1152521264676</v>
      </c>
      <c r="R22" s="20">
        <f t="shared" si="8"/>
        <v>6909.1152521264676</v>
      </c>
      <c r="S22" s="28">
        <f t="shared" si="26"/>
        <v>5060.0564682636304</v>
      </c>
      <c r="T22" s="20">
        <f t="shared" si="27"/>
        <v>5060.0564682636304</v>
      </c>
      <c r="U22" s="25">
        <f t="shared" si="28"/>
        <v>4</v>
      </c>
      <c r="V22" s="20">
        <f t="shared" si="9"/>
        <v>6443.0140148550854</v>
      </c>
      <c r="W22" s="20">
        <f t="shared" si="10"/>
        <v>4978.2463833493084</v>
      </c>
      <c r="X22" s="20">
        <f t="shared" si="11"/>
        <v>1464.767631505777</v>
      </c>
      <c r="Y22" s="26">
        <f t="shared" si="12"/>
        <v>994184.5090383559</v>
      </c>
      <c r="Z22" s="31">
        <v>35247</v>
      </c>
      <c r="AA22" s="28">
        <f t="shared" si="29"/>
        <v>6443.0140148550854</v>
      </c>
      <c r="AB22" s="20">
        <f t="shared" si="13"/>
        <v>6443.0140148550854</v>
      </c>
      <c r="AC22" s="28">
        <f t="shared" si="30"/>
        <v>4800.192708349814</v>
      </c>
      <c r="AD22" s="20">
        <f t="shared" si="31"/>
        <v>4800.192708349814</v>
      </c>
      <c r="AE22" s="25">
        <f t="shared" si="32"/>
        <v>4</v>
      </c>
      <c r="AF22" s="20">
        <f t="shared" si="14"/>
        <v>6909.1152521264676</v>
      </c>
      <c r="AG22" s="20">
        <f t="shared" si="15"/>
        <v>5603.2084359479923</v>
      </c>
      <c r="AH22" s="20">
        <f t="shared" si="16"/>
        <v>1305.9068161784753</v>
      </c>
      <c r="AI22" s="26">
        <f t="shared" si="17"/>
        <v>994820.03735235333</v>
      </c>
      <c r="AJ22" s="31">
        <v>35247</v>
      </c>
      <c r="AK22" s="28">
        <f t="shared" si="33"/>
        <v>6909.1152521264676</v>
      </c>
      <c r="AL22" s="20">
        <f t="shared" si="18"/>
        <v>6909.1152521264676</v>
      </c>
      <c r="AM22" s="28">
        <f t="shared" si="34"/>
        <v>5060.0564682636304</v>
      </c>
      <c r="AN22" s="20">
        <f t="shared" si="35"/>
        <v>5060.0564682636304</v>
      </c>
    </row>
    <row r="23" spans="1:40" ht="11.1" customHeight="1">
      <c r="A23" s="25">
        <f t="shared" si="19"/>
        <v>5</v>
      </c>
      <c r="B23" s="20">
        <f t="shared" si="0"/>
        <v>6443.0140148550854</v>
      </c>
      <c r="C23" s="20">
        <f t="shared" si="1"/>
        <v>4970.9225451917791</v>
      </c>
      <c r="D23" s="20">
        <f t="shared" si="2"/>
        <v>1472.0914696633063</v>
      </c>
      <c r="E23" s="26">
        <f t="shared" si="3"/>
        <v>992712.41756869259</v>
      </c>
      <c r="F23" s="31">
        <v>35278</v>
      </c>
      <c r="G23" s="28">
        <f t="shared" si="20"/>
        <v>6443.0140148550854</v>
      </c>
      <c r="H23" s="20">
        <f t="shared" si="21"/>
        <v>6443.0140148550854</v>
      </c>
      <c r="I23" s="28">
        <f t="shared" si="22"/>
        <v>4802.6095749417982</v>
      </c>
      <c r="J23" s="20">
        <f t="shared" si="23"/>
        <v>4802.6095749417982</v>
      </c>
      <c r="K23" s="25">
        <f t="shared" si="24"/>
        <v>5</v>
      </c>
      <c r="L23" s="20">
        <f t="shared" si="4"/>
        <v>6909.1152521264676</v>
      </c>
      <c r="M23" s="20">
        <f t="shared" si="5"/>
        <v>5595.8627101069878</v>
      </c>
      <c r="N23" s="20">
        <f t="shared" si="6"/>
        <v>1313.2525420194797</v>
      </c>
      <c r="O23" s="26">
        <f t="shared" si="7"/>
        <v>993506.78481033386</v>
      </c>
      <c r="P23" s="31">
        <v>35278</v>
      </c>
      <c r="Q23" s="28">
        <f t="shared" si="25"/>
        <v>6909.1152521264676</v>
      </c>
      <c r="R23" s="20">
        <f t="shared" si="8"/>
        <v>6909.1152521264676</v>
      </c>
      <c r="S23" s="28">
        <f t="shared" si="26"/>
        <v>5062.4805577911611</v>
      </c>
      <c r="T23" s="20">
        <f t="shared" si="27"/>
        <v>5062.4805577911611</v>
      </c>
      <c r="U23" s="25">
        <f t="shared" si="28"/>
        <v>5</v>
      </c>
      <c r="V23" s="20">
        <f t="shared" si="9"/>
        <v>6443.0140148550854</v>
      </c>
      <c r="W23" s="20">
        <f t="shared" si="10"/>
        <v>4970.9225451917791</v>
      </c>
      <c r="X23" s="20">
        <f t="shared" si="11"/>
        <v>1472.0914696633063</v>
      </c>
      <c r="Y23" s="26">
        <f t="shared" si="12"/>
        <v>992712.41756869259</v>
      </c>
      <c r="Z23" s="31">
        <v>35278</v>
      </c>
      <c r="AA23" s="28">
        <f t="shared" si="29"/>
        <v>6443.0140148550854</v>
      </c>
      <c r="AB23" s="20">
        <f t="shared" si="13"/>
        <v>6443.0140148550854</v>
      </c>
      <c r="AC23" s="28">
        <f t="shared" si="30"/>
        <v>4802.6095749417982</v>
      </c>
      <c r="AD23" s="20">
        <f t="shared" si="31"/>
        <v>4802.6095749417982</v>
      </c>
      <c r="AE23" s="25">
        <f t="shared" si="32"/>
        <v>5</v>
      </c>
      <c r="AF23" s="20">
        <f t="shared" si="14"/>
        <v>6909.1152521264676</v>
      </c>
      <c r="AG23" s="20">
        <f t="shared" si="15"/>
        <v>5595.8627101069878</v>
      </c>
      <c r="AH23" s="20">
        <f t="shared" si="16"/>
        <v>1313.2525420194797</v>
      </c>
      <c r="AI23" s="26">
        <f t="shared" si="17"/>
        <v>993506.78481033386</v>
      </c>
      <c r="AJ23" s="31">
        <v>35278</v>
      </c>
      <c r="AK23" s="28">
        <f t="shared" si="33"/>
        <v>6909.1152521264676</v>
      </c>
      <c r="AL23" s="20">
        <f t="shared" si="18"/>
        <v>6909.1152521264676</v>
      </c>
      <c r="AM23" s="28">
        <f t="shared" si="34"/>
        <v>5062.4805577911611</v>
      </c>
      <c r="AN23" s="20">
        <f t="shared" si="35"/>
        <v>5062.4805577911611</v>
      </c>
    </row>
    <row r="24" spans="1:40" ht="11.1" customHeight="1">
      <c r="A24" s="25">
        <f t="shared" si="19"/>
        <v>6</v>
      </c>
      <c r="B24" s="20">
        <f t="shared" si="0"/>
        <v>6443.0140148550854</v>
      </c>
      <c r="C24" s="20">
        <f t="shared" si="1"/>
        <v>4963.5620878434629</v>
      </c>
      <c r="D24" s="20">
        <f t="shared" si="2"/>
        <v>1479.4519270116225</v>
      </c>
      <c r="E24" s="26">
        <f t="shared" si="3"/>
        <v>991232.96564168099</v>
      </c>
      <c r="F24" s="31">
        <v>35309</v>
      </c>
      <c r="G24" s="28">
        <f t="shared" si="20"/>
        <v>6443.0140148550854</v>
      </c>
      <c r="H24" s="20">
        <f t="shared" si="21"/>
        <v>6443.0140148550854</v>
      </c>
      <c r="I24" s="28">
        <f t="shared" si="22"/>
        <v>4805.0385258667429</v>
      </c>
      <c r="J24" s="20">
        <f t="shared" si="23"/>
        <v>4805.0385258667429</v>
      </c>
      <c r="K24" s="25">
        <f t="shared" si="24"/>
        <v>6</v>
      </c>
      <c r="L24" s="20">
        <f t="shared" si="4"/>
        <v>6909.1152521264676</v>
      </c>
      <c r="M24" s="20">
        <f t="shared" si="5"/>
        <v>5588.4756645581283</v>
      </c>
      <c r="N24" s="20">
        <f t="shared" si="6"/>
        <v>1320.6395875683393</v>
      </c>
      <c r="O24" s="26">
        <f t="shared" si="7"/>
        <v>992186.14522276551</v>
      </c>
      <c r="P24" s="31">
        <v>35309</v>
      </c>
      <c r="Q24" s="28">
        <f t="shared" si="25"/>
        <v>6909.1152521264676</v>
      </c>
      <c r="R24" s="20">
        <f t="shared" si="8"/>
        <v>6909.1152521264676</v>
      </c>
      <c r="S24" s="28">
        <f t="shared" si="26"/>
        <v>5064.9182828222856</v>
      </c>
      <c r="T24" s="20">
        <f t="shared" si="27"/>
        <v>5064.9182828222856</v>
      </c>
      <c r="U24" s="25">
        <f t="shared" si="28"/>
        <v>6</v>
      </c>
      <c r="V24" s="20">
        <f t="shared" si="9"/>
        <v>6443.0140148550854</v>
      </c>
      <c r="W24" s="20">
        <f t="shared" si="10"/>
        <v>4963.5620878434629</v>
      </c>
      <c r="X24" s="20">
        <f t="shared" si="11"/>
        <v>1479.4519270116225</v>
      </c>
      <c r="Y24" s="26">
        <f t="shared" si="12"/>
        <v>991232.96564168099</v>
      </c>
      <c r="Z24" s="31">
        <v>35309</v>
      </c>
      <c r="AA24" s="28">
        <f t="shared" si="29"/>
        <v>6443.0140148550854</v>
      </c>
      <c r="AB24" s="20">
        <f t="shared" si="13"/>
        <v>6443.0140148550854</v>
      </c>
      <c r="AC24" s="28">
        <f t="shared" si="30"/>
        <v>4805.0385258667429</v>
      </c>
      <c r="AD24" s="20">
        <f t="shared" si="31"/>
        <v>4805.0385258667429</v>
      </c>
      <c r="AE24" s="25">
        <f t="shared" si="32"/>
        <v>6</v>
      </c>
      <c r="AF24" s="20">
        <f t="shared" si="14"/>
        <v>6909.1152521264676</v>
      </c>
      <c r="AG24" s="20">
        <f t="shared" si="15"/>
        <v>5588.4756645581283</v>
      </c>
      <c r="AH24" s="20">
        <f t="shared" si="16"/>
        <v>1320.6395875683393</v>
      </c>
      <c r="AI24" s="26">
        <f t="shared" si="17"/>
        <v>992186.14522276551</v>
      </c>
      <c r="AJ24" s="31">
        <v>35309</v>
      </c>
      <c r="AK24" s="28">
        <f t="shared" si="33"/>
        <v>6909.1152521264676</v>
      </c>
      <c r="AL24" s="20">
        <f t="shared" si="18"/>
        <v>6909.1152521264676</v>
      </c>
      <c r="AM24" s="28">
        <f t="shared" si="34"/>
        <v>5064.9182828222856</v>
      </c>
      <c r="AN24" s="20">
        <f t="shared" si="35"/>
        <v>5064.9182828222856</v>
      </c>
    </row>
    <row r="25" spans="1:40" ht="11.1" customHeight="1">
      <c r="A25" s="25">
        <f t="shared" si="19"/>
        <v>7</v>
      </c>
      <c r="B25" s="20">
        <f t="shared" si="0"/>
        <v>6443.0140148550854</v>
      </c>
      <c r="C25" s="20">
        <f t="shared" si="1"/>
        <v>4956.1648282084052</v>
      </c>
      <c r="D25" s="20">
        <f t="shared" si="2"/>
        <v>1486.8491866466802</v>
      </c>
      <c r="E25" s="26">
        <f t="shared" si="3"/>
        <v>989746.11645503435</v>
      </c>
      <c r="F25" s="31">
        <v>35339</v>
      </c>
      <c r="G25" s="28">
        <f t="shared" si="20"/>
        <v>6443.0140148550854</v>
      </c>
      <c r="H25" s="20">
        <f t="shared" si="21"/>
        <v>6443.0140148550854</v>
      </c>
      <c r="I25" s="28">
        <f t="shared" si="22"/>
        <v>4807.479621546312</v>
      </c>
      <c r="J25" s="20">
        <f t="shared" si="23"/>
        <v>4807.479621546312</v>
      </c>
      <c r="K25" s="25">
        <f t="shared" si="24"/>
        <v>7</v>
      </c>
      <c r="L25" s="20">
        <f t="shared" si="4"/>
        <v>6909.1152521264676</v>
      </c>
      <c r="M25" s="20">
        <f t="shared" si="5"/>
        <v>5581.0470668780572</v>
      </c>
      <c r="N25" s="20">
        <f t="shared" si="6"/>
        <v>1328.0681852484104</v>
      </c>
      <c r="O25" s="26">
        <f t="shared" si="7"/>
        <v>990858.0770375171</v>
      </c>
      <c r="P25" s="31">
        <v>35339</v>
      </c>
      <c r="Q25" s="28">
        <f t="shared" si="25"/>
        <v>6909.1152521264676</v>
      </c>
      <c r="R25" s="20">
        <f t="shared" si="8"/>
        <v>6909.1152521264676</v>
      </c>
      <c r="S25" s="28">
        <f t="shared" si="26"/>
        <v>5067.3697200567085</v>
      </c>
      <c r="T25" s="20">
        <f t="shared" si="27"/>
        <v>5067.3697200567085</v>
      </c>
      <c r="U25" s="25">
        <f t="shared" si="28"/>
        <v>7</v>
      </c>
      <c r="V25" s="20">
        <f t="shared" si="9"/>
        <v>6443.0140148550854</v>
      </c>
      <c r="W25" s="20">
        <f t="shared" si="10"/>
        <v>4956.1648282084052</v>
      </c>
      <c r="X25" s="20">
        <f t="shared" si="11"/>
        <v>1486.8491866466802</v>
      </c>
      <c r="Y25" s="26">
        <f t="shared" si="12"/>
        <v>989746.11645503435</v>
      </c>
      <c r="Z25" s="31">
        <v>35339</v>
      </c>
      <c r="AA25" s="28">
        <f t="shared" si="29"/>
        <v>6443.0140148550854</v>
      </c>
      <c r="AB25" s="20">
        <f t="shared" si="13"/>
        <v>6443.0140148550854</v>
      </c>
      <c r="AC25" s="28">
        <f t="shared" si="30"/>
        <v>4807.479621546312</v>
      </c>
      <c r="AD25" s="20">
        <f t="shared" si="31"/>
        <v>4807.479621546312</v>
      </c>
      <c r="AE25" s="25">
        <f t="shared" si="32"/>
        <v>7</v>
      </c>
      <c r="AF25" s="20">
        <f t="shared" si="14"/>
        <v>6909.1152521264676</v>
      </c>
      <c r="AG25" s="20">
        <f t="shared" si="15"/>
        <v>5581.0470668780572</v>
      </c>
      <c r="AH25" s="20">
        <f t="shared" si="16"/>
        <v>1328.0681852484104</v>
      </c>
      <c r="AI25" s="26">
        <f t="shared" si="17"/>
        <v>990858.0770375171</v>
      </c>
      <c r="AJ25" s="31">
        <v>35339</v>
      </c>
      <c r="AK25" s="28">
        <f t="shared" si="33"/>
        <v>6909.1152521264676</v>
      </c>
      <c r="AL25" s="20">
        <f t="shared" si="18"/>
        <v>6909.1152521264676</v>
      </c>
      <c r="AM25" s="28">
        <f t="shared" si="34"/>
        <v>5067.3697200567085</v>
      </c>
      <c r="AN25" s="20">
        <f t="shared" si="35"/>
        <v>5067.3697200567085</v>
      </c>
    </row>
    <row r="26" spans="1:40" ht="11.1" customHeight="1">
      <c r="A26" s="25">
        <f t="shared" si="19"/>
        <v>8</v>
      </c>
      <c r="B26" s="20">
        <f t="shared" si="0"/>
        <v>6443.0140148550854</v>
      </c>
      <c r="C26" s="20">
        <f t="shared" si="1"/>
        <v>4948.7305822751714</v>
      </c>
      <c r="D26" s="20">
        <f t="shared" si="2"/>
        <v>1494.283432579914</v>
      </c>
      <c r="E26" s="26">
        <f t="shared" si="3"/>
        <v>988251.8330224544</v>
      </c>
      <c r="F26" s="31">
        <v>35370</v>
      </c>
      <c r="G26" s="28">
        <f t="shared" si="20"/>
        <v>6443.0140148550854</v>
      </c>
      <c r="H26" s="20">
        <f t="shared" si="21"/>
        <v>6443.0140148550854</v>
      </c>
      <c r="I26" s="28">
        <f t="shared" si="22"/>
        <v>4809.932922704279</v>
      </c>
      <c r="J26" s="20">
        <f t="shared" si="23"/>
        <v>4809.932922704279</v>
      </c>
      <c r="K26" s="25">
        <f t="shared" si="24"/>
        <v>8</v>
      </c>
      <c r="L26" s="20">
        <f t="shared" si="4"/>
        <v>6909.1152521264676</v>
      </c>
      <c r="M26" s="20">
        <f t="shared" si="5"/>
        <v>5573.5766833360349</v>
      </c>
      <c r="N26" s="20">
        <f t="shared" si="6"/>
        <v>1335.5385687904327</v>
      </c>
      <c r="O26" s="26">
        <f t="shared" si="7"/>
        <v>989522.53846872668</v>
      </c>
      <c r="P26" s="31">
        <v>35370</v>
      </c>
      <c r="Q26" s="28">
        <f t="shared" si="25"/>
        <v>6909.1152521264676</v>
      </c>
      <c r="R26" s="20">
        <f t="shared" si="8"/>
        <v>6909.1152521264676</v>
      </c>
      <c r="S26" s="28">
        <f t="shared" si="26"/>
        <v>5069.8349466255759</v>
      </c>
      <c r="T26" s="20">
        <f t="shared" si="27"/>
        <v>5069.8349466255759</v>
      </c>
      <c r="U26" s="25">
        <f t="shared" si="28"/>
        <v>8</v>
      </c>
      <c r="V26" s="20">
        <f t="shared" si="9"/>
        <v>6443.0140148550854</v>
      </c>
      <c r="W26" s="20">
        <f t="shared" si="10"/>
        <v>4948.7305822751714</v>
      </c>
      <c r="X26" s="20">
        <f t="shared" si="11"/>
        <v>1494.283432579914</v>
      </c>
      <c r="Y26" s="26">
        <f t="shared" si="12"/>
        <v>988251.8330224544</v>
      </c>
      <c r="Z26" s="31">
        <v>35370</v>
      </c>
      <c r="AA26" s="28">
        <f t="shared" si="29"/>
        <v>6443.0140148550854</v>
      </c>
      <c r="AB26" s="20">
        <f t="shared" si="13"/>
        <v>6443.0140148550854</v>
      </c>
      <c r="AC26" s="28">
        <f t="shared" si="30"/>
        <v>4809.932922704279</v>
      </c>
      <c r="AD26" s="20">
        <f t="shared" si="31"/>
        <v>4809.932922704279</v>
      </c>
      <c r="AE26" s="25">
        <f t="shared" si="32"/>
        <v>8</v>
      </c>
      <c r="AF26" s="20">
        <f t="shared" si="14"/>
        <v>6909.1152521264676</v>
      </c>
      <c r="AG26" s="20">
        <f t="shared" si="15"/>
        <v>5573.5766833360349</v>
      </c>
      <c r="AH26" s="20">
        <f t="shared" si="16"/>
        <v>1335.5385687904327</v>
      </c>
      <c r="AI26" s="26">
        <f t="shared" si="17"/>
        <v>989522.53846872668</v>
      </c>
      <c r="AJ26" s="31">
        <v>35370</v>
      </c>
      <c r="AK26" s="28">
        <f t="shared" si="33"/>
        <v>6909.1152521264676</v>
      </c>
      <c r="AL26" s="20">
        <f t="shared" si="18"/>
        <v>6909.1152521264676</v>
      </c>
      <c r="AM26" s="28">
        <f t="shared" si="34"/>
        <v>5069.8349466255759</v>
      </c>
      <c r="AN26" s="20">
        <f t="shared" si="35"/>
        <v>5069.8349466255759</v>
      </c>
    </row>
    <row r="27" spans="1:40" ht="11.1" customHeight="1">
      <c r="A27" s="25">
        <f t="shared" si="19"/>
        <v>9</v>
      </c>
      <c r="B27" s="20">
        <f t="shared" si="0"/>
        <v>6443.0140148550854</v>
      </c>
      <c r="C27" s="20">
        <f t="shared" si="1"/>
        <v>4941.2591651122721</v>
      </c>
      <c r="D27" s="20">
        <f t="shared" si="2"/>
        <v>1501.7548497428133</v>
      </c>
      <c r="E27" s="26">
        <f t="shared" si="3"/>
        <v>986750.07817271154</v>
      </c>
      <c r="F27" s="31">
        <v>35400</v>
      </c>
      <c r="G27" s="28">
        <f t="shared" si="20"/>
        <v>6443.0140148550854</v>
      </c>
      <c r="H27" s="20">
        <f t="shared" si="21"/>
        <v>6443.0140148550854</v>
      </c>
      <c r="I27" s="28">
        <f t="shared" si="22"/>
        <v>4812.3984903680357</v>
      </c>
      <c r="J27" s="20">
        <f t="shared" si="23"/>
        <v>4812.3984903680357</v>
      </c>
      <c r="K27" s="25">
        <f t="shared" si="24"/>
        <v>9</v>
      </c>
      <c r="L27" s="20">
        <f t="shared" si="4"/>
        <v>6909.1152521264676</v>
      </c>
      <c r="M27" s="20">
        <f t="shared" si="5"/>
        <v>5566.064278886588</v>
      </c>
      <c r="N27" s="20">
        <f t="shared" si="6"/>
        <v>1343.0509732398796</v>
      </c>
      <c r="O27" s="26">
        <f t="shared" si="7"/>
        <v>988179.48749548674</v>
      </c>
      <c r="P27" s="31">
        <v>35400</v>
      </c>
      <c r="Q27" s="28">
        <f t="shared" si="25"/>
        <v>6909.1152521264676</v>
      </c>
      <c r="R27" s="20">
        <f t="shared" si="8"/>
        <v>6909.1152521264676</v>
      </c>
      <c r="S27" s="28">
        <f t="shared" si="26"/>
        <v>5072.3140400938937</v>
      </c>
      <c r="T27" s="20">
        <f t="shared" si="27"/>
        <v>5072.3140400938937</v>
      </c>
      <c r="U27" s="25">
        <f t="shared" si="28"/>
        <v>9</v>
      </c>
      <c r="V27" s="20">
        <f t="shared" si="9"/>
        <v>6443.0140148550854</v>
      </c>
      <c r="W27" s="20">
        <f t="shared" si="10"/>
        <v>4941.2591651122721</v>
      </c>
      <c r="X27" s="20">
        <f t="shared" si="11"/>
        <v>1501.7548497428133</v>
      </c>
      <c r="Y27" s="26">
        <f t="shared" si="12"/>
        <v>986750.07817271154</v>
      </c>
      <c r="Z27" s="31">
        <v>35400</v>
      </c>
      <c r="AA27" s="28">
        <f t="shared" si="29"/>
        <v>6443.0140148550854</v>
      </c>
      <c r="AB27" s="20">
        <f t="shared" si="13"/>
        <v>6443.0140148550854</v>
      </c>
      <c r="AC27" s="28">
        <f t="shared" si="30"/>
        <v>4812.3984903680357</v>
      </c>
      <c r="AD27" s="20">
        <f t="shared" si="31"/>
        <v>4812.3984903680357</v>
      </c>
      <c r="AE27" s="25">
        <f t="shared" si="32"/>
        <v>9</v>
      </c>
      <c r="AF27" s="20">
        <f t="shared" si="14"/>
        <v>6909.1152521264676</v>
      </c>
      <c r="AG27" s="20">
        <f t="shared" si="15"/>
        <v>5566.064278886588</v>
      </c>
      <c r="AH27" s="20">
        <f t="shared" si="16"/>
        <v>1343.0509732398796</v>
      </c>
      <c r="AI27" s="26">
        <f t="shared" si="17"/>
        <v>988179.48749548674</v>
      </c>
      <c r="AJ27" s="31">
        <v>35400</v>
      </c>
      <c r="AK27" s="28">
        <f t="shared" si="33"/>
        <v>6909.1152521264676</v>
      </c>
      <c r="AL27" s="20">
        <f t="shared" si="18"/>
        <v>6909.1152521264676</v>
      </c>
      <c r="AM27" s="28">
        <f t="shared" si="34"/>
        <v>5072.3140400938937</v>
      </c>
      <c r="AN27" s="20">
        <f t="shared" si="35"/>
        <v>5072.3140400938937</v>
      </c>
    </row>
    <row r="28" spans="1:40" ht="11.1" customHeight="1">
      <c r="A28" s="25">
        <f t="shared" si="19"/>
        <v>10</v>
      </c>
      <c r="B28" s="20">
        <f t="shared" si="0"/>
        <v>6443.0140148550854</v>
      </c>
      <c r="C28" s="20">
        <f t="shared" si="1"/>
        <v>4933.7503908635581</v>
      </c>
      <c r="D28" s="20">
        <f t="shared" si="2"/>
        <v>1509.2636239915273</v>
      </c>
      <c r="E28" s="26">
        <f t="shared" si="3"/>
        <v>985240.81454872002</v>
      </c>
      <c r="F28" s="31">
        <v>35431</v>
      </c>
      <c r="G28" s="28">
        <f t="shared" si="20"/>
        <v>6443.0140148550854</v>
      </c>
      <c r="H28" s="20">
        <f t="shared" si="21"/>
        <v>6443.0140148550854</v>
      </c>
      <c r="I28" s="28">
        <f t="shared" si="22"/>
        <v>4814.8763858701113</v>
      </c>
      <c r="J28" s="20">
        <f t="shared" si="23"/>
        <v>4814.8763858701113</v>
      </c>
      <c r="K28" s="25">
        <f t="shared" si="24"/>
        <v>10</v>
      </c>
      <c r="L28" s="20">
        <f t="shared" si="4"/>
        <v>6909.1152521264676</v>
      </c>
      <c r="M28" s="20">
        <f t="shared" si="5"/>
        <v>5558.5096171621126</v>
      </c>
      <c r="N28" s="20">
        <f t="shared" si="6"/>
        <v>1350.605634964355</v>
      </c>
      <c r="O28" s="26">
        <f t="shared" si="7"/>
        <v>986828.88186052244</v>
      </c>
      <c r="P28" s="31">
        <v>35431</v>
      </c>
      <c r="Q28" s="28">
        <f t="shared" si="25"/>
        <v>6909.1152521264676</v>
      </c>
      <c r="R28" s="20">
        <f t="shared" si="8"/>
        <v>6909.1152521264676</v>
      </c>
      <c r="S28" s="28">
        <f t="shared" si="26"/>
        <v>5074.8070784629708</v>
      </c>
      <c r="T28" s="20">
        <f t="shared" si="27"/>
        <v>5074.8070784629708</v>
      </c>
      <c r="U28" s="25">
        <f t="shared" si="28"/>
        <v>10</v>
      </c>
      <c r="V28" s="20">
        <f t="shared" si="9"/>
        <v>6443.0140148550854</v>
      </c>
      <c r="W28" s="20">
        <f t="shared" si="10"/>
        <v>4933.7503908635581</v>
      </c>
      <c r="X28" s="20">
        <f t="shared" si="11"/>
        <v>1509.2636239915273</v>
      </c>
      <c r="Y28" s="26">
        <f t="shared" si="12"/>
        <v>985240.81454872002</v>
      </c>
      <c r="Z28" s="31">
        <v>35431</v>
      </c>
      <c r="AA28" s="28">
        <f t="shared" si="29"/>
        <v>6443.0140148550854</v>
      </c>
      <c r="AB28" s="20">
        <f t="shared" si="13"/>
        <v>6443.0140148550854</v>
      </c>
      <c r="AC28" s="28">
        <f t="shared" si="30"/>
        <v>4814.8763858701113</v>
      </c>
      <c r="AD28" s="20">
        <f t="shared" si="31"/>
        <v>4814.8763858701113</v>
      </c>
      <c r="AE28" s="25">
        <f t="shared" si="32"/>
        <v>10</v>
      </c>
      <c r="AF28" s="20">
        <f t="shared" si="14"/>
        <v>6909.1152521264676</v>
      </c>
      <c r="AG28" s="20">
        <f t="shared" si="15"/>
        <v>5558.5096171621126</v>
      </c>
      <c r="AH28" s="20">
        <f t="shared" si="16"/>
        <v>1350.605634964355</v>
      </c>
      <c r="AI28" s="26">
        <f t="shared" si="17"/>
        <v>986828.88186052244</v>
      </c>
      <c r="AJ28" s="31">
        <v>35431</v>
      </c>
      <c r="AK28" s="28">
        <f t="shared" si="33"/>
        <v>6909.1152521264676</v>
      </c>
      <c r="AL28" s="20">
        <f t="shared" si="18"/>
        <v>6909.1152521264676</v>
      </c>
      <c r="AM28" s="28">
        <f t="shared" si="34"/>
        <v>5074.8070784629708</v>
      </c>
      <c r="AN28" s="20">
        <f t="shared" si="35"/>
        <v>5074.8070784629708</v>
      </c>
    </row>
    <row r="29" spans="1:40" ht="11.1" customHeight="1">
      <c r="A29" s="25">
        <f t="shared" si="19"/>
        <v>11</v>
      </c>
      <c r="B29" s="20">
        <f t="shared" si="0"/>
        <v>6443.0140148550854</v>
      </c>
      <c r="C29" s="20">
        <f t="shared" si="1"/>
        <v>4926.2040727435997</v>
      </c>
      <c r="D29" s="20">
        <f t="shared" si="2"/>
        <v>1516.8099421114857</v>
      </c>
      <c r="E29" s="26">
        <f t="shared" si="3"/>
        <v>983724.00460660853</v>
      </c>
      <c r="F29" s="31">
        <v>35462</v>
      </c>
      <c r="G29" s="28">
        <f t="shared" si="20"/>
        <v>6443.0140148550854</v>
      </c>
      <c r="H29" s="20">
        <f t="shared" si="21"/>
        <v>6443.0140148550854</v>
      </c>
      <c r="I29" s="28">
        <f t="shared" si="22"/>
        <v>4817.3666708496976</v>
      </c>
      <c r="J29" s="20">
        <f t="shared" si="23"/>
        <v>4817.3666708496976</v>
      </c>
      <c r="K29" s="25">
        <f t="shared" si="24"/>
        <v>11</v>
      </c>
      <c r="L29" s="20">
        <f t="shared" si="4"/>
        <v>6909.1152521264676</v>
      </c>
      <c r="M29" s="20">
        <f t="shared" si="5"/>
        <v>5550.9124604654389</v>
      </c>
      <c r="N29" s="20">
        <f t="shared" si="6"/>
        <v>1358.2027916610286</v>
      </c>
      <c r="O29" s="26">
        <f t="shared" si="7"/>
        <v>985470.67906886141</v>
      </c>
      <c r="P29" s="31">
        <v>35462</v>
      </c>
      <c r="Q29" s="28">
        <f t="shared" si="25"/>
        <v>6909.1152521264676</v>
      </c>
      <c r="R29" s="20">
        <f t="shared" si="8"/>
        <v>6909.1152521264676</v>
      </c>
      <c r="S29" s="28">
        <f t="shared" si="26"/>
        <v>5077.3141401728726</v>
      </c>
      <c r="T29" s="20">
        <f t="shared" si="27"/>
        <v>5077.3141401728726</v>
      </c>
      <c r="U29" s="25">
        <f t="shared" si="28"/>
        <v>11</v>
      </c>
      <c r="V29" s="20">
        <f t="shared" si="9"/>
        <v>6443.0140148550854</v>
      </c>
      <c r="W29" s="20">
        <f t="shared" si="10"/>
        <v>4926.2040727435997</v>
      </c>
      <c r="X29" s="20">
        <f t="shared" si="11"/>
        <v>1516.8099421114857</v>
      </c>
      <c r="Y29" s="26">
        <f t="shared" si="12"/>
        <v>983724.00460660853</v>
      </c>
      <c r="Z29" s="31">
        <v>35462</v>
      </c>
      <c r="AA29" s="28">
        <f t="shared" si="29"/>
        <v>6443.0140148550854</v>
      </c>
      <c r="AB29" s="20">
        <f t="shared" si="13"/>
        <v>6443.0140148550854</v>
      </c>
      <c r="AC29" s="28">
        <f t="shared" si="30"/>
        <v>4817.3666708496976</v>
      </c>
      <c r="AD29" s="20">
        <f t="shared" si="31"/>
        <v>4817.3666708496976</v>
      </c>
      <c r="AE29" s="25">
        <f t="shared" si="32"/>
        <v>11</v>
      </c>
      <c r="AF29" s="20">
        <f t="shared" si="14"/>
        <v>6909.1152521264676</v>
      </c>
      <c r="AG29" s="20">
        <f t="shared" si="15"/>
        <v>5550.9124604654389</v>
      </c>
      <c r="AH29" s="20">
        <f t="shared" si="16"/>
        <v>1358.2027916610286</v>
      </c>
      <c r="AI29" s="26">
        <f t="shared" si="17"/>
        <v>985470.67906886141</v>
      </c>
      <c r="AJ29" s="31">
        <v>35462</v>
      </c>
      <c r="AK29" s="28">
        <f t="shared" si="33"/>
        <v>6909.1152521264676</v>
      </c>
      <c r="AL29" s="20">
        <f t="shared" si="18"/>
        <v>6909.1152521264676</v>
      </c>
      <c r="AM29" s="28">
        <f t="shared" si="34"/>
        <v>5077.3141401728726</v>
      </c>
      <c r="AN29" s="20">
        <f t="shared" si="35"/>
        <v>5077.3141401728726</v>
      </c>
    </row>
    <row r="30" spans="1:40" ht="11.1" customHeight="1">
      <c r="A30" s="25">
        <f t="shared" si="19"/>
        <v>12</v>
      </c>
      <c r="B30" s="20">
        <f t="shared" si="0"/>
        <v>6443.0140148550854</v>
      </c>
      <c r="C30" s="20">
        <f t="shared" si="1"/>
        <v>4918.6200230330423</v>
      </c>
      <c r="D30" s="20">
        <f t="shared" si="2"/>
        <v>1524.3939918220431</v>
      </c>
      <c r="E30" s="26">
        <f t="shared" si="3"/>
        <v>982199.61061478651</v>
      </c>
      <c r="F30" s="31">
        <v>35490</v>
      </c>
      <c r="G30" s="28">
        <f t="shared" si="20"/>
        <v>6443.0140148550854</v>
      </c>
      <c r="H30" s="20">
        <f t="shared" si="21"/>
        <v>6443.0140148550854</v>
      </c>
      <c r="I30" s="28">
        <f t="shared" si="22"/>
        <v>4819.8694072541812</v>
      </c>
      <c r="J30" s="20">
        <f t="shared" si="23"/>
        <v>4819.8694072541812</v>
      </c>
      <c r="K30" s="25">
        <f t="shared" si="24"/>
        <v>12</v>
      </c>
      <c r="L30" s="20">
        <f t="shared" si="4"/>
        <v>6909.1152521264676</v>
      </c>
      <c r="M30" s="20">
        <f t="shared" si="5"/>
        <v>5543.2725697623464</v>
      </c>
      <c r="N30" s="20">
        <f t="shared" si="6"/>
        <v>1365.8426823641212</v>
      </c>
      <c r="O30" s="26">
        <f t="shared" si="7"/>
        <v>984104.83638649725</v>
      </c>
      <c r="P30" s="31">
        <v>35490</v>
      </c>
      <c r="Q30" s="28">
        <f t="shared" si="25"/>
        <v>6909.1152521264676</v>
      </c>
      <c r="R30" s="20">
        <f t="shared" si="8"/>
        <v>6909.1152521264676</v>
      </c>
      <c r="S30" s="28">
        <f t="shared" si="26"/>
        <v>5079.8353041048931</v>
      </c>
      <c r="T30" s="20">
        <f t="shared" si="27"/>
        <v>5079.8353041048931</v>
      </c>
      <c r="U30" s="25">
        <f t="shared" si="28"/>
        <v>12</v>
      </c>
      <c r="V30" s="20">
        <f t="shared" si="9"/>
        <v>6443.0140148550854</v>
      </c>
      <c r="W30" s="20">
        <f t="shared" si="10"/>
        <v>4918.6200230330423</v>
      </c>
      <c r="X30" s="20">
        <f t="shared" si="11"/>
        <v>1524.3939918220431</v>
      </c>
      <c r="Y30" s="26">
        <f t="shared" si="12"/>
        <v>982199.61061478651</v>
      </c>
      <c r="Z30" s="31">
        <v>35490</v>
      </c>
      <c r="AA30" s="28">
        <f t="shared" si="29"/>
        <v>6443.0140148550854</v>
      </c>
      <c r="AB30" s="20">
        <f t="shared" si="13"/>
        <v>6443.0140148550854</v>
      </c>
      <c r="AC30" s="28">
        <f t="shared" si="30"/>
        <v>4819.8694072541812</v>
      </c>
      <c r="AD30" s="20">
        <f t="shared" si="31"/>
        <v>4819.8694072541812</v>
      </c>
      <c r="AE30" s="25">
        <f t="shared" si="32"/>
        <v>12</v>
      </c>
      <c r="AF30" s="20">
        <f t="shared" si="14"/>
        <v>6909.1152521264676</v>
      </c>
      <c r="AG30" s="20">
        <f t="shared" si="15"/>
        <v>5543.2725697623464</v>
      </c>
      <c r="AH30" s="20">
        <f t="shared" si="16"/>
        <v>1365.8426823641212</v>
      </c>
      <c r="AI30" s="26">
        <f t="shared" si="17"/>
        <v>984104.83638649725</v>
      </c>
      <c r="AJ30" s="31">
        <v>35490</v>
      </c>
      <c r="AK30" s="28">
        <f t="shared" si="33"/>
        <v>6909.1152521264676</v>
      </c>
      <c r="AL30" s="20">
        <f t="shared" si="18"/>
        <v>6909.1152521264676</v>
      </c>
      <c r="AM30" s="28">
        <f t="shared" si="34"/>
        <v>5079.8353041048931</v>
      </c>
      <c r="AN30" s="20">
        <f t="shared" si="35"/>
        <v>5079.8353041048931</v>
      </c>
    </row>
    <row r="31" spans="1:40" ht="11.1" customHeight="1">
      <c r="A31" s="25">
        <f t="shared" si="19"/>
        <v>13</v>
      </c>
      <c r="B31" s="20">
        <f t="shared" si="0"/>
        <v>6443.0140148550854</v>
      </c>
      <c r="C31" s="20">
        <f t="shared" si="1"/>
        <v>4910.9980530739322</v>
      </c>
      <c r="D31" s="20">
        <f t="shared" si="2"/>
        <v>1532.0159617811532</v>
      </c>
      <c r="E31" s="26">
        <f t="shared" si="3"/>
        <v>980667.59465300536</v>
      </c>
      <c r="F31" s="31">
        <v>35521</v>
      </c>
      <c r="G31" s="28">
        <f t="shared" si="20"/>
        <v>6443.0140148550854</v>
      </c>
      <c r="H31" s="20">
        <f t="shared" si="21"/>
        <v>6443.0140148550854</v>
      </c>
      <c r="I31" s="28">
        <f t="shared" si="22"/>
        <v>4822.3846573406881</v>
      </c>
      <c r="J31" s="20">
        <f t="shared" si="23"/>
        <v>4822.3846573406881</v>
      </c>
      <c r="K31" s="25">
        <f t="shared" si="24"/>
        <v>13</v>
      </c>
      <c r="L31" s="20">
        <f t="shared" si="4"/>
        <v>6909.1152521264676</v>
      </c>
      <c r="M31" s="20">
        <f t="shared" si="5"/>
        <v>5535.5897046740474</v>
      </c>
      <c r="N31" s="20">
        <f t="shared" si="6"/>
        <v>1373.5255474524201</v>
      </c>
      <c r="O31" s="26">
        <f t="shared" si="7"/>
        <v>982731.31083904486</v>
      </c>
      <c r="P31" s="31">
        <v>35521</v>
      </c>
      <c r="Q31" s="28">
        <f t="shared" si="25"/>
        <v>6909.1152521264676</v>
      </c>
      <c r="R31" s="20">
        <f t="shared" si="8"/>
        <v>6909.1152521264676</v>
      </c>
      <c r="S31" s="28">
        <f t="shared" si="26"/>
        <v>5082.3706495840315</v>
      </c>
      <c r="T31" s="20">
        <f t="shared" si="27"/>
        <v>5082.3706495840315</v>
      </c>
      <c r="U31" s="25">
        <f t="shared" si="28"/>
        <v>13</v>
      </c>
      <c r="V31" s="20">
        <f t="shared" si="9"/>
        <v>6443.0140148550854</v>
      </c>
      <c r="W31" s="20">
        <f t="shared" si="10"/>
        <v>4910.9980530739322</v>
      </c>
      <c r="X31" s="20">
        <f t="shared" si="11"/>
        <v>1532.0159617811532</v>
      </c>
      <c r="Y31" s="26">
        <f t="shared" si="12"/>
        <v>980667.59465300536</v>
      </c>
      <c r="Z31" s="31">
        <v>35521</v>
      </c>
      <c r="AA31" s="28">
        <f t="shared" si="29"/>
        <v>6443.0140148550854</v>
      </c>
      <c r="AB31" s="20">
        <f t="shared" si="13"/>
        <v>6443.0140148550854</v>
      </c>
      <c r="AC31" s="28">
        <f t="shared" si="30"/>
        <v>4822.3846573406881</v>
      </c>
      <c r="AD31" s="20">
        <f t="shared" si="31"/>
        <v>4822.3846573406881</v>
      </c>
      <c r="AE31" s="25">
        <f t="shared" si="32"/>
        <v>13</v>
      </c>
      <c r="AF31" s="20">
        <f t="shared" si="14"/>
        <v>6909.1152521264676</v>
      </c>
      <c r="AG31" s="20">
        <f t="shared" si="15"/>
        <v>5535.5897046740474</v>
      </c>
      <c r="AH31" s="20">
        <f t="shared" si="16"/>
        <v>1373.5255474524201</v>
      </c>
      <c r="AI31" s="26">
        <f t="shared" si="17"/>
        <v>982731.31083904486</v>
      </c>
      <c r="AJ31" s="31">
        <v>35521</v>
      </c>
      <c r="AK31" s="28">
        <f t="shared" si="33"/>
        <v>6909.1152521264676</v>
      </c>
      <c r="AL31" s="20">
        <f t="shared" si="18"/>
        <v>6909.1152521264676</v>
      </c>
      <c r="AM31" s="28">
        <f t="shared" si="34"/>
        <v>5082.3706495840315</v>
      </c>
      <c r="AN31" s="20">
        <f t="shared" si="35"/>
        <v>5082.3706495840315</v>
      </c>
    </row>
    <row r="32" spans="1:40" ht="11.1" customHeight="1">
      <c r="A32" s="25">
        <f t="shared" si="19"/>
        <v>14</v>
      </c>
      <c r="B32" s="20">
        <f t="shared" si="0"/>
        <v>6443.0140148550854</v>
      </c>
      <c r="C32" s="20">
        <f t="shared" si="1"/>
        <v>4903.3379732650264</v>
      </c>
      <c r="D32" s="20">
        <f t="shared" si="2"/>
        <v>1539.676041590059</v>
      </c>
      <c r="E32" s="26">
        <f t="shared" si="3"/>
        <v>979127.91861141531</v>
      </c>
      <c r="F32" s="31">
        <v>35551</v>
      </c>
      <c r="G32" s="28">
        <f t="shared" si="20"/>
        <v>6443.0140148550854</v>
      </c>
      <c r="H32" s="20">
        <f t="shared" si="21"/>
        <v>6443.0140148550854</v>
      </c>
      <c r="I32" s="28">
        <f t="shared" si="22"/>
        <v>4824.9124836776264</v>
      </c>
      <c r="J32" s="20">
        <f t="shared" si="23"/>
        <v>4824.9124836776264</v>
      </c>
      <c r="K32" s="25">
        <f t="shared" si="24"/>
        <v>14</v>
      </c>
      <c r="L32" s="20">
        <f t="shared" si="4"/>
        <v>6909.1152521264676</v>
      </c>
      <c r="M32" s="20">
        <f t="shared" si="5"/>
        <v>5527.8636234696278</v>
      </c>
      <c r="N32" s="20">
        <f t="shared" si="6"/>
        <v>1381.2516286568398</v>
      </c>
      <c r="O32" s="26">
        <f t="shared" si="7"/>
        <v>981350.05921038799</v>
      </c>
      <c r="P32" s="31">
        <v>35551</v>
      </c>
      <c r="Q32" s="28">
        <f t="shared" si="25"/>
        <v>6909.1152521264676</v>
      </c>
      <c r="R32" s="20">
        <f t="shared" si="8"/>
        <v>6909.1152521264676</v>
      </c>
      <c r="S32" s="28">
        <f t="shared" si="26"/>
        <v>5084.9202563814906</v>
      </c>
      <c r="T32" s="20">
        <f t="shared" si="27"/>
        <v>5084.9202563814906</v>
      </c>
      <c r="U32" s="25">
        <f t="shared" si="28"/>
        <v>14</v>
      </c>
      <c r="V32" s="20">
        <f t="shared" si="9"/>
        <v>6443.0140148550854</v>
      </c>
      <c r="W32" s="20">
        <f t="shared" si="10"/>
        <v>4903.3379732650264</v>
      </c>
      <c r="X32" s="20">
        <f t="shared" si="11"/>
        <v>1539.676041590059</v>
      </c>
      <c r="Y32" s="26">
        <f t="shared" si="12"/>
        <v>979127.91861141531</v>
      </c>
      <c r="Z32" s="31">
        <v>35551</v>
      </c>
      <c r="AA32" s="28">
        <f t="shared" si="29"/>
        <v>6443.0140148550854</v>
      </c>
      <c r="AB32" s="20">
        <f t="shared" si="13"/>
        <v>6443.0140148550854</v>
      </c>
      <c r="AC32" s="28">
        <f t="shared" si="30"/>
        <v>4824.9124836776264</v>
      </c>
      <c r="AD32" s="20">
        <f t="shared" si="31"/>
        <v>4824.9124836776264</v>
      </c>
      <c r="AE32" s="25">
        <f t="shared" si="32"/>
        <v>14</v>
      </c>
      <c r="AF32" s="20">
        <f t="shared" si="14"/>
        <v>6909.1152521264676</v>
      </c>
      <c r="AG32" s="20">
        <f t="shared" si="15"/>
        <v>5527.8636234696278</v>
      </c>
      <c r="AH32" s="20">
        <f t="shared" si="16"/>
        <v>1381.2516286568398</v>
      </c>
      <c r="AI32" s="26">
        <f t="shared" si="17"/>
        <v>981350.05921038799</v>
      </c>
      <c r="AJ32" s="31">
        <v>35551</v>
      </c>
      <c r="AK32" s="28">
        <f t="shared" si="33"/>
        <v>6909.1152521264676</v>
      </c>
      <c r="AL32" s="20">
        <f t="shared" si="18"/>
        <v>6909.1152521264676</v>
      </c>
      <c r="AM32" s="28">
        <f t="shared" si="34"/>
        <v>5084.9202563814906</v>
      </c>
      <c r="AN32" s="20">
        <f t="shared" si="35"/>
        <v>5084.9202563814906</v>
      </c>
    </row>
    <row r="33" spans="1:40" ht="11.1" customHeight="1">
      <c r="A33" s="25">
        <f t="shared" si="19"/>
        <v>15</v>
      </c>
      <c r="B33" s="20">
        <f t="shared" si="0"/>
        <v>6443.0140148550854</v>
      </c>
      <c r="C33" s="20">
        <f t="shared" si="1"/>
        <v>4895.6395930570761</v>
      </c>
      <c r="D33" s="20">
        <f t="shared" si="2"/>
        <v>1547.3744217980093</v>
      </c>
      <c r="E33" s="26">
        <f t="shared" si="3"/>
        <v>977580.54418961727</v>
      </c>
      <c r="F33" s="31">
        <v>35582</v>
      </c>
      <c r="G33" s="28">
        <f t="shared" si="20"/>
        <v>6443.0140148550854</v>
      </c>
      <c r="H33" s="20">
        <f t="shared" si="21"/>
        <v>6443.0140148550854</v>
      </c>
      <c r="I33" s="28">
        <f t="shared" si="22"/>
        <v>4827.4529491462499</v>
      </c>
      <c r="J33" s="20">
        <f t="shared" si="23"/>
        <v>4827.4529491462499</v>
      </c>
      <c r="K33" s="25">
        <f t="shared" si="24"/>
        <v>15</v>
      </c>
      <c r="L33" s="20">
        <f t="shared" si="4"/>
        <v>6909.1152521264676</v>
      </c>
      <c r="M33" s="20">
        <f t="shared" si="5"/>
        <v>5520.0940830584332</v>
      </c>
      <c r="N33" s="20">
        <f t="shared" si="6"/>
        <v>1389.0211690680344</v>
      </c>
      <c r="O33" s="26">
        <f t="shared" si="7"/>
        <v>979961.03804131993</v>
      </c>
      <c r="P33" s="31">
        <v>35582</v>
      </c>
      <c r="Q33" s="28">
        <f t="shared" si="25"/>
        <v>6909.1152521264676</v>
      </c>
      <c r="R33" s="20">
        <f t="shared" si="8"/>
        <v>6909.1152521264676</v>
      </c>
      <c r="S33" s="28">
        <f t="shared" si="26"/>
        <v>5087.4842047171842</v>
      </c>
      <c r="T33" s="20">
        <f t="shared" si="27"/>
        <v>5087.4842047171842</v>
      </c>
      <c r="U33" s="25">
        <f t="shared" si="28"/>
        <v>15</v>
      </c>
      <c r="V33" s="20">
        <f t="shared" si="9"/>
        <v>6443.0140148550854</v>
      </c>
      <c r="W33" s="20">
        <f t="shared" si="10"/>
        <v>4895.6395930570761</v>
      </c>
      <c r="X33" s="20">
        <f t="shared" si="11"/>
        <v>1547.3744217980093</v>
      </c>
      <c r="Y33" s="26">
        <f t="shared" si="12"/>
        <v>977580.54418961727</v>
      </c>
      <c r="Z33" s="31">
        <v>35582</v>
      </c>
      <c r="AA33" s="28">
        <f t="shared" si="29"/>
        <v>6443.0140148550854</v>
      </c>
      <c r="AB33" s="20">
        <f t="shared" si="13"/>
        <v>6443.0140148550854</v>
      </c>
      <c r="AC33" s="28">
        <f t="shared" si="30"/>
        <v>4827.4529491462499</v>
      </c>
      <c r="AD33" s="20">
        <f t="shared" si="31"/>
        <v>4827.4529491462499</v>
      </c>
      <c r="AE33" s="25">
        <f t="shared" si="32"/>
        <v>15</v>
      </c>
      <c r="AF33" s="20">
        <f t="shared" si="14"/>
        <v>6909.1152521264676</v>
      </c>
      <c r="AG33" s="20">
        <f t="shared" si="15"/>
        <v>5520.0940830584332</v>
      </c>
      <c r="AH33" s="20">
        <f t="shared" si="16"/>
        <v>1389.0211690680344</v>
      </c>
      <c r="AI33" s="26">
        <f t="shared" si="17"/>
        <v>979961.03804131993</v>
      </c>
      <c r="AJ33" s="31">
        <v>35582</v>
      </c>
      <c r="AK33" s="28">
        <f t="shared" si="33"/>
        <v>6909.1152521264676</v>
      </c>
      <c r="AL33" s="20">
        <f t="shared" si="18"/>
        <v>6909.1152521264676</v>
      </c>
      <c r="AM33" s="28">
        <f t="shared" si="34"/>
        <v>5087.4842047171842</v>
      </c>
      <c r="AN33" s="20">
        <f t="shared" si="35"/>
        <v>5087.4842047171842</v>
      </c>
    </row>
    <row r="34" spans="1:40" ht="11.1" customHeight="1">
      <c r="A34" s="25">
        <f t="shared" si="19"/>
        <v>16</v>
      </c>
      <c r="B34" s="20">
        <f t="shared" si="0"/>
        <v>6443.0140148550854</v>
      </c>
      <c r="C34" s="20">
        <f t="shared" si="1"/>
        <v>4887.9027209480864</v>
      </c>
      <c r="D34" s="20">
        <f t="shared" si="2"/>
        <v>1555.111293906999</v>
      </c>
      <c r="E34" s="26">
        <f t="shared" si="3"/>
        <v>976025.43289571023</v>
      </c>
      <c r="F34" s="31">
        <v>35612</v>
      </c>
      <c r="G34" s="28">
        <f t="shared" si="20"/>
        <v>6443.0140148550854</v>
      </c>
      <c r="H34" s="20">
        <f t="shared" si="21"/>
        <v>6443.0140148550854</v>
      </c>
      <c r="I34" s="28">
        <f t="shared" si="22"/>
        <v>4830.006116942217</v>
      </c>
      <c r="J34" s="20">
        <f t="shared" si="23"/>
        <v>4830.006116942217</v>
      </c>
      <c r="K34" s="25">
        <f t="shared" si="24"/>
        <v>16</v>
      </c>
      <c r="L34" s="20">
        <f t="shared" si="4"/>
        <v>6909.1152521264676</v>
      </c>
      <c r="M34" s="20">
        <f t="shared" si="5"/>
        <v>5512.2808389824249</v>
      </c>
      <c r="N34" s="20">
        <f t="shared" si="6"/>
        <v>1396.8344131440426</v>
      </c>
      <c r="O34" s="26">
        <f t="shared" si="7"/>
        <v>978564.20362817589</v>
      </c>
      <c r="P34" s="31">
        <v>35612</v>
      </c>
      <c r="Q34" s="28">
        <f t="shared" si="25"/>
        <v>6909.1152521264676</v>
      </c>
      <c r="R34" s="20">
        <f t="shared" si="8"/>
        <v>6909.1152521264676</v>
      </c>
      <c r="S34" s="28">
        <f t="shared" si="26"/>
        <v>5090.0625752622673</v>
      </c>
      <c r="T34" s="20">
        <f t="shared" si="27"/>
        <v>5090.0625752622673</v>
      </c>
      <c r="U34" s="25">
        <f t="shared" si="28"/>
        <v>16</v>
      </c>
      <c r="V34" s="20">
        <f t="shared" si="9"/>
        <v>6443.0140148550854</v>
      </c>
      <c r="W34" s="20">
        <f t="shared" si="10"/>
        <v>4887.9027209480864</v>
      </c>
      <c r="X34" s="20">
        <f t="shared" si="11"/>
        <v>1555.111293906999</v>
      </c>
      <c r="Y34" s="26">
        <f t="shared" si="12"/>
        <v>976025.43289571023</v>
      </c>
      <c r="Z34" s="31">
        <v>35612</v>
      </c>
      <c r="AA34" s="28">
        <f t="shared" si="29"/>
        <v>6443.0140148550854</v>
      </c>
      <c r="AB34" s="20">
        <f t="shared" si="13"/>
        <v>6443.0140148550854</v>
      </c>
      <c r="AC34" s="28">
        <f t="shared" si="30"/>
        <v>4830.006116942217</v>
      </c>
      <c r="AD34" s="20">
        <f t="shared" si="31"/>
        <v>4830.006116942217</v>
      </c>
      <c r="AE34" s="25">
        <f t="shared" si="32"/>
        <v>16</v>
      </c>
      <c r="AF34" s="20">
        <f t="shared" si="14"/>
        <v>6909.1152521264676</v>
      </c>
      <c r="AG34" s="20">
        <f t="shared" si="15"/>
        <v>5512.2808389824249</v>
      </c>
      <c r="AH34" s="20">
        <f t="shared" si="16"/>
        <v>1396.8344131440426</v>
      </c>
      <c r="AI34" s="26">
        <f t="shared" si="17"/>
        <v>978564.20362817589</v>
      </c>
      <c r="AJ34" s="31">
        <v>35612</v>
      </c>
      <c r="AK34" s="28">
        <f t="shared" si="33"/>
        <v>6909.1152521264676</v>
      </c>
      <c r="AL34" s="20">
        <f t="shared" si="18"/>
        <v>6909.1152521264676</v>
      </c>
      <c r="AM34" s="28">
        <f t="shared" si="34"/>
        <v>5090.0625752622673</v>
      </c>
      <c r="AN34" s="20">
        <f t="shared" si="35"/>
        <v>5090.0625752622673</v>
      </c>
    </row>
    <row r="35" spans="1:40" ht="11.1" customHeight="1">
      <c r="A35" s="25">
        <f t="shared" si="19"/>
        <v>17</v>
      </c>
      <c r="B35" s="20">
        <f t="shared" si="0"/>
        <v>6443.0140148550854</v>
      </c>
      <c r="C35" s="20">
        <f t="shared" si="1"/>
        <v>4880.1271644785511</v>
      </c>
      <c r="D35" s="20">
        <f t="shared" si="2"/>
        <v>1562.8868503765343</v>
      </c>
      <c r="E35" s="26">
        <f t="shared" si="3"/>
        <v>974462.54604533373</v>
      </c>
      <c r="F35" s="31">
        <v>35643</v>
      </c>
      <c r="G35" s="28">
        <f t="shared" si="20"/>
        <v>6443.0140148550854</v>
      </c>
      <c r="H35" s="20">
        <f t="shared" si="21"/>
        <v>6443.0140148550854</v>
      </c>
      <c r="I35" s="28">
        <f t="shared" si="22"/>
        <v>4832.5720505771633</v>
      </c>
      <c r="J35" s="20">
        <f t="shared" si="23"/>
        <v>4832.5720505771633</v>
      </c>
      <c r="K35" s="25">
        <f t="shared" si="24"/>
        <v>17</v>
      </c>
      <c r="L35" s="20">
        <f t="shared" si="4"/>
        <v>6909.1152521264676</v>
      </c>
      <c r="M35" s="20">
        <f t="shared" si="5"/>
        <v>5504.4236454084894</v>
      </c>
      <c r="N35" s="20">
        <f t="shared" si="6"/>
        <v>1404.6916067179782</v>
      </c>
      <c r="O35" s="26">
        <f t="shared" si="7"/>
        <v>977159.51202145789</v>
      </c>
      <c r="P35" s="31">
        <v>35643</v>
      </c>
      <c r="Q35" s="28">
        <f t="shared" si="25"/>
        <v>6909.1152521264676</v>
      </c>
      <c r="R35" s="20">
        <f t="shared" si="8"/>
        <v>6909.1152521264676</v>
      </c>
      <c r="S35" s="28">
        <f t="shared" si="26"/>
        <v>5092.6554491416664</v>
      </c>
      <c r="T35" s="20">
        <f t="shared" si="27"/>
        <v>5092.6554491416664</v>
      </c>
      <c r="U35" s="25">
        <f t="shared" si="28"/>
        <v>17</v>
      </c>
      <c r="V35" s="20">
        <f t="shared" si="9"/>
        <v>6443.0140148550854</v>
      </c>
      <c r="W35" s="20">
        <f t="shared" si="10"/>
        <v>4880.1271644785511</v>
      </c>
      <c r="X35" s="20">
        <f t="shared" si="11"/>
        <v>1562.8868503765343</v>
      </c>
      <c r="Y35" s="26">
        <f t="shared" si="12"/>
        <v>974462.54604533373</v>
      </c>
      <c r="Z35" s="31">
        <v>35643</v>
      </c>
      <c r="AA35" s="28">
        <f t="shared" si="29"/>
        <v>6443.0140148550854</v>
      </c>
      <c r="AB35" s="20">
        <f t="shared" si="13"/>
        <v>6443.0140148550854</v>
      </c>
      <c r="AC35" s="28">
        <f t="shared" si="30"/>
        <v>4832.5720505771633</v>
      </c>
      <c r="AD35" s="20">
        <f t="shared" si="31"/>
        <v>4832.5720505771633</v>
      </c>
      <c r="AE35" s="25">
        <f t="shared" si="32"/>
        <v>17</v>
      </c>
      <c r="AF35" s="20">
        <f t="shared" si="14"/>
        <v>6909.1152521264676</v>
      </c>
      <c r="AG35" s="20">
        <f t="shared" si="15"/>
        <v>5504.4236454084894</v>
      </c>
      <c r="AH35" s="20">
        <f t="shared" si="16"/>
        <v>1404.6916067179782</v>
      </c>
      <c r="AI35" s="26">
        <f t="shared" si="17"/>
        <v>977159.51202145789</v>
      </c>
      <c r="AJ35" s="31">
        <v>35643</v>
      </c>
      <c r="AK35" s="28">
        <f t="shared" si="33"/>
        <v>6909.1152521264676</v>
      </c>
      <c r="AL35" s="20">
        <f t="shared" si="18"/>
        <v>6909.1152521264676</v>
      </c>
      <c r="AM35" s="28">
        <f t="shared" si="34"/>
        <v>5092.6554491416664</v>
      </c>
      <c r="AN35" s="20">
        <f t="shared" si="35"/>
        <v>5092.6554491416664</v>
      </c>
    </row>
    <row r="36" spans="1:40" ht="11.1" customHeight="1">
      <c r="A36" s="25">
        <f t="shared" si="19"/>
        <v>18</v>
      </c>
      <c r="B36" s="20">
        <f t="shared" si="0"/>
        <v>6443.0140148550854</v>
      </c>
      <c r="C36" s="20">
        <f t="shared" si="1"/>
        <v>4872.3127302266685</v>
      </c>
      <c r="D36" s="20">
        <f t="shared" si="2"/>
        <v>1570.7012846284169</v>
      </c>
      <c r="E36" s="26">
        <f t="shared" si="3"/>
        <v>972891.84476070537</v>
      </c>
      <c r="F36" s="31">
        <v>35674</v>
      </c>
      <c r="G36" s="28">
        <f t="shared" si="20"/>
        <v>6443.0140148550854</v>
      </c>
      <c r="H36" s="20">
        <f t="shared" si="21"/>
        <v>6443.0140148550854</v>
      </c>
      <c r="I36" s="28">
        <f t="shared" si="22"/>
        <v>4835.1508138802847</v>
      </c>
      <c r="J36" s="20">
        <f t="shared" si="23"/>
        <v>4835.1508138802847</v>
      </c>
      <c r="K36" s="25">
        <f t="shared" si="24"/>
        <v>18</v>
      </c>
      <c r="L36" s="20">
        <f t="shared" si="4"/>
        <v>6909.1152521264676</v>
      </c>
      <c r="M36" s="20">
        <f t="shared" si="5"/>
        <v>5496.5222551207007</v>
      </c>
      <c r="N36" s="20">
        <f t="shared" si="6"/>
        <v>1412.5929970057668</v>
      </c>
      <c r="O36" s="26">
        <f t="shared" si="7"/>
        <v>975746.9190244521</v>
      </c>
      <c r="P36" s="31">
        <v>35674</v>
      </c>
      <c r="Q36" s="28">
        <f t="shared" si="25"/>
        <v>6909.1152521264676</v>
      </c>
      <c r="R36" s="20">
        <f t="shared" si="8"/>
        <v>6909.1152521264676</v>
      </c>
      <c r="S36" s="28">
        <f t="shared" si="26"/>
        <v>5095.2629079366361</v>
      </c>
      <c r="T36" s="20">
        <f t="shared" si="27"/>
        <v>5095.2629079366361</v>
      </c>
      <c r="U36" s="25">
        <f t="shared" si="28"/>
        <v>18</v>
      </c>
      <c r="V36" s="20">
        <f t="shared" si="9"/>
        <v>6443.0140148550854</v>
      </c>
      <c r="W36" s="20">
        <f t="shared" si="10"/>
        <v>4872.3127302266685</v>
      </c>
      <c r="X36" s="20">
        <f t="shared" si="11"/>
        <v>1570.7012846284169</v>
      </c>
      <c r="Y36" s="26">
        <f t="shared" si="12"/>
        <v>972891.84476070537</v>
      </c>
      <c r="Z36" s="31">
        <v>35674</v>
      </c>
      <c r="AA36" s="28">
        <f t="shared" si="29"/>
        <v>6443.0140148550854</v>
      </c>
      <c r="AB36" s="20">
        <f t="shared" si="13"/>
        <v>6443.0140148550854</v>
      </c>
      <c r="AC36" s="28">
        <f t="shared" si="30"/>
        <v>4835.1508138802847</v>
      </c>
      <c r="AD36" s="20">
        <f t="shared" si="31"/>
        <v>4835.1508138802847</v>
      </c>
      <c r="AE36" s="25">
        <f t="shared" si="32"/>
        <v>18</v>
      </c>
      <c r="AF36" s="20">
        <f t="shared" si="14"/>
        <v>6909.1152521264676</v>
      </c>
      <c r="AG36" s="20">
        <f t="shared" si="15"/>
        <v>5496.5222551207007</v>
      </c>
      <c r="AH36" s="20">
        <f t="shared" si="16"/>
        <v>1412.5929970057668</v>
      </c>
      <c r="AI36" s="26">
        <f t="shared" si="17"/>
        <v>975746.9190244521</v>
      </c>
      <c r="AJ36" s="31">
        <v>35674</v>
      </c>
      <c r="AK36" s="28">
        <f t="shared" si="33"/>
        <v>6909.1152521264676</v>
      </c>
      <c r="AL36" s="20">
        <f t="shared" si="18"/>
        <v>6909.1152521264676</v>
      </c>
      <c r="AM36" s="28">
        <f t="shared" si="34"/>
        <v>5095.2629079366361</v>
      </c>
      <c r="AN36" s="20">
        <f t="shared" si="35"/>
        <v>5095.2629079366361</v>
      </c>
    </row>
    <row r="37" spans="1:40" ht="11.1" customHeight="1">
      <c r="A37" s="25">
        <f t="shared" si="19"/>
        <v>19</v>
      </c>
      <c r="B37" s="20">
        <f t="shared" si="0"/>
        <v>6443.0140148550854</v>
      </c>
      <c r="C37" s="20">
        <f t="shared" si="1"/>
        <v>4864.4592238035266</v>
      </c>
      <c r="D37" s="20">
        <f t="shared" si="2"/>
        <v>1578.5547910515588</v>
      </c>
      <c r="E37" s="26">
        <f t="shared" si="3"/>
        <v>971313.28996965382</v>
      </c>
      <c r="F37" s="31">
        <v>35704</v>
      </c>
      <c r="G37" s="28">
        <f t="shared" si="20"/>
        <v>6443.0140148550854</v>
      </c>
      <c r="H37" s="20">
        <f t="shared" si="21"/>
        <v>6443.0140148550854</v>
      </c>
      <c r="I37" s="28">
        <f t="shared" si="22"/>
        <v>4837.7424709999214</v>
      </c>
      <c r="J37" s="20">
        <f t="shared" si="23"/>
        <v>4837.7424709999214</v>
      </c>
      <c r="K37" s="25">
        <f t="shared" si="24"/>
        <v>19</v>
      </c>
      <c r="L37" s="20">
        <f t="shared" si="4"/>
        <v>6909.1152521264676</v>
      </c>
      <c r="M37" s="20">
        <f t="shared" si="5"/>
        <v>5488.5764195125439</v>
      </c>
      <c r="N37" s="20">
        <f t="shared" si="6"/>
        <v>1420.5388326139237</v>
      </c>
      <c r="O37" s="26">
        <f t="shared" si="7"/>
        <v>974326.38019183814</v>
      </c>
      <c r="P37" s="31">
        <v>35704</v>
      </c>
      <c r="Q37" s="28">
        <f t="shared" si="25"/>
        <v>6909.1152521264676</v>
      </c>
      <c r="R37" s="20">
        <f t="shared" si="8"/>
        <v>6909.1152521264676</v>
      </c>
      <c r="S37" s="28">
        <f t="shared" si="26"/>
        <v>5097.8850336873275</v>
      </c>
      <c r="T37" s="20">
        <f t="shared" si="27"/>
        <v>5097.8850336873275</v>
      </c>
      <c r="U37" s="25">
        <f t="shared" si="28"/>
        <v>19</v>
      </c>
      <c r="V37" s="20">
        <f t="shared" si="9"/>
        <v>6443.0140148550854</v>
      </c>
      <c r="W37" s="20">
        <f t="shared" si="10"/>
        <v>4864.4592238035266</v>
      </c>
      <c r="X37" s="20">
        <f t="shared" si="11"/>
        <v>1578.5547910515588</v>
      </c>
      <c r="Y37" s="26">
        <f t="shared" si="12"/>
        <v>971313.28996965382</v>
      </c>
      <c r="Z37" s="31">
        <v>35704</v>
      </c>
      <c r="AA37" s="28">
        <f t="shared" si="29"/>
        <v>6443.0140148550854</v>
      </c>
      <c r="AB37" s="20">
        <f t="shared" si="13"/>
        <v>6443.0140148550854</v>
      </c>
      <c r="AC37" s="28">
        <f t="shared" si="30"/>
        <v>4837.7424709999214</v>
      </c>
      <c r="AD37" s="20">
        <f t="shared" si="31"/>
        <v>4837.7424709999214</v>
      </c>
      <c r="AE37" s="25">
        <f t="shared" si="32"/>
        <v>19</v>
      </c>
      <c r="AF37" s="20">
        <f t="shared" si="14"/>
        <v>6909.1152521264676</v>
      </c>
      <c r="AG37" s="20">
        <f t="shared" si="15"/>
        <v>5488.5764195125439</v>
      </c>
      <c r="AH37" s="20">
        <f t="shared" si="16"/>
        <v>1420.5388326139237</v>
      </c>
      <c r="AI37" s="26">
        <f t="shared" si="17"/>
        <v>974326.38019183814</v>
      </c>
      <c r="AJ37" s="31">
        <v>35704</v>
      </c>
      <c r="AK37" s="28">
        <f t="shared" si="33"/>
        <v>6909.1152521264676</v>
      </c>
      <c r="AL37" s="20">
        <f t="shared" si="18"/>
        <v>6909.1152521264676</v>
      </c>
      <c r="AM37" s="28">
        <f t="shared" si="34"/>
        <v>5097.8850336873275</v>
      </c>
      <c r="AN37" s="20">
        <f t="shared" si="35"/>
        <v>5097.8850336873275</v>
      </c>
    </row>
    <row r="38" spans="1:40" ht="11.1" customHeight="1">
      <c r="A38" s="25">
        <f t="shared" si="19"/>
        <v>20</v>
      </c>
      <c r="B38" s="20">
        <f t="shared" si="0"/>
        <v>6443.0140148550854</v>
      </c>
      <c r="C38" s="20">
        <f t="shared" si="1"/>
        <v>4856.5664498482683</v>
      </c>
      <c r="D38" s="20">
        <f t="shared" si="2"/>
        <v>1586.4475650068171</v>
      </c>
      <c r="E38" s="26">
        <f t="shared" si="3"/>
        <v>969726.84240464703</v>
      </c>
      <c r="F38" s="31">
        <v>35735</v>
      </c>
      <c r="G38" s="28">
        <f t="shared" si="20"/>
        <v>6443.0140148550854</v>
      </c>
      <c r="H38" s="20">
        <f t="shared" si="21"/>
        <v>6443.0140148550854</v>
      </c>
      <c r="I38" s="28">
        <f t="shared" si="22"/>
        <v>4840.3470864051569</v>
      </c>
      <c r="J38" s="20">
        <f t="shared" si="23"/>
        <v>4840.3470864051569</v>
      </c>
      <c r="K38" s="25">
        <f t="shared" si="24"/>
        <v>20</v>
      </c>
      <c r="L38" s="20">
        <f t="shared" si="4"/>
        <v>6909.1152521264676</v>
      </c>
      <c r="M38" s="20">
        <f t="shared" si="5"/>
        <v>5480.5858885790904</v>
      </c>
      <c r="N38" s="20">
        <f t="shared" si="6"/>
        <v>1428.5293635473772</v>
      </c>
      <c r="O38" s="26">
        <f t="shared" si="7"/>
        <v>972897.8508282908</v>
      </c>
      <c r="P38" s="31">
        <v>35735</v>
      </c>
      <c r="Q38" s="28">
        <f t="shared" si="25"/>
        <v>6909.1152521264676</v>
      </c>
      <c r="R38" s="20">
        <f t="shared" si="8"/>
        <v>6909.1152521264676</v>
      </c>
      <c r="S38" s="28">
        <f t="shared" si="26"/>
        <v>5100.5219088953672</v>
      </c>
      <c r="T38" s="20">
        <f t="shared" si="27"/>
        <v>5100.5219088953672</v>
      </c>
      <c r="U38" s="25">
        <f t="shared" si="28"/>
        <v>20</v>
      </c>
      <c r="V38" s="20">
        <f t="shared" si="9"/>
        <v>6443.0140148550854</v>
      </c>
      <c r="W38" s="20">
        <f t="shared" si="10"/>
        <v>4856.5664498482683</v>
      </c>
      <c r="X38" s="20">
        <f t="shared" si="11"/>
        <v>1586.4475650068171</v>
      </c>
      <c r="Y38" s="26">
        <f t="shared" si="12"/>
        <v>969726.84240464703</v>
      </c>
      <c r="Z38" s="31">
        <v>35735</v>
      </c>
      <c r="AA38" s="28">
        <f t="shared" si="29"/>
        <v>6443.0140148550854</v>
      </c>
      <c r="AB38" s="20">
        <f t="shared" si="13"/>
        <v>6443.0140148550854</v>
      </c>
      <c r="AC38" s="28">
        <f t="shared" si="30"/>
        <v>4840.3470864051569</v>
      </c>
      <c r="AD38" s="20">
        <f t="shared" si="31"/>
        <v>4840.3470864051569</v>
      </c>
      <c r="AE38" s="25">
        <f t="shared" si="32"/>
        <v>20</v>
      </c>
      <c r="AF38" s="20">
        <f t="shared" si="14"/>
        <v>6909.1152521264676</v>
      </c>
      <c r="AG38" s="20">
        <f t="shared" si="15"/>
        <v>5480.5858885790904</v>
      </c>
      <c r="AH38" s="20">
        <f t="shared" si="16"/>
        <v>1428.5293635473772</v>
      </c>
      <c r="AI38" s="26">
        <f t="shared" si="17"/>
        <v>972897.8508282908</v>
      </c>
      <c r="AJ38" s="31">
        <v>35735</v>
      </c>
      <c r="AK38" s="28">
        <f t="shared" si="33"/>
        <v>6909.1152521264676</v>
      </c>
      <c r="AL38" s="20">
        <f t="shared" si="18"/>
        <v>6909.1152521264676</v>
      </c>
      <c r="AM38" s="28">
        <f t="shared" si="34"/>
        <v>5100.5219088953672</v>
      </c>
      <c r="AN38" s="20">
        <f t="shared" si="35"/>
        <v>5100.5219088953672</v>
      </c>
    </row>
    <row r="39" spans="1:40" ht="11.1" customHeight="1">
      <c r="A39" s="25">
        <f t="shared" si="19"/>
        <v>21</v>
      </c>
      <c r="B39" s="20">
        <f t="shared" si="0"/>
        <v>6443.0140148550854</v>
      </c>
      <c r="C39" s="20">
        <f t="shared" si="1"/>
        <v>4848.6342120232348</v>
      </c>
      <c r="D39" s="20">
        <f t="shared" si="2"/>
        <v>1594.3798028318506</v>
      </c>
      <c r="E39" s="26">
        <f t="shared" si="3"/>
        <v>968132.46260181523</v>
      </c>
      <c r="F39" s="31">
        <v>35765</v>
      </c>
      <c r="G39" s="28">
        <f t="shared" si="20"/>
        <v>6443.0140148550854</v>
      </c>
      <c r="H39" s="20">
        <f t="shared" si="21"/>
        <v>6443.0140148550854</v>
      </c>
      <c r="I39" s="28">
        <f t="shared" si="22"/>
        <v>4842.964724887418</v>
      </c>
      <c r="J39" s="20">
        <f t="shared" si="23"/>
        <v>4842.964724887418</v>
      </c>
      <c r="K39" s="25">
        <f t="shared" si="24"/>
        <v>21</v>
      </c>
      <c r="L39" s="20">
        <f t="shared" si="4"/>
        <v>6909.1152521264676</v>
      </c>
      <c r="M39" s="20">
        <f t="shared" si="5"/>
        <v>5472.5504109091353</v>
      </c>
      <c r="N39" s="20">
        <f t="shared" si="6"/>
        <v>1436.5648412173323</v>
      </c>
      <c r="O39" s="26">
        <f t="shared" si="7"/>
        <v>971461.28598707344</v>
      </c>
      <c r="P39" s="31">
        <v>35765</v>
      </c>
      <c r="Q39" s="28">
        <f t="shared" si="25"/>
        <v>6909.1152521264676</v>
      </c>
      <c r="R39" s="20">
        <f t="shared" si="8"/>
        <v>6909.1152521264676</v>
      </c>
      <c r="S39" s="28">
        <f t="shared" si="26"/>
        <v>5103.1736165264529</v>
      </c>
      <c r="T39" s="20">
        <f t="shared" si="27"/>
        <v>5103.1736165264529</v>
      </c>
      <c r="U39" s="25">
        <f t="shared" si="28"/>
        <v>21</v>
      </c>
      <c r="V39" s="20">
        <f t="shared" si="9"/>
        <v>6443.0140148550854</v>
      </c>
      <c r="W39" s="20">
        <f t="shared" si="10"/>
        <v>4848.6342120232348</v>
      </c>
      <c r="X39" s="20">
        <f t="shared" si="11"/>
        <v>1594.3798028318506</v>
      </c>
      <c r="Y39" s="26">
        <f t="shared" si="12"/>
        <v>968132.46260181523</v>
      </c>
      <c r="Z39" s="31">
        <v>35765</v>
      </c>
      <c r="AA39" s="28">
        <f t="shared" si="29"/>
        <v>6443.0140148550854</v>
      </c>
      <c r="AB39" s="20">
        <f t="shared" si="13"/>
        <v>6443.0140148550854</v>
      </c>
      <c r="AC39" s="28">
        <f t="shared" si="30"/>
        <v>4842.964724887418</v>
      </c>
      <c r="AD39" s="20">
        <f t="shared" si="31"/>
        <v>4842.964724887418</v>
      </c>
      <c r="AE39" s="25">
        <f t="shared" si="32"/>
        <v>21</v>
      </c>
      <c r="AF39" s="20">
        <f t="shared" si="14"/>
        <v>6909.1152521264676</v>
      </c>
      <c r="AG39" s="20">
        <f t="shared" si="15"/>
        <v>5472.5504109091353</v>
      </c>
      <c r="AH39" s="20">
        <f t="shared" si="16"/>
        <v>1436.5648412173323</v>
      </c>
      <c r="AI39" s="26">
        <f t="shared" si="17"/>
        <v>971461.28598707344</v>
      </c>
      <c r="AJ39" s="31">
        <v>35765</v>
      </c>
      <c r="AK39" s="28">
        <f t="shared" si="33"/>
        <v>6909.1152521264676</v>
      </c>
      <c r="AL39" s="20">
        <f t="shared" si="18"/>
        <v>6909.1152521264676</v>
      </c>
      <c r="AM39" s="28">
        <f t="shared" si="34"/>
        <v>5103.1736165264529</v>
      </c>
      <c r="AN39" s="20">
        <f t="shared" si="35"/>
        <v>5103.1736165264529</v>
      </c>
    </row>
    <row r="40" spans="1:40" ht="11.1" customHeight="1">
      <c r="A40" s="25">
        <f t="shared" si="19"/>
        <v>22</v>
      </c>
      <c r="B40" s="20">
        <f t="shared" si="0"/>
        <v>6443.0140148550854</v>
      </c>
      <c r="C40" s="20">
        <f t="shared" si="1"/>
        <v>4840.6623130090766</v>
      </c>
      <c r="D40" s="20">
        <f t="shared" si="2"/>
        <v>1602.3517018460088</v>
      </c>
      <c r="E40" s="26">
        <f t="shared" si="3"/>
        <v>966530.11089996924</v>
      </c>
      <c r="F40" s="31">
        <v>35796</v>
      </c>
      <c r="G40" s="28">
        <f t="shared" si="20"/>
        <v>6443.0140148550854</v>
      </c>
      <c r="H40" s="20">
        <f t="shared" si="21"/>
        <v>6443.0140148550854</v>
      </c>
      <c r="I40" s="28">
        <f t="shared" si="22"/>
        <v>4845.5954515620906</v>
      </c>
      <c r="J40" s="20">
        <f t="shared" si="23"/>
        <v>4845.5954515620906</v>
      </c>
      <c r="K40" s="25">
        <f t="shared" si="24"/>
        <v>22</v>
      </c>
      <c r="L40" s="20">
        <f t="shared" si="4"/>
        <v>6909.1152521264676</v>
      </c>
      <c r="M40" s="20">
        <f t="shared" si="5"/>
        <v>5464.4697336772879</v>
      </c>
      <c r="N40" s="20">
        <f t="shared" si="6"/>
        <v>1444.6455184491797</v>
      </c>
      <c r="O40" s="26">
        <f t="shared" si="7"/>
        <v>970016.6404686243</v>
      </c>
      <c r="P40" s="31">
        <v>35796</v>
      </c>
      <c r="Q40" s="28">
        <f t="shared" si="25"/>
        <v>6909.1152521264676</v>
      </c>
      <c r="R40" s="20">
        <f t="shared" si="8"/>
        <v>6909.1152521264676</v>
      </c>
      <c r="S40" s="28">
        <f t="shared" si="26"/>
        <v>5105.8402400129626</v>
      </c>
      <c r="T40" s="20">
        <f t="shared" si="27"/>
        <v>5105.8402400129626</v>
      </c>
      <c r="U40" s="25">
        <f t="shared" si="28"/>
        <v>22</v>
      </c>
      <c r="V40" s="20">
        <f t="shared" si="9"/>
        <v>6443.0140148550854</v>
      </c>
      <c r="W40" s="20">
        <f t="shared" si="10"/>
        <v>4840.6623130090766</v>
      </c>
      <c r="X40" s="20">
        <f t="shared" si="11"/>
        <v>1602.3517018460088</v>
      </c>
      <c r="Y40" s="26">
        <f t="shared" si="12"/>
        <v>966530.11089996924</v>
      </c>
      <c r="Z40" s="31">
        <v>35796</v>
      </c>
      <c r="AA40" s="28">
        <f t="shared" si="29"/>
        <v>6443.0140148550854</v>
      </c>
      <c r="AB40" s="20">
        <f t="shared" si="13"/>
        <v>6443.0140148550854</v>
      </c>
      <c r="AC40" s="28">
        <f t="shared" si="30"/>
        <v>4845.5954515620906</v>
      </c>
      <c r="AD40" s="20">
        <f t="shared" si="31"/>
        <v>4845.5954515620906</v>
      </c>
      <c r="AE40" s="25">
        <f t="shared" si="32"/>
        <v>22</v>
      </c>
      <c r="AF40" s="20">
        <f t="shared" si="14"/>
        <v>6909.1152521264676</v>
      </c>
      <c r="AG40" s="20">
        <f t="shared" si="15"/>
        <v>5464.4697336772879</v>
      </c>
      <c r="AH40" s="20">
        <f t="shared" si="16"/>
        <v>1444.6455184491797</v>
      </c>
      <c r="AI40" s="26">
        <f t="shared" si="17"/>
        <v>970016.6404686243</v>
      </c>
      <c r="AJ40" s="31">
        <v>35796</v>
      </c>
      <c r="AK40" s="28">
        <f t="shared" si="33"/>
        <v>6909.1152521264676</v>
      </c>
      <c r="AL40" s="20">
        <f t="shared" si="18"/>
        <v>6909.1152521264676</v>
      </c>
      <c r="AM40" s="28">
        <f t="shared" si="34"/>
        <v>5105.8402400129626</v>
      </c>
      <c r="AN40" s="20">
        <f t="shared" si="35"/>
        <v>5105.8402400129626</v>
      </c>
    </row>
    <row r="41" spans="1:40" ht="11.1" customHeight="1">
      <c r="A41" s="25">
        <f t="shared" si="19"/>
        <v>23</v>
      </c>
      <c r="B41" s="20">
        <f t="shared" si="0"/>
        <v>6443.0140148550854</v>
      </c>
      <c r="C41" s="20">
        <f t="shared" si="1"/>
        <v>4832.6505544998463</v>
      </c>
      <c r="D41" s="20">
        <f t="shared" si="2"/>
        <v>1610.3634603552391</v>
      </c>
      <c r="E41" s="26">
        <f t="shared" si="3"/>
        <v>964919.74743961403</v>
      </c>
      <c r="F41" s="31">
        <v>35827</v>
      </c>
      <c r="G41" s="28">
        <f t="shared" si="20"/>
        <v>6443.0140148550854</v>
      </c>
      <c r="H41" s="20">
        <f t="shared" si="21"/>
        <v>6443.0140148550854</v>
      </c>
      <c r="I41" s="28">
        <f t="shared" si="22"/>
        <v>4848.2393318701361</v>
      </c>
      <c r="J41" s="20">
        <f t="shared" si="23"/>
        <v>4848.2393318701361</v>
      </c>
      <c r="K41" s="25">
        <f t="shared" si="24"/>
        <v>23</v>
      </c>
      <c r="L41" s="20">
        <f t="shared" si="4"/>
        <v>6909.1152521264676</v>
      </c>
      <c r="M41" s="20">
        <f t="shared" si="5"/>
        <v>5456.3436026360123</v>
      </c>
      <c r="N41" s="20">
        <f t="shared" si="6"/>
        <v>1452.7716494904553</v>
      </c>
      <c r="O41" s="26">
        <f t="shared" si="7"/>
        <v>968563.86881913384</v>
      </c>
      <c r="P41" s="31">
        <v>35827</v>
      </c>
      <c r="Q41" s="28">
        <f t="shared" si="25"/>
        <v>6909.1152521264676</v>
      </c>
      <c r="R41" s="20">
        <f t="shared" si="8"/>
        <v>6909.1152521264676</v>
      </c>
      <c r="S41" s="28">
        <f t="shared" si="26"/>
        <v>5108.5218632565829</v>
      </c>
      <c r="T41" s="20">
        <f t="shared" si="27"/>
        <v>5108.5218632565829</v>
      </c>
      <c r="U41" s="25">
        <f t="shared" si="28"/>
        <v>23</v>
      </c>
      <c r="V41" s="20">
        <f t="shared" si="9"/>
        <v>6443.0140148550854</v>
      </c>
      <c r="W41" s="20">
        <f t="shared" si="10"/>
        <v>4832.6505544998463</v>
      </c>
      <c r="X41" s="20">
        <f t="shared" si="11"/>
        <v>1610.3634603552391</v>
      </c>
      <c r="Y41" s="26">
        <f t="shared" si="12"/>
        <v>964919.74743961403</v>
      </c>
      <c r="Z41" s="31">
        <v>35827</v>
      </c>
      <c r="AA41" s="28">
        <f t="shared" si="29"/>
        <v>6443.0140148550854</v>
      </c>
      <c r="AB41" s="20">
        <f t="shared" si="13"/>
        <v>6443.0140148550854</v>
      </c>
      <c r="AC41" s="28">
        <f t="shared" si="30"/>
        <v>4848.2393318701361</v>
      </c>
      <c r="AD41" s="20">
        <f t="shared" si="31"/>
        <v>4848.2393318701361</v>
      </c>
      <c r="AE41" s="25">
        <f t="shared" si="32"/>
        <v>23</v>
      </c>
      <c r="AF41" s="20">
        <f t="shared" si="14"/>
        <v>6909.1152521264676</v>
      </c>
      <c r="AG41" s="20">
        <f t="shared" si="15"/>
        <v>5456.3436026360123</v>
      </c>
      <c r="AH41" s="20">
        <f t="shared" si="16"/>
        <v>1452.7716494904553</v>
      </c>
      <c r="AI41" s="26">
        <f t="shared" si="17"/>
        <v>968563.86881913384</v>
      </c>
      <c r="AJ41" s="31">
        <v>35827</v>
      </c>
      <c r="AK41" s="28">
        <f t="shared" si="33"/>
        <v>6909.1152521264676</v>
      </c>
      <c r="AL41" s="20">
        <f t="shared" si="18"/>
        <v>6909.1152521264676</v>
      </c>
      <c r="AM41" s="28">
        <f t="shared" si="34"/>
        <v>5108.5218632565829</v>
      </c>
      <c r="AN41" s="20">
        <f t="shared" si="35"/>
        <v>5108.5218632565829</v>
      </c>
    </row>
    <row r="42" spans="1:40" ht="11.1" customHeight="1">
      <c r="A42" s="25">
        <f t="shared" si="19"/>
        <v>24</v>
      </c>
      <c r="B42" s="20">
        <f t="shared" si="0"/>
        <v>6443.0140148550854</v>
      </c>
      <c r="C42" s="20">
        <f t="shared" si="1"/>
        <v>4824.59873719807</v>
      </c>
      <c r="D42" s="20">
        <f t="shared" si="2"/>
        <v>1618.4152776570154</v>
      </c>
      <c r="E42" s="26">
        <f t="shared" si="3"/>
        <v>963301.33216195705</v>
      </c>
      <c r="F42" s="31">
        <v>35855</v>
      </c>
      <c r="G42" s="28">
        <f t="shared" si="20"/>
        <v>6443.0140148550854</v>
      </c>
      <c r="H42" s="20">
        <f t="shared" si="21"/>
        <v>6443.0140148550854</v>
      </c>
      <c r="I42" s="28">
        <f t="shared" si="22"/>
        <v>4850.896431579722</v>
      </c>
      <c r="J42" s="20">
        <f t="shared" si="23"/>
        <v>4850.896431579722</v>
      </c>
      <c r="K42" s="25">
        <f t="shared" si="24"/>
        <v>24</v>
      </c>
      <c r="L42" s="20">
        <f t="shared" si="4"/>
        <v>6909.1152521264676</v>
      </c>
      <c r="M42" s="20">
        <f t="shared" si="5"/>
        <v>5448.1717621076286</v>
      </c>
      <c r="N42" s="20">
        <f t="shared" si="6"/>
        <v>1460.9434900188389</v>
      </c>
      <c r="O42" s="26">
        <f t="shared" si="7"/>
        <v>967102.92532911501</v>
      </c>
      <c r="P42" s="31">
        <v>35855</v>
      </c>
      <c r="Q42" s="28">
        <f t="shared" si="25"/>
        <v>6909.1152521264676</v>
      </c>
      <c r="R42" s="20">
        <f t="shared" si="8"/>
        <v>6909.1152521264676</v>
      </c>
      <c r="S42" s="28">
        <f t="shared" si="26"/>
        <v>5111.2185706309501</v>
      </c>
      <c r="T42" s="20">
        <f t="shared" si="27"/>
        <v>5111.2185706309501</v>
      </c>
      <c r="U42" s="25">
        <f t="shared" si="28"/>
        <v>24</v>
      </c>
      <c r="V42" s="20">
        <f t="shared" si="9"/>
        <v>6443.0140148550854</v>
      </c>
      <c r="W42" s="20">
        <f t="shared" si="10"/>
        <v>4824.59873719807</v>
      </c>
      <c r="X42" s="20">
        <f t="shared" si="11"/>
        <v>1618.4152776570154</v>
      </c>
      <c r="Y42" s="26">
        <f t="shared" si="12"/>
        <v>963301.33216195705</v>
      </c>
      <c r="Z42" s="31">
        <v>35855</v>
      </c>
      <c r="AA42" s="28">
        <f t="shared" si="29"/>
        <v>6443.0140148550854</v>
      </c>
      <c r="AB42" s="20">
        <f t="shared" si="13"/>
        <v>6443.0140148550854</v>
      </c>
      <c r="AC42" s="28">
        <f t="shared" si="30"/>
        <v>4850.896431579722</v>
      </c>
      <c r="AD42" s="20">
        <f t="shared" si="31"/>
        <v>4850.896431579722</v>
      </c>
      <c r="AE42" s="25">
        <f t="shared" si="32"/>
        <v>24</v>
      </c>
      <c r="AF42" s="20">
        <f t="shared" si="14"/>
        <v>6909.1152521264676</v>
      </c>
      <c r="AG42" s="20">
        <f t="shared" si="15"/>
        <v>5448.1717621076286</v>
      </c>
      <c r="AH42" s="20">
        <f t="shared" si="16"/>
        <v>1460.9434900188389</v>
      </c>
      <c r="AI42" s="26">
        <f t="shared" si="17"/>
        <v>967102.92532911501</v>
      </c>
      <c r="AJ42" s="31">
        <v>35855</v>
      </c>
      <c r="AK42" s="28">
        <f t="shared" si="33"/>
        <v>6909.1152521264676</v>
      </c>
      <c r="AL42" s="20">
        <f t="shared" si="18"/>
        <v>6909.1152521264676</v>
      </c>
      <c r="AM42" s="28">
        <f t="shared" si="34"/>
        <v>5111.2185706309501</v>
      </c>
      <c r="AN42" s="20">
        <f t="shared" si="35"/>
        <v>5111.2185706309501</v>
      </c>
    </row>
    <row r="43" spans="1:40" ht="11.1" customHeight="1">
      <c r="A43" s="25">
        <f t="shared" si="19"/>
        <v>25</v>
      </c>
      <c r="B43" s="20">
        <f t="shared" si="0"/>
        <v>6443.0140148550854</v>
      </c>
      <c r="C43" s="20">
        <f t="shared" si="1"/>
        <v>4816.506660809785</v>
      </c>
      <c r="D43" s="20">
        <f t="shared" si="2"/>
        <v>1626.5073540453004</v>
      </c>
      <c r="E43" s="26">
        <f t="shared" si="3"/>
        <v>961674.82480791176</v>
      </c>
      <c r="F43" s="31">
        <v>35886</v>
      </c>
      <c r="G43" s="28">
        <f t="shared" si="20"/>
        <v>6443.0140148550854</v>
      </c>
      <c r="H43" s="20">
        <f t="shared" si="21"/>
        <v>6443.0140148550854</v>
      </c>
      <c r="I43" s="28">
        <f t="shared" si="22"/>
        <v>4853.5668167878566</v>
      </c>
      <c r="J43" s="20">
        <f t="shared" si="23"/>
        <v>4853.5668167878566</v>
      </c>
      <c r="K43" s="25">
        <f t="shared" si="24"/>
        <v>25</v>
      </c>
      <c r="L43" s="20">
        <f t="shared" si="4"/>
        <v>6909.1152521264676</v>
      </c>
      <c r="M43" s="20">
        <f t="shared" si="5"/>
        <v>5439.9539549762721</v>
      </c>
      <c r="N43" s="20">
        <f t="shared" si="6"/>
        <v>1469.1612971501954</v>
      </c>
      <c r="O43" s="26">
        <f t="shared" si="7"/>
        <v>965633.76403196482</v>
      </c>
      <c r="P43" s="31">
        <v>35886</v>
      </c>
      <c r="Q43" s="28">
        <f t="shared" si="25"/>
        <v>6909.1152521264676</v>
      </c>
      <c r="R43" s="20">
        <f t="shared" si="8"/>
        <v>6909.1152521264676</v>
      </c>
      <c r="S43" s="28">
        <f t="shared" si="26"/>
        <v>5113.9304469842973</v>
      </c>
      <c r="T43" s="20">
        <f t="shared" si="27"/>
        <v>5113.9304469842973</v>
      </c>
      <c r="U43" s="25">
        <f t="shared" si="28"/>
        <v>25</v>
      </c>
      <c r="V43" s="20">
        <f t="shared" si="9"/>
        <v>6443.0140148550854</v>
      </c>
      <c r="W43" s="20">
        <f t="shared" si="10"/>
        <v>4816.506660809785</v>
      </c>
      <c r="X43" s="20">
        <f t="shared" si="11"/>
        <v>1626.5073540453004</v>
      </c>
      <c r="Y43" s="26">
        <f t="shared" si="12"/>
        <v>961674.82480791176</v>
      </c>
      <c r="Z43" s="31">
        <v>35886</v>
      </c>
      <c r="AA43" s="28">
        <f t="shared" si="29"/>
        <v>6443.0140148550854</v>
      </c>
      <c r="AB43" s="20">
        <f t="shared" si="13"/>
        <v>6443.0140148550854</v>
      </c>
      <c r="AC43" s="28">
        <f t="shared" si="30"/>
        <v>4853.5668167878566</v>
      </c>
      <c r="AD43" s="20">
        <f t="shared" si="31"/>
        <v>4853.5668167878566</v>
      </c>
      <c r="AE43" s="25">
        <f t="shared" si="32"/>
        <v>25</v>
      </c>
      <c r="AF43" s="20">
        <f t="shared" si="14"/>
        <v>6909.1152521264676</v>
      </c>
      <c r="AG43" s="20">
        <f t="shared" si="15"/>
        <v>5439.9539549762721</v>
      </c>
      <c r="AH43" s="20">
        <f t="shared" si="16"/>
        <v>1469.1612971501954</v>
      </c>
      <c r="AI43" s="26">
        <f t="shared" si="17"/>
        <v>965633.76403196482</v>
      </c>
      <c r="AJ43" s="31">
        <v>35886</v>
      </c>
      <c r="AK43" s="28">
        <f t="shared" si="33"/>
        <v>6909.1152521264676</v>
      </c>
      <c r="AL43" s="20">
        <f t="shared" si="18"/>
        <v>6909.1152521264676</v>
      </c>
      <c r="AM43" s="28">
        <f t="shared" si="34"/>
        <v>5113.9304469842973</v>
      </c>
      <c r="AN43" s="20">
        <f t="shared" si="35"/>
        <v>5113.9304469842973</v>
      </c>
    </row>
    <row r="44" spans="1:40" ht="11.1" customHeight="1">
      <c r="A44" s="25">
        <f t="shared" si="19"/>
        <v>26</v>
      </c>
      <c r="B44" s="20">
        <f t="shared" si="0"/>
        <v>6443.0140148550854</v>
      </c>
      <c r="C44" s="20">
        <f t="shared" si="1"/>
        <v>4808.3741240395584</v>
      </c>
      <c r="D44" s="20">
        <f t="shared" si="2"/>
        <v>1634.639890815527</v>
      </c>
      <c r="E44" s="26">
        <f t="shared" si="3"/>
        <v>960040.18491709628</v>
      </c>
      <c r="F44" s="31">
        <v>35916</v>
      </c>
      <c r="G44" s="28">
        <f t="shared" si="20"/>
        <v>6443.0140148550854</v>
      </c>
      <c r="H44" s="20">
        <f t="shared" si="21"/>
        <v>6443.0140148550854</v>
      </c>
      <c r="I44" s="28">
        <f t="shared" si="22"/>
        <v>4856.250553922031</v>
      </c>
      <c r="J44" s="20">
        <f t="shared" si="23"/>
        <v>4856.250553922031</v>
      </c>
      <c r="K44" s="25">
        <f t="shared" si="24"/>
        <v>26</v>
      </c>
      <c r="L44" s="20">
        <f t="shared" si="4"/>
        <v>6909.1152521264676</v>
      </c>
      <c r="M44" s="20">
        <f t="shared" si="5"/>
        <v>5431.6899226798023</v>
      </c>
      <c r="N44" s="20">
        <f t="shared" si="6"/>
        <v>1477.4253294466653</v>
      </c>
      <c r="O44" s="26">
        <f t="shared" si="7"/>
        <v>964156.33870251814</v>
      </c>
      <c r="P44" s="31">
        <v>35916</v>
      </c>
      <c r="Q44" s="28">
        <f t="shared" si="25"/>
        <v>6909.1152521264676</v>
      </c>
      <c r="R44" s="20">
        <f t="shared" si="8"/>
        <v>6909.1152521264676</v>
      </c>
      <c r="S44" s="28">
        <f t="shared" si="26"/>
        <v>5116.6575776421323</v>
      </c>
      <c r="T44" s="20">
        <f t="shared" si="27"/>
        <v>5116.6575776421323</v>
      </c>
      <c r="U44" s="25">
        <f t="shared" si="28"/>
        <v>26</v>
      </c>
      <c r="V44" s="20">
        <f t="shared" si="9"/>
        <v>6443.0140148550854</v>
      </c>
      <c r="W44" s="20">
        <f t="shared" si="10"/>
        <v>4808.3741240395584</v>
      </c>
      <c r="X44" s="20">
        <f t="shared" si="11"/>
        <v>1634.639890815527</v>
      </c>
      <c r="Y44" s="26">
        <f t="shared" si="12"/>
        <v>960040.18491709628</v>
      </c>
      <c r="Z44" s="31">
        <v>35916</v>
      </c>
      <c r="AA44" s="28">
        <f t="shared" si="29"/>
        <v>6443.0140148550854</v>
      </c>
      <c r="AB44" s="20">
        <f t="shared" si="13"/>
        <v>6443.0140148550854</v>
      </c>
      <c r="AC44" s="28">
        <f t="shared" si="30"/>
        <v>4856.250553922031</v>
      </c>
      <c r="AD44" s="20">
        <f t="shared" si="31"/>
        <v>4856.250553922031</v>
      </c>
      <c r="AE44" s="25">
        <f t="shared" si="32"/>
        <v>26</v>
      </c>
      <c r="AF44" s="20">
        <f t="shared" si="14"/>
        <v>6909.1152521264676</v>
      </c>
      <c r="AG44" s="20">
        <f t="shared" si="15"/>
        <v>5431.6899226798023</v>
      </c>
      <c r="AH44" s="20">
        <f t="shared" si="16"/>
        <v>1477.4253294466653</v>
      </c>
      <c r="AI44" s="26">
        <f t="shared" si="17"/>
        <v>964156.33870251814</v>
      </c>
      <c r="AJ44" s="31">
        <v>35916</v>
      </c>
      <c r="AK44" s="28">
        <f t="shared" si="33"/>
        <v>6909.1152521264676</v>
      </c>
      <c r="AL44" s="20">
        <f t="shared" si="18"/>
        <v>6909.1152521264676</v>
      </c>
      <c r="AM44" s="28">
        <f t="shared" si="34"/>
        <v>5116.6575776421323</v>
      </c>
      <c r="AN44" s="20">
        <f t="shared" si="35"/>
        <v>5116.6575776421323</v>
      </c>
    </row>
    <row r="45" spans="1:40" ht="11.1" customHeight="1">
      <c r="A45" s="25">
        <f t="shared" si="19"/>
        <v>27</v>
      </c>
      <c r="B45" s="20">
        <f t="shared" si="0"/>
        <v>6443.0140148550854</v>
      </c>
      <c r="C45" s="20">
        <f t="shared" si="1"/>
        <v>4800.2009245854815</v>
      </c>
      <c r="D45" s="20">
        <f t="shared" si="2"/>
        <v>1642.8130902696039</v>
      </c>
      <c r="E45" s="26">
        <f t="shared" si="3"/>
        <v>958397.37182682671</v>
      </c>
      <c r="F45" s="31">
        <v>35947</v>
      </c>
      <c r="G45" s="28">
        <f t="shared" si="20"/>
        <v>6443.0140148550854</v>
      </c>
      <c r="H45" s="20">
        <f t="shared" si="21"/>
        <v>6443.0140148550854</v>
      </c>
      <c r="I45" s="28">
        <f t="shared" si="22"/>
        <v>4858.9477097418767</v>
      </c>
      <c r="J45" s="20">
        <f t="shared" si="23"/>
        <v>4858.9477097418767</v>
      </c>
      <c r="K45" s="25">
        <f t="shared" si="24"/>
        <v>27</v>
      </c>
      <c r="L45" s="20">
        <f t="shared" si="4"/>
        <v>6909.1152521264676</v>
      </c>
      <c r="M45" s="20">
        <f t="shared" si="5"/>
        <v>5423.3794052016647</v>
      </c>
      <c r="N45" s="20">
        <f t="shared" si="6"/>
        <v>1485.7358469248029</v>
      </c>
      <c r="O45" s="26">
        <f t="shared" si="7"/>
        <v>962670.60285559332</v>
      </c>
      <c r="P45" s="31">
        <v>35947</v>
      </c>
      <c r="Q45" s="28">
        <f t="shared" si="25"/>
        <v>6909.1152521264676</v>
      </c>
      <c r="R45" s="20">
        <f t="shared" si="8"/>
        <v>6909.1152521264676</v>
      </c>
      <c r="S45" s="28">
        <f t="shared" si="26"/>
        <v>5119.4000484099179</v>
      </c>
      <c r="T45" s="20">
        <f t="shared" si="27"/>
        <v>5119.4000484099179</v>
      </c>
      <c r="U45" s="25">
        <f t="shared" si="28"/>
        <v>27</v>
      </c>
      <c r="V45" s="20">
        <f t="shared" si="9"/>
        <v>6443.0140148550854</v>
      </c>
      <c r="W45" s="20">
        <f t="shared" si="10"/>
        <v>4800.2009245854815</v>
      </c>
      <c r="X45" s="20">
        <f t="shared" si="11"/>
        <v>1642.8130902696039</v>
      </c>
      <c r="Y45" s="26">
        <f t="shared" si="12"/>
        <v>958397.37182682671</v>
      </c>
      <c r="Z45" s="31">
        <v>35947</v>
      </c>
      <c r="AA45" s="28">
        <f t="shared" si="29"/>
        <v>6443.0140148550854</v>
      </c>
      <c r="AB45" s="20">
        <f t="shared" si="13"/>
        <v>6443.0140148550854</v>
      </c>
      <c r="AC45" s="28">
        <f t="shared" si="30"/>
        <v>4858.9477097418767</v>
      </c>
      <c r="AD45" s="20">
        <f t="shared" si="31"/>
        <v>4858.9477097418767</v>
      </c>
      <c r="AE45" s="25">
        <f t="shared" si="32"/>
        <v>27</v>
      </c>
      <c r="AF45" s="20">
        <f t="shared" si="14"/>
        <v>6909.1152521264676</v>
      </c>
      <c r="AG45" s="20">
        <f t="shared" si="15"/>
        <v>5423.3794052016647</v>
      </c>
      <c r="AH45" s="20">
        <f t="shared" si="16"/>
        <v>1485.7358469248029</v>
      </c>
      <c r="AI45" s="26">
        <f t="shared" si="17"/>
        <v>962670.60285559332</v>
      </c>
      <c r="AJ45" s="31">
        <v>35947</v>
      </c>
      <c r="AK45" s="28">
        <f t="shared" si="33"/>
        <v>6909.1152521264676</v>
      </c>
      <c r="AL45" s="20">
        <f t="shared" si="18"/>
        <v>6909.1152521264676</v>
      </c>
      <c r="AM45" s="28">
        <f t="shared" si="34"/>
        <v>5119.4000484099179</v>
      </c>
      <c r="AN45" s="20">
        <f t="shared" si="35"/>
        <v>5119.4000484099179</v>
      </c>
    </row>
    <row r="46" spans="1:40" ht="11.1" customHeight="1">
      <c r="A46" s="25">
        <f t="shared" si="19"/>
        <v>28</v>
      </c>
      <c r="B46" s="20">
        <f t="shared" si="0"/>
        <v>6443.0140148550854</v>
      </c>
      <c r="C46" s="20">
        <f t="shared" si="1"/>
        <v>4791.9868591341337</v>
      </c>
      <c r="D46" s="20">
        <f t="shared" si="2"/>
        <v>1651.0271557209517</v>
      </c>
      <c r="E46" s="26">
        <f t="shared" si="3"/>
        <v>956746.34467110573</v>
      </c>
      <c r="F46" s="31">
        <v>35977</v>
      </c>
      <c r="G46" s="28">
        <f t="shared" si="20"/>
        <v>6443.0140148550854</v>
      </c>
      <c r="H46" s="20">
        <f t="shared" si="21"/>
        <v>6443.0140148550854</v>
      </c>
      <c r="I46" s="28">
        <f t="shared" si="22"/>
        <v>4861.6583513408214</v>
      </c>
      <c r="J46" s="20">
        <f t="shared" si="23"/>
        <v>4861.6583513408214</v>
      </c>
      <c r="K46" s="25">
        <f t="shared" si="24"/>
        <v>28</v>
      </c>
      <c r="L46" s="20">
        <f t="shared" si="4"/>
        <v>6909.1152521264676</v>
      </c>
      <c r="M46" s="20">
        <f t="shared" si="5"/>
        <v>5415.0221410627128</v>
      </c>
      <c r="N46" s="20">
        <f t="shared" si="6"/>
        <v>1494.0931110637548</v>
      </c>
      <c r="O46" s="26">
        <f t="shared" si="7"/>
        <v>961176.50974452961</v>
      </c>
      <c r="P46" s="31">
        <v>35977</v>
      </c>
      <c r="Q46" s="28">
        <f t="shared" si="25"/>
        <v>6909.1152521264676</v>
      </c>
      <c r="R46" s="20">
        <f t="shared" si="8"/>
        <v>6909.1152521264676</v>
      </c>
      <c r="S46" s="28">
        <f t="shared" si="26"/>
        <v>5122.1579455757728</v>
      </c>
      <c r="T46" s="20">
        <f t="shared" si="27"/>
        <v>5122.1579455757728</v>
      </c>
      <c r="U46" s="25">
        <f t="shared" si="28"/>
        <v>28</v>
      </c>
      <c r="V46" s="20">
        <f t="shared" si="9"/>
        <v>6443.0140148550854</v>
      </c>
      <c r="W46" s="20">
        <f t="shared" si="10"/>
        <v>4791.9868591341337</v>
      </c>
      <c r="X46" s="20">
        <f t="shared" si="11"/>
        <v>1651.0271557209517</v>
      </c>
      <c r="Y46" s="26">
        <f t="shared" si="12"/>
        <v>956746.34467110573</v>
      </c>
      <c r="Z46" s="31">
        <v>35977</v>
      </c>
      <c r="AA46" s="28">
        <f t="shared" si="29"/>
        <v>6443.0140148550854</v>
      </c>
      <c r="AB46" s="20">
        <f t="shared" si="13"/>
        <v>6443.0140148550854</v>
      </c>
      <c r="AC46" s="28">
        <f t="shared" si="30"/>
        <v>4861.6583513408214</v>
      </c>
      <c r="AD46" s="20">
        <f t="shared" si="31"/>
        <v>4861.6583513408214</v>
      </c>
      <c r="AE46" s="25">
        <f t="shared" si="32"/>
        <v>28</v>
      </c>
      <c r="AF46" s="20">
        <f t="shared" si="14"/>
        <v>6909.1152521264676</v>
      </c>
      <c r="AG46" s="20">
        <f t="shared" si="15"/>
        <v>5415.0221410627128</v>
      </c>
      <c r="AH46" s="20">
        <f t="shared" si="16"/>
        <v>1494.0931110637548</v>
      </c>
      <c r="AI46" s="26">
        <f t="shared" si="17"/>
        <v>961176.50974452961</v>
      </c>
      <c r="AJ46" s="31">
        <v>35977</v>
      </c>
      <c r="AK46" s="28">
        <f t="shared" si="33"/>
        <v>6909.1152521264676</v>
      </c>
      <c r="AL46" s="20">
        <f t="shared" si="18"/>
        <v>6909.1152521264676</v>
      </c>
      <c r="AM46" s="28">
        <f t="shared" si="34"/>
        <v>5122.1579455757728</v>
      </c>
      <c r="AN46" s="20">
        <f t="shared" si="35"/>
        <v>5122.1579455757728</v>
      </c>
    </row>
    <row r="47" spans="1:40" ht="11.1" customHeight="1">
      <c r="A47" s="25">
        <f t="shared" si="19"/>
        <v>29</v>
      </c>
      <c r="B47" s="20">
        <f t="shared" si="0"/>
        <v>6443.0140148550854</v>
      </c>
      <c r="C47" s="20">
        <f t="shared" si="1"/>
        <v>4783.7317233555286</v>
      </c>
      <c r="D47" s="20">
        <f t="shared" si="2"/>
        <v>1659.2822914995568</v>
      </c>
      <c r="E47" s="26">
        <f t="shared" si="3"/>
        <v>955087.06237960618</v>
      </c>
      <c r="F47" s="31">
        <v>36008</v>
      </c>
      <c r="G47" s="28">
        <f t="shared" si="20"/>
        <v>6443.0140148550854</v>
      </c>
      <c r="H47" s="20">
        <f t="shared" si="21"/>
        <v>6443.0140148550854</v>
      </c>
      <c r="I47" s="28">
        <f t="shared" si="22"/>
        <v>4864.3825461477609</v>
      </c>
      <c r="J47" s="20">
        <f t="shared" si="23"/>
        <v>4864.3825461477609</v>
      </c>
      <c r="K47" s="25">
        <f t="shared" si="24"/>
        <v>29</v>
      </c>
      <c r="L47" s="20">
        <f t="shared" si="4"/>
        <v>6909.1152521264676</v>
      </c>
      <c r="M47" s="20">
        <f t="shared" si="5"/>
        <v>5406.6178673129789</v>
      </c>
      <c r="N47" s="20">
        <f t="shared" si="6"/>
        <v>1502.4973848134887</v>
      </c>
      <c r="O47" s="26">
        <f t="shared" si="7"/>
        <v>959674.01235971611</v>
      </c>
      <c r="P47" s="31">
        <v>36008</v>
      </c>
      <c r="Q47" s="28">
        <f t="shared" si="25"/>
        <v>6909.1152521264676</v>
      </c>
      <c r="R47" s="20">
        <f t="shared" si="8"/>
        <v>6909.1152521264676</v>
      </c>
      <c r="S47" s="28">
        <f t="shared" si="26"/>
        <v>5124.9313559131842</v>
      </c>
      <c r="T47" s="20">
        <f t="shared" si="27"/>
        <v>5124.9313559131842</v>
      </c>
      <c r="U47" s="25">
        <f t="shared" si="28"/>
        <v>29</v>
      </c>
      <c r="V47" s="20">
        <f t="shared" si="9"/>
        <v>6443.0140148550854</v>
      </c>
      <c r="W47" s="20">
        <f t="shared" si="10"/>
        <v>4783.7317233555286</v>
      </c>
      <c r="X47" s="20">
        <f t="shared" si="11"/>
        <v>1659.2822914995568</v>
      </c>
      <c r="Y47" s="26">
        <f t="shared" si="12"/>
        <v>955087.06237960618</v>
      </c>
      <c r="Z47" s="31">
        <v>36008</v>
      </c>
      <c r="AA47" s="28">
        <f t="shared" si="29"/>
        <v>6443.0140148550854</v>
      </c>
      <c r="AB47" s="20">
        <f t="shared" si="13"/>
        <v>6443.0140148550854</v>
      </c>
      <c r="AC47" s="28">
        <f t="shared" si="30"/>
        <v>4864.3825461477609</v>
      </c>
      <c r="AD47" s="20">
        <f t="shared" si="31"/>
        <v>4864.3825461477609</v>
      </c>
      <c r="AE47" s="25">
        <f t="shared" si="32"/>
        <v>29</v>
      </c>
      <c r="AF47" s="20">
        <f t="shared" si="14"/>
        <v>6909.1152521264676</v>
      </c>
      <c r="AG47" s="20">
        <f t="shared" si="15"/>
        <v>5406.6178673129789</v>
      </c>
      <c r="AH47" s="20">
        <f t="shared" si="16"/>
        <v>1502.4973848134887</v>
      </c>
      <c r="AI47" s="26">
        <f t="shared" si="17"/>
        <v>959674.01235971611</v>
      </c>
      <c r="AJ47" s="31">
        <v>36008</v>
      </c>
      <c r="AK47" s="28">
        <f t="shared" si="33"/>
        <v>6909.1152521264676</v>
      </c>
      <c r="AL47" s="20">
        <f t="shared" si="18"/>
        <v>6909.1152521264676</v>
      </c>
      <c r="AM47" s="28">
        <f t="shared" si="34"/>
        <v>5124.9313559131842</v>
      </c>
      <c r="AN47" s="20">
        <f t="shared" si="35"/>
        <v>5124.9313559131842</v>
      </c>
    </row>
    <row r="48" spans="1:40" ht="11.1" customHeight="1">
      <c r="A48" s="25">
        <f t="shared" si="19"/>
        <v>30</v>
      </c>
      <c r="B48" s="20">
        <f t="shared" si="0"/>
        <v>6443.0140148550854</v>
      </c>
      <c r="C48" s="20">
        <f t="shared" si="1"/>
        <v>4775.4353118980307</v>
      </c>
      <c r="D48" s="20">
        <f t="shared" si="2"/>
        <v>1667.5787029570547</v>
      </c>
      <c r="E48" s="26">
        <f t="shared" si="3"/>
        <v>953419.48367664916</v>
      </c>
      <c r="F48" s="31">
        <v>36039</v>
      </c>
      <c r="G48" s="28">
        <f t="shared" si="20"/>
        <v>6443.0140148550854</v>
      </c>
      <c r="H48" s="20">
        <f t="shared" si="21"/>
        <v>6443.0140148550854</v>
      </c>
      <c r="I48" s="28">
        <f t="shared" si="22"/>
        <v>4867.1203619287353</v>
      </c>
      <c r="J48" s="20">
        <f t="shared" si="23"/>
        <v>4867.1203619287353</v>
      </c>
      <c r="K48" s="25">
        <f t="shared" si="24"/>
        <v>30</v>
      </c>
      <c r="L48" s="20">
        <f t="shared" si="4"/>
        <v>6909.1152521264676</v>
      </c>
      <c r="M48" s="20">
        <f t="shared" si="5"/>
        <v>5398.1663195234032</v>
      </c>
      <c r="N48" s="20">
        <f t="shared" si="6"/>
        <v>1510.9489326030643</v>
      </c>
      <c r="O48" s="26">
        <f t="shared" si="7"/>
        <v>958163.063427113</v>
      </c>
      <c r="P48" s="31">
        <v>36039</v>
      </c>
      <c r="Q48" s="28">
        <f t="shared" si="25"/>
        <v>6909.1152521264676</v>
      </c>
      <c r="R48" s="20">
        <f t="shared" si="8"/>
        <v>6909.1152521264676</v>
      </c>
      <c r="S48" s="28">
        <f t="shared" si="26"/>
        <v>5127.7203666837449</v>
      </c>
      <c r="T48" s="20">
        <f t="shared" si="27"/>
        <v>5127.7203666837449</v>
      </c>
      <c r="U48" s="25">
        <f t="shared" si="28"/>
        <v>30</v>
      </c>
      <c r="V48" s="20">
        <f t="shared" si="9"/>
        <v>6443.0140148550854</v>
      </c>
      <c r="W48" s="20">
        <f t="shared" si="10"/>
        <v>4775.4353118980307</v>
      </c>
      <c r="X48" s="20">
        <f t="shared" si="11"/>
        <v>1667.5787029570547</v>
      </c>
      <c r="Y48" s="26">
        <f t="shared" si="12"/>
        <v>953419.48367664916</v>
      </c>
      <c r="Z48" s="31">
        <v>36039</v>
      </c>
      <c r="AA48" s="28">
        <f t="shared" si="29"/>
        <v>6443.0140148550854</v>
      </c>
      <c r="AB48" s="20">
        <f t="shared" si="13"/>
        <v>6443.0140148550854</v>
      </c>
      <c r="AC48" s="28">
        <f t="shared" si="30"/>
        <v>4867.1203619287353</v>
      </c>
      <c r="AD48" s="20">
        <f t="shared" si="31"/>
        <v>4867.1203619287353</v>
      </c>
      <c r="AE48" s="25">
        <f t="shared" si="32"/>
        <v>30</v>
      </c>
      <c r="AF48" s="20">
        <f t="shared" si="14"/>
        <v>6909.1152521264676</v>
      </c>
      <c r="AG48" s="20">
        <f t="shared" si="15"/>
        <v>5398.1663195234032</v>
      </c>
      <c r="AH48" s="20">
        <f t="shared" si="16"/>
        <v>1510.9489326030643</v>
      </c>
      <c r="AI48" s="26">
        <f t="shared" si="17"/>
        <v>958163.063427113</v>
      </c>
      <c r="AJ48" s="31">
        <v>36039</v>
      </c>
      <c r="AK48" s="28">
        <f t="shared" si="33"/>
        <v>6909.1152521264676</v>
      </c>
      <c r="AL48" s="20">
        <f t="shared" si="18"/>
        <v>6909.1152521264676</v>
      </c>
      <c r="AM48" s="28">
        <f t="shared" si="34"/>
        <v>5127.7203666837449</v>
      </c>
      <c r="AN48" s="20">
        <f t="shared" si="35"/>
        <v>5127.7203666837449</v>
      </c>
    </row>
    <row r="49" spans="1:40" ht="11.1" customHeight="1">
      <c r="A49" s="25">
        <f t="shared" si="19"/>
        <v>31</v>
      </c>
      <c r="B49" s="20">
        <f t="shared" si="0"/>
        <v>6443.0140148550854</v>
      </c>
      <c r="C49" s="20">
        <f t="shared" si="1"/>
        <v>4767.0974183832459</v>
      </c>
      <c r="D49" s="20">
        <f t="shared" si="2"/>
        <v>1675.9165964718395</v>
      </c>
      <c r="E49" s="26">
        <f t="shared" si="3"/>
        <v>951743.56708017737</v>
      </c>
      <c r="F49" s="31">
        <v>36069</v>
      </c>
      <c r="G49" s="28">
        <f t="shared" si="20"/>
        <v>6443.0140148550854</v>
      </c>
      <c r="H49" s="20">
        <f t="shared" si="21"/>
        <v>6443.0140148550854</v>
      </c>
      <c r="I49" s="28">
        <f t="shared" si="22"/>
        <v>4869.8718667886142</v>
      </c>
      <c r="J49" s="20">
        <f t="shared" si="23"/>
        <v>4869.8718667886142</v>
      </c>
      <c r="K49" s="25">
        <f t="shared" si="24"/>
        <v>31</v>
      </c>
      <c r="L49" s="20">
        <f t="shared" si="4"/>
        <v>6909.1152521264676</v>
      </c>
      <c r="M49" s="20">
        <f t="shared" si="5"/>
        <v>5389.667231777511</v>
      </c>
      <c r="N49" s="20">
        <f t="shared" si="6"/>
        <v>1519.4480203489566</v>
      </c>
      <c r="O49" s="26">
        <f t="shared" si="7"/>
        <v>956643.61540676409</v>
      </c>
      <c r="P49" s="31">
        <v>36069</v>
      </c>
      <c r="Q49" s="28">
        <f t="shared" si="25"/>
        <v>6909.1152521264676</v>
      </c>
      <c r="R49" s="20">
        <f t="shared" si="8"/>
        <v>6909.1152521264676</v>
      </c>
      <c r="S49" s="28">
        <f t="shared" si="26"/>
        <v>5130.5250656398894</v>
      </c>
      <c r="T49" s="20">
        <f t="shared" si="27"/>
        <v>5130.5250656398894</v>
      </c>
      <c r="U49" s="25">
        <f t="shared" si="28"/>
        <v>31</v>
      </c>
      <c r="V49" s="20">
        <f t="shared" si="9"/>
        <v>6443.0140148550854</v>
      </c>
      <c r="W49" s="20">
        <f t="shared" si="10"/>
        <v>4767.0974183832459</v>
      </c>
      <c r="X49" s="20">
        <f t="shared" si="11"/>
        <v>1675.9165964718395</v>
      </c>
      <c r="Y49" s="26">
        <f t="shared" si="12"/>
        <v>951743.56708017737</v>
      </c>
      <c r="Z49" s="31">
        <v>36069</v>
      </c>
      <c r="AA49" s="28">
        <f t="shared" si="29"/>
        <v>6443.0140148550854</v>
      </c>
      <c r="AB49" s="20">
        <f t="shared" si="13"/>
        <v>6443.0140148550854</v>
      </c>
      <c r="AC49" s="28">
        <f t="shared" si="30"/>
        <v>4869.8718667886142</v>
      </c>
      <c r="AD49" s="20">
        <f t="shared" si="31"/>
        <v>4869.8718667886142</v>
      </c>
      <c r="AE49" s="25">
        <f t="shared" si="32"/>
        <v>31</v>
      </c>
      <c r="AF49" s="20">
        <f t="shared" si="14"/>
        <v>6909.1152521264676</v>
      </c>
      <c r="AG49" s="20">
        <f t="shared" si="15"/>
        <v>5389.667231777511</v>
      </c>
      <c r="AH49" s="20">
        <f t="shared" si="16"/>
        <v>1519.4480203489566</v>
      </c>
      <c r="AI49" s="26">
        <f t="shared" si="17"/>
        <v>956643.61540676409</v>
      </c>
      <c r="AJ49" s="31">
        <v>36069</v>
      </c>
      <c r="AK49" s="28">
        <f t="shared" si="33"/>
        <v>6909.1152521264676</v>
      </c>
      <c r="AL49" s="20">
        <f t="shared" si="18"/>
        <v>6909.1152521264676</v>
      </c>
      <c r="AM49" s="28">
        <f t="shared" si="34"/>
        <v>5130.5250656398894</v>
      </c>
      <c r="AN49" s="20">
        <f t="shared" si="35"/>
        <v>5130.5250656398894</v>
      </c>
    </row>
    <row r="50" spans="1:40" ht="11.1" customHeight="1">
      <c r="A50" s="25">
        <f t="shared" si="19"/>
        <v>32</v>
      </c>
      <c r="B50" s="20">
        <f t="shared" si="0"/>
        <v>6443.0140148550854</v>
      </c>
      <c r="C50" s="20">
        <f t="shared" si="1"/>
        <v>4758.7178354008865</v>
      </c>
      <c r="D50" s="20">
        <f t="shared" si="2"/>
        <v>1684.2961794541989</v>
      </c>
      <c r="E50" s="26">
        <f t="shared" si="3"/>
        <v>950059.27090072318</v>
      </c>
      <c r="F50" s="31">
        <v>36100</v>
      </c>
      <c r="G50" s="28">
        <f t="shared" si="20"/>
        <v>6443.0140148550854</v>
      </c>
      <c r="H50" s="20">
        <f t="shared" si="21"/>
        <v>6443.0140148550854</v>
      </c>
      <c r="I50" s="28">
        <f t="shared" si="22"/>
        <v>4872.6371291727928</v>
      </c>
      <c r="J50" s="20">
        <f t="shared" si="23"/>
        <v>4872.6371291727928</v>
      </c>
      <c r="K50" s="25">
        <f t="shared" si="24"/>
        <v>32</v>
      </c>
      <c r="L50" s="20">
        <f t="shared" si="4"/>
        <v>6909.1152521264676</v>
      </c>
      <c r="M50" s="20">
        <f t="shared" si="5"/>
        <v>5381.120336663048</v>
      </c>
      <c r="N50" s="20">
        <f t="shared" si="6"/>
        <v>1527.9949154634196</v>
      </c>
      <c r="O50" s="26">
        <f t="shared" si="7"/>
        <v>955115.62049130071</v>
      </c>
      <c r="P50" s="31">
        <v>36100</v>
      </c>
      <c r="Q50" s="28">
        <f t="shared" si="25"/>
        <v>6909.1152521264676</v>
      </c>
      <c r="R50" s="20">
        <f t="shared" si="8"/>
        <v>6909.1152521264676</v>
      </c>
      <c r="S50" s="28">
        <f t="shared" si="26"/>
        <v>5133.345541027662</v>
      </c>
      <c r="T50" s="20">
        <f t="shared" si="27"/>
        <v>5133.345541027662</v>
      </c>
      <c r="U50" s="25">
        <f t="shared" si="28"/>
        <v>32</v>
      </c>
      <c r="V50" s="20">
        <f t="shared" si="9"/>
        <v>6443.0140148550854</v>
      </c>
      <c r="W50" s="20">
        <f t="shared" si="10"/>
        <v>4758.7178354008865</v>
      </c>
      <c r="X50" s="20">
        <f t="shared" si="11"/>
        <v>1684.2961794541989</v>
      </c>
      <c r="Y50" s="26">
        <f t="shared" si="12"/>
        <v>950059.27090072318</v>
      </c>
      <c r="Z50" s="31">
        <v>36100</v>
      </c>
      <c r="AA50" s="28">
        <f t="shared" si="29"/>
        <v>6443.0140148550854</v>
      </c>
      <c r="AB50" s="20">
        <f t="shared" si="13"/>
        <v>6443.0140148550854</v>
      </c>
      <c r="AC50" s="28">
        <f t="shared" si="30"/>
        <v>4872.6371291727928</v>
      </c>
      <c r="AD50" s="20">
        <f t="shared" si="31"/>
        <v>4872.6371291727928</v>
      </c>
      <c r="AE50" s="25">
        <f t="shared" si="32"/>
        <v>32</v>
      </c>
      <c r="AF50" s="20">
        <f t="shared" si="14"/>
        <v>6909.1152521264676</v>
      </c>
      <c r="AG50" s="20">
        <f t="shared" si="15"/>
        <v>5381.120336663048</v>
      </c>
      <c r="AH50" s="20">
        <f t="shared" si="16"/>
        <v>1527.9949154634196</v>
      </c>
      <c r="AI50" s="26">
        <f t="shared" si="17"/>
        <v>955115.62049130071</v>
      </c>
      <c r="AJ50" s="31">
        <v>36100</v>
      </c>
      <c r="AK50" s="28">
        <f t="shared" si="33"/>
        <v>6909.1152521264676</v>
      </c>
      <c r="AL50" s="20">
        <f t="shared" si="18"/>
        <v>6909.1152521264676</v>
      </c>
      <c r="AM50" s="28">
        <f t="shared" si="34"/>
        <v>5133.345541027662</v>
      </c>
      <c r="AN50" s="20">
        <f t="shared" si="35"/>
        <v>5133.345541027662</v>
      </c>
    </row>
    <row r="51" spans="1:40" ht="11.1" customHeight="1">
      <c r="A51" s="25">
        <f t="shared" si="19"/>
        <v>33</v>
      </c>
      <c r="B51" s="20">
        <f t="shared" si="0"/>
        <v>6443.0140148550854</v>
      </c>
      <c r="C51" s="20">
        <f t="shared" si="1"/>
        <v>4750.2963545036155</v>
      </c>
      <c r="D51" s="20">
        <f t="shared" si="2"/>
        <v>1692.7176603514699</v>
      </c>
      <c r="E51" s="26">
        <f t="shared" si="3"/>
        <v>948366.55324037175</v>
      </c>
      <c r="F51" s="31">
        <v>36130</v>
      </c>
      <c r="G51" s="28">
        <f t="shared" si="20"/>
        <v>6443.0140148550854</v>
      </c>
      <c r="H51" s="20">
        <f t="shared" si="21"/>
        <v>6443.0140148550854</v>
      </c>
      <c r="I51" s="28">
        <f t="shared" si="22"/>
        <v>4875.4162178688921</v>
      </c>
      <c r="J51" s="20">
        <f t="shared" si="23"/>
        <v>4875.4162178688921</v>
      </c>
      <c r="K51" s="25">
        <f t="shared" si="24"/>
        <v>33</v>
      </c>
      <c r="L51" s="20">
        <f t="shared" si="4"/>
        <v>6909.1152521264676</v>
      </c>
      <c r="M51" s="20">
        <f t="shared" si="5"/>
        <v>5372.5253652635665</v>
      </c>
      <c r="N51" s="20">
        <f t="shared" si="6"/>
        <v>1536.589886862901</v>
      </c>
      <c r="O51" s="26">
        <f t="shared" si="7"/>
        <v>953579.03060443781</v>
      </c>
      <c r="P51" s="31">
        <v>36130</v>
      </c>
      <c r="Q51" s="28">
        <f t="shared" si="25"/>
        <v>6909.1152521264676</v>
      </c>
      <c r="R51" s="20">
        <f t="shared" si="8"/>
        <v>6909.1152521264676</v>
      </c>
      <c r="S51" s="28">
        <f t="shared" si="26"/>
        <v>5136.1818815894903</v>
      </c>
      <c r="T51" s="20">
        <f t="shared" si="27"/>
        <v>5136.1818815894903</v>
      </c>
      <c r="U51" s="25">
        <f t="shared" si="28"/>
        <v>33</v>
      </c>
      <c r="V51" s="20">
        <f t="shared" si="9"/>
        <v>6443.0140148550854</v>
      </c>
      <c r="W51" s="20">
        <f t="shared" si="10"/>
        <v>4750.2963545036155</v>
      </c>
      <c r="X51" s="20">
        <f t="shared" si="11"/>
        <v>1692.7176603514699</v>
      </c>
      <c r="Y51" s="26">
        <f t="shared" si="12"/>
        <v>948366.55324037175</v>
      </c>
      <c r="Z51" s="31">
        <v>36130</v>
      </c>
      <c r="AA51" s="28">
        <f t="shared" si="29"/>
        <v>6443.0140148550854</v>
      </c>
      <c r="AB51" s="20">
        <f t="shared" si="13"/>
        <v>6443.0140148550854</v>
      </c>
      <c r="AC51" s="28">
        <f t="shared" si="30"/>
        <v>4875.4162178688921</v>
      </c>
      <c r="AD51" s="20">
        <f t="shared" si="31"/>
        <v>4875.4162178688921</v>
      </c>
      <c r="AE51" s="25">
        <f t="shared" si="32"/>
        <v>33</v>
      </c>
      <c r="AF51" s="20">
        <f t="shared" si="14"/>
        <v>6909.1152521264676</v>
      </c>
      <c r="AG51" s="20">
        <f t="shared" si="15"/>
        <v>5372.5253652635665</v>
      </c>
      <c r="AH51" s="20">
        <f t="shared" si="16"/>
        <v>1536.589886862901</v>
      </c>
      <c r="AI51" s="26">
        <f t="shared" si="17"/>
        <v>953579.03060443781</v>
      </c>
      <c r="AJ51" s="31">
        <v>36130</v>
      </c>
      <c r="AK51" s="28">
        <f t="shared" si="33"/>
        <v>6909.1152521264676</v>
      </c>
      <c r="AL51" s="20">
        <f t="shared" si="18"/>
        <v>6909.1152521264676</v>
      </c>
      <c r="AM51" s="28">
        <f t="shared" si="34"/>
        <v>5136.1818815894903</v>
      </c>
      <c r="AN51" s="20">
        <f t="shared" si="35"/>
        <v>5136.1818815894903</v>
      </c>
    </row>
    <row r="52" spans="1:40" ht="11.1" customHeight="1">
      <c r="A52" s="25">
        <f t="shared" si="19"/>
        <v>34</v>
      </c>
      <c r="B52" s="20">
        <f t="shared" si="0"/>
        <v>6443.0140148550854</v>
      </c>
      <c r="C52" s="20">
        <f t="shared" si="1"/>
        <v>4741.8327662018592</v>
      </c>
      <c r="D52" s="20">
        <f t="shared" si="2"/>
        <v>1701.1812486532262</v>
      </c>
      <c r="E52" s="26">
        <f t="shared" si="3"/>
        <v>946665.37199171854</v>
      </c>
      <c r="F52" s="31">
        <v>36161</v>
      </c>
      <c r="G52" s="28">
        <f t="shared" si="20"/>
        <v>6443.0140148550854</v>
      </c>
      <c r="H52" s="20">
        <f t="shared" si="21"/>
        <v>6443.0140148550854</v>
      </c>
      <c r="I52" s="28">
        <f t="shared" si="22"/>
        <v>4878.2092020084719</v>
      </c>
      <c r="J52" s="20">
        <f t="shared" si="23"/>
        <v>4878.2092020084719</v>
      </c>
      <c r="K52" s="25">
        <f t="shared" si="24"/>
        <v>34</v>
      </c>
      <c r="L52" s="20">
        <f t="shared" si="4"/>
        <v>6909.1152521264676</v>
      </c>
      <c r="M52" s="20">
        <f t="shared" si="5"/>
        <v>5363.882047149963</v>
      </c>
      <c r="N52" s="20">
        <f t="shared" si="6"/>
        <v>1545.2332049765046</v>
      </c>
      <c r="O52" s="26">
        <f t="shared" si="7"/>
        <v>952033.79739946127</v>
      </c>
      <c r="P52" s="31">
        <v>36161</v>
      </c>
      <c r="Q52" s="28">
        <f t="shared" si="25"/>
        <v>6909.1152521264676</v>
      </c>
      <c r="R52" s="20">
        <f t="shared" si="8"/>
        <v>6909.1152521264676</v>
      </c>
      <c r="S52" s="28">
        <f t="shared" si="26"/>
        <v>5139.03417656698</v>
      </c>
      <c r="T52" s="20">
        <f t="shared" si="27"/>
        <v>5139.03417656698</v>
      </c>
      <c r="U52" s="25">
        <f t="shared" si="28"/>
        <v>34</v>
      </c>
      <c r="V52" s="20">
        <f t="shared" si="9"/>
        <v>6443.0140148550854</v>
      </c>
      <c r="W52" s="20">
        <f t="shared" si="10"/>
        <v>4741.8327662018592</v>
      </c>
      <c r="X52" s="20">
        <f t="shared" si="11"/>
        <v>1701.1812486532262</v>
      </c>
      <c r="Y52" s="26">
        <f t="shared" si="12"/>
        <v>946665.37199171854</v>
      </c>
      <c r="Z52" s="31">
        <v>36161</v>
      </c>
      <c r="AA52" s="28">
        <f t="shared" si="29"/>
        <v>6443.0140148550854</v>
      </c>
      <c r="AB52" s="20">
        <f t="shared" si="13"/>
        <v>6443.0140148550854</v>
      </c>
      <c r="AC52" s="28">
        <f t="shared" si="30"/>
        <v>4878.2092020084719</v>
      </c>
      <c r="AD52" s="20">
        <f t="shared" si="31"/>
        <v>4878.2092020084719</v>
      </c>
      <c r="AE52" s="25">
        <f t="shared" si="32"/>
        <v>34</v>
      </c>
      <c r="AF52" s="20">
        <f t="shared" si="14"/>
        <v>6909.1152521264676</v>
      </c>
      <c r="AG52" s="20">
        <f t="shared" si="15"/>
        <v>5363.882047149963</v>
      </c>
      <c r="AH52" s="20">
        <f t="shared" si="16"/>
        <v>1545.2332049765046</v>
      </c>
      <c r="AI52" s="26">
        <f t="shared" si="17"/>
        <v>952033.79739946127</v>
      </c>
      <c r="AJ52" s="31">
        <v>36161</v>
      </c>
      <c r="AK52" s="28">
        <f t="shared" si="33"/>
        <v>6909.1152521264676</v>
      </c>
      <c r="AL52" s="20">
        <f t="shared" si="18"/>
        <v>6909.1152521264676</v>
      </c>
      <c r="AM52" s="28">
        <f t="shared" si="34"/>
        <v>5139.03417656698</v>
      </c>
      <c r="AN52" s="20">
        <f t="shared" si="35"/>
        <v>5139.03417656698</v>
      </c>
    </row>
    <row r="53" spans="1:40" ht="11.1" customHeight="1">
      <c r="A53" s="25">
        <f t="shared" si="19"/>
        <v>35</v>
      </c>
      <c r="B53" s="20">
        <f t="shared" si="0"/>
        <v>6443.0140148550854</v>
      </c>
      <c r="C53" s="20">
        <f t="shared" si="1"/>
        <v>4733.3268599585926</v>
      </c>
      <c r="D53" s="20">
        <f t="shared" si="2"/>
        <v>1709.6871548964928</v>
      </c>
      <c r="E53" s="26">
        <f t="shared" si="3"/>
        <v>944955.6848368221</v>
      </c>
      <c r="F53" s="31">
        <v>36192</v>
      </c>
      <c r="G53" s="28">
        <f t="shared" si="20"/>
        <v>6443.0140148550854</v>
      </c>
      <c r="H53" s="20">
        <f t="shared" si="21"/>
        <v>6443.0140148550854</v>
      </c>
      <c r="I53" s="28">
        <f t="shared" si="22"/>
        <v>4881.0161510687494</v>
      </c>
      <c r="J53" s="20">
        <f t="shared" si="23"/>
        <v>4881.0161510687494</v>
      </c>
      <c r="K53" s="25">
        <f t="shared" si="24"/>
        <v>35</v>
      </c>
      <c r="L53" s="20">
        <f t="shared" si="4"/>
        <v>6909.1152521264676</v>
      </c>
      <c r="M53" s="20">
        <f t="shared" si="5"/>
        <v>5355.1901103719701</v>
      </c>
      <c r="N53" s="20">
        <f t="shared" si="6"/>
        <v>1553.9251417544974</v>
      </c>
      <c r="O53" s="26">
        <f t="shared" si="7"/>
        <v>950479.87225770683</v>
      </c>
      <c r="P53" s="31">
        <v>36192</v>
      </c>
      <c r="Q53" s="28">
        <f t="shared" si="25"/>
        <v>6909.1152521264676</v>
      </c>
      <c r="R53" s="20">
        <f t="shared" si="8"/>
        <v>6909.1152521264676</v>
      </c>
      <c r="S53" s="28">
        <f t="shared" si="26"/>
        <v>5141.9025157037177</v>
      </c>
      <c r="T53" s="20">
        <f t="shared" si="27"/>
        <v>5141.9025157037177</v>
      </c>
      <c r="U53" s="25">
        <f t="shared" si="28"/>
        <v>35</v>
      </c>
      <c r="V53" s="20">
        <f t="shared" si="9"/>
        <v>6443.0140148550854</v>
      </c>
      <c r="W53" s="20">
        <f t="shared" si="10"/>
        <v>4733.3268599585926</v>
      </c>
      <c r="X53" s="20">
        <f t="shared" si="11"/>
        <v>1709.6871548964928</v>
      </c>
      <c r="Y53" s="26">
        <f t="shared" si="12"/>
        <v>944955.6848368221</v>
      </c>
      <c r="Z53" s="31">
        <v>36192</v>
      </c>
      <c r="AA53" s="28">
        <f t="shared" si="29"/>
        <v>6443.0140148550854</v>
      </c>
      <c r="AB53" s="20">
        <f t="shared" si="13"/>
        <v>6443.0140148550854</v>
      </c>
      <c r="AC53" s="28">
        <f t="shared" si="30"/>
        <v>4881.0161510687494</v>
      </c>
      <c r="AD53" s="20">
        <f t="shared" si="31"/>
        <v>4881.0161510687494</v>
      </c>
      <c r="AE53" s="25">
        <f t="shared" si="32"/>
        <v>35</v>
      </c>
      <c r="AF53" s="20">
        <f t="shared" si="14"/>
        <v>6909.1152521264676</v>
      </c>
      <c r="AG53" s="20">
        <f t="shared" si="15"/>
        <v>5355.1901103719701</v>
      </c>
      <c r="AH53" s="20">
        <f t="shared" si="16"/>
        <v>1553.9251417544974</v>
      </c>
      <c r="AI53" s="26">
        <f t="shared" si="17"/>
        <v>950479.87225770683</v>
      </c>
      <c r="AJ53" s="31">
        <v>36192</v>
      </c>
      <c r="AK53" s="28">
        <f t="shared" si="33"/>
        <v>6909.1152521264676</v>
      </c>
      <c r="AL53" s="20">
        <f t="shared" si="18"/>
        <v>6909.1152521264676</v>
      </c>
      <c r="AM53" s="28">
        <f t="shared" si="34"/>
        <v>5141.9025157037177</v>
      </c>
      <c r="AN53" s="20">
        <f t="shared" si="35"/>
        <v>5141.9025157037177</v>
      </c>
    </row>
    <row r="54" spans="1:40" ht="11.1" customHeight="1">
      <c r="A54" s="25">
        <f t="shared" si="19"/>
        <v>36</v>
      </c>
      <c r="B54" s="20">
        <f t="shared" si="0"/>
        <v>6443.0140148550854</v>
      </c>
      <c r="C54" s="20">
        <f t="shared" si="1"/>
        <v>4724.77842418411</v>
      </c>
      <c r="D54" s="20">
        <f t="shared" si="2"/>
        <v>1718.2355906709754</v>
      </c>
      <c r="E54" s="26">
        <f t="shared" si="3"/>
        <v>943237.44924615114</v>
      </c>
      <c r="F54" s="31">
        <v>36220</v>
      </c>
      <c r="G54" s="28">
        <f t="shared" si="20"/>
        <v>6443.0140148550854</v>
      </c>
      <c r="H54" s="20">
        <f t="shared" si="21"/>
        <v>6443.0140148550854</v>
      </c>
      <c r="I54" s="28">
        <f t="shared" si="22"/>
        <v>4883.8371348743294</v>
      </c>
      <c r="J54" s="20">
        <f t="shared" si="23"/>
        <v>4883.8371348743294</v>
      </c>
      <c r="K54" s="25">
        <f t="shared" si="24"/>
        <v>36</v>
      </c>
      <c r="L54" s="20">
        <f t="shared" si="4"/>
        <v>6909.1152521264676</v>
      </c>
      <c r="M54" s="20">
        <f t="shared" si="5"/>
        <v>5346.4492814496016</v>
      </c>
      <c r="N54" s="20">
        <f t="shared" si="6"/>
        <v>1562.665970676866</v>
      </c>
      <c r="O54" s="26">
        <f t="shared" si="7"/>
        <v>948917.20628703001</v>
      </c>
      <c r="P54" s="31">
        <v>36220</v>
      </c>
      <c r="Q54" s="28">
        <f t="shared" si="25"/>
        <v>6909.1152521264676</v>
      </c>
      <c r="R54" s="20">
        <f t="shared" si="8"/>
        <v>6909.1152521264676</v>
      </c>
      <c r="S54" s="28">
        <f t="shared" si="26"/>
        <v>5144.7869892480994</v>
      </c>
      <c r="T54" s="20">
        <f t="shared" si="27"/>
        <v>5144.7869892480994</v>
      </c>
      <c r="U54" s="25">
        <f t="shared" si="28"/>
        <v>36</v>
      </c>
      <c r="V54" s="20">
        <f t="shared" si="9"/>
        <v>6443.0140148550854</v>
      </c>
      <c r="W54" s="20">
        <f t="shared" si="10"/>
        <v>4724.77842418411</v>
      </c>
      <c r="X54" s="20">
        <f t="shared" si="11"/>
        <v>1718.2355906709754</v>
      </c>
      <c r="Y54" s="26">
        <f t="shared" si="12"/>
        <v>943237.44924615114</v>
      </c>
      <c r="Z54" s="31">
        <v>36220</v>
      </c>
      <c r="AA54" s="28">
        <f t="shared" si="29"/>
        <v>6443.0140148550854</v>
      </c>
      <c r="AB54" s="20">
        <f t="shared" si="13"/>
        <v>6443.0140148550854</v>
      </c>
      <c r="AC54" s="28">
        <f t="shared" si="30"/>
        <v>4883.8371348743294</v>
      </c>
      <c r="AD54" s="20">
        <f t="shared" si="31"/>
        <v>4883.8371348743294</v>
      </c>
      <c r="AE54" s="25">
        <f t="shared" si="32"/>
        <v>36</v>
      </c>
      <c r="AF54" s="20">
        <f t="shared" si="14"/>
        <v>6909.1152521264676</v>
      </c>
      <c r="AG54" s="20">
        <f t="shared" si="15"/>
        <v>5346.4492814496016</v>
      </c>
      <c r="AH54" s="20">
        <f t="shared" si="16"/>
        <v>1562.665970676866</v>
      </c>
      <c r="AI54" s="26">
        <f t="shared" si="17"/>
        <v>948917.20628703001</v>
      </c>
      <c r="AJ54" s="31">
        <v>36220</v>
      </c>
      <c r="AK54" s="28">
        <f t="shared" si="33"/>
        <v>6909.1152521264676</v>
      </c>
      <c r="AL54" s="20">
        <f t="shared" si="18"/>
        <v>6909.1152521264676</v>
      </c>
      <c r="AM54" s="28">
        <f t="shared" si="34"/>
        <v>5144.7869892480994</v>
      </c>
      <c r="AN54" s="20">
        <f t="shared" si="35"/>
        <v>5144.7869892480994</v>
      </c>
    </row>
    <row r="55" spans="1:40" ht="11.1" customHeight="1">
      <c r="A55" s="25">
        <f t="shared" si="19"/>
        <v>37</v>
      </c>
      <c r="B55" s="20">
        <f t="shared" si="0"/>
        <v>6443.0140148550854</v>
      </c>
      <c r="C55" s="20">
        <f t="shared" si="1"/>
        <v>4716.1872462307556</v>
      </c>
      <c r="D55" s="20">
        <f t="shared" si="2"/>
        <v>1726.8267686243298</v>
      </c>
      <c r="E55" s="26">
        <f t="shared" si="3"/>
        <v>941510.62247752678</v>
      </c>
      <c r="F55" s="31">
        <v>36251</v>
      </c>
      <c r="G55" s="28">
        <f t="shared" si="20"/>
        <v>6443.0140148550854</v>
      </c>
      <c r="H55" s="20">
        <f t="shared" si="21"/>
        <v>6443.0140148550854</v>
      </c>
      <c r="I55" s="28">
        <f t="shared" si="22"/>
        <v>4886.6722235989364</v>
      </c>
      <c r="J55" s="20">
        <f t="shared" si="23"/>
        <v>4886.6722235989364</v>
      </c>
      <c r="K55" s="25">
        <f t="shared" si="24"/>
        <v>37</v>
      </c>
      <c r="L55" s="20">
        <f t="shared" si="4"/>
        <v>6909.1152521264676</v>
      </c>
      <c r="M55" s="20">
        <f t="shared" si="5"/>
        <v>5337.6592853645443</v>
      </c>
      <c r="N55" s="20">
        <f t="shared" si="6"/>
        <v>1571.4559667619233</v>
      </c>
      <c r="O55" s="26">
        <f t="shared" si="7"/>
        <v>947345.7503202681</v>
      </c>
      <c r="P55" s="31">
        <v>36251</v>
      </c>
      <c r="Q55" s="28">
        <f t="shared" si="25"/>
        <v>6909.1152521264676</v>
      </c>
      <c r="R55" s="20">
        <f t="shared" si="8"/>
        <v>6909.1152521264676</v>
      </c>
      <c r="S55" s="28">
        <f t="shared" si="26"/>
        <v>5147.6876879561678</v>
      </c>
      <c r="T55" s="20">
        <f t="shared" si="27"/>
        <v>5147.6876879561678</v>
      </c>
      <c r="U55" s="25">
        <f t="shared" si="28"/>
        <v>37</v>
      </c>
      <c r="V55" s="20">
        <f t="shared" si="9"/>
        <v>6443.0140148550854</v>
      </c>
      <c r="W55" s="20">
        <f t="shared" si="10"/>
        <v>4716.1872462307556</v>
      </c>
      <c r="X55" s="20">
        <f t="shared" si="11"/>
        <v>1726.8267686243298</v>
      </c>
      <c r="Y55" s="26">
        <f t="shared" si="12"/>
        <v>941510.62247752678</v>
      </c>
      <c r="Z55" s="31">
        <v>36251</v>
      </c>
      <c r="AA55" s="28">
        <f t="shared" si="29"/>
        <v>6443.0140148550854</v>
      </c>
      <c r="AB55" s="20">
        <f t="shared" si="13"/>
        <v>6443.0140148550854</v>
      </c>
      <c r="AC55" s="28">
        <f t="shared" si="30"/>
        <v>4886.6722235989364</v>
      </c>
      <c r="AD55" s="20">
        <f t="shared" si="31"/>
        <v>4886.6722235989364</v>
      </c>
      <c r="AE55" s="25">
        <f t="shared" si="32"/>
        <v>37</v>
      </c>
      <c r="AF55" s="20">
        <f t="shared" si="14"/>
        <v>6909.1152521264676</v>
      </c>
      <c r="AG55" s="20">
        <f t="shared" si="15"/>
        <v>5337.6592853645443</v>
      </c>
      <c r="AH55" s="20">
        <f t="shared" si="16"/>
        <v>1571.4559667619233</v>
      </c>
      <c r="AI55" s="26">
        <f t="shared" si="17"/>
        <v>947345.7503202681</v>
      </c>
      <c r="AJ55" s="31">
        <v>36251</v>
      </c>
      <c r="AK55" s="28">
        <f t="shared" si="33"/>
        <v>6909.1152521264676</v>
      </c>
      <c r="AL55" s="20">
        <f t="shared" si="18"/>
        <v>6909.1152521264676</v>
      </c>
      <c r="AM55" s="28">
        <f t="shared" si="34"/>
        <v>5147.6876879561678</v>
      </c>
      <c r="AN55" s="20">
        <f t="shared" si="35"/>
        <v>5147.6876879561678</v>
      </c>
    </row>
    <row r="56" spans="1:40" ht="11.1" customHeight="1">
      <c r="A56" s="25">
        <f t="shared" si="19"/>
        <v>38</v>
      </c>
      <c r="B56" s="20">
        <f t="shared" si="0"/>
        <v>6443.0140148550854</v>
      </c>
      <c r="C56" s="20">
        <f t="shared" si="1"/>
        <v>4707.5531123876335</v>
      </c>
      <c r="D56" s="20">
        <f t="shared" si="2"/>
        <v>1735.4609024674519</v>
      </c>
      <c r="E56" s="26">
        <f t="shared" si="3"/>
        <v>939775.16157505929</v>
      </c>
      <c r="F56" s="31">
        <v>36281</v>
      </c>
      <c r="G56" s="28">
        <f t="shared" si="20"/>
        <v>6443.0140148550854</v>
      </c>
      <c r="H56" s="20">
        <f t="shared" si="21"/>
        <v>6443.0140148550854</v>
      </c>
      <c r="I56" s="28">
        <f t="shared" si="22"/>
        <v>4889.521487767166</v>
      </c>
      <c r="J56" s="20">
        <f t="shared" si="23"/>
        <v>4889.521487767166</v>
      </c>
      <c r="K56" s="25">
        <f t="shared" si="24"/>
        <v>38</v>
      </c>
      <c r="L56" s="20">
        <f t="shared" si="4"/>
        <v>6909.1152521264676</v>
      </c>
      <c r="M56" s="20">
        <f t="shared" si="5"/>
        <v>5328.8198455515085</v>
      </c>
      <c r="N56" s="20">
        <f t="shared" si="6"/>
        <v>1580.2954065749591</v>
      </c>
      <c r="O56" s="26">
        <f t="shared" si="7"/>
        <v>945765.45491369313</v>
      </c>
      <c r="P56" s="31">
        <v>36281</v>
      </c>
      <c r="Q56" s="28">
        <f t="shared" si="25"/>
        <v>6909.1152521264676</v>
      </c>
      <c r="R56" s="20">
        <f t="shared" si="8"/>
        <v>6909.1152521264676</v>
      </c>
      <c r="S56" s="28">
        <f t="shared" si="26"/>
        <v>5150.6047030944701</v>
      </c>
      <c r="T56" s="20">
        <f t="shared" si="27"/>
        <v>5150.6047030944701</v>
      </c>
      <c r="U56" s="25">
        <f t="shared" si="28"/>
        <v>38</v>
      </c>
      <c r="V56" s="20">
        <f t="shared" si="9"/>
        <v>6443.0140148550854</v>
      </c>
      <c r="W56" s="20">
        <f t="shared" si="10"/>
        <v>4707.5531123876335</v>
      </c>
      <c r="X56" s="20">
        <f t="shared" si="11"/>
        <v>1735.4609024674519</v>
      </c>
      <c r="Y56" s="26">
        <f t="shared" si="12"/>
        <v>939775.16157505929</v>
      </c>
      <c r="Z56" s="31">
        <v>36281</v>
      </c>
      <c r="AA56" s="28">
        <f t="shared" si="29"/>
        <v>6443.0140148550854</v>
      </c>
      <c r="AB56" s="20">
        <f t="shared" si="13"/>
        <v>6443.0140148550854</v>
      </c>
      <c r="AC56" s="28">
        <f t="shared" si="30"/>
        <v>4889.521487767166</v>
      </c>
      <c r="AD56" s="20">
        <f t="shared" si="31"/>
        <v>4889.521487767166</v>
      </c>
      <c r="AE56" s="25">
        <f t="shared" si="32"/>
        <v>38</v>
      </c>
      <c r="AF56" s="20">
        <f t="shared" si="14"/>
        <v>6909.1152521264676</v>
      </c>
      <c r="AG56" s="20">
        <f t="shared" si="15"/>
        <v>5328.8198455515085</v>
      </c>
      <c r="AH56" s="20">
        <f t="shared" si="16"/>
        <v>1580.2954065749591</v>
      </c>
      <c r="AI56" s="26">
        <f t="shared" si="17"/>
        <v>945765.45491369313</v>
      </c>
      <c r="AJ56" s="31">
        <v>36281</v>
      </c>
      <c r="AK56" s="28">
        <f t="shared" si="33"/>
        <v>6909.1152521264676</v>
      </c>
      <c r="AL56" s="20">
        <f t="shared" si="18"/>
        <v>6909.1152521264676</v>
      </c>
      <c r="AM56" s="28">
        <f t="shared" si="34"/>
        <v>5150.6047030944701</v>
      </c>
      <c r="AN56" s="20">
        <f t="shared" si="35"/>
        <v>5150.6047030944701</v>
      </c>
    </row>
    <row r="57" spans="1:40" ht="11.1" customHeight="1">
      <c r="A57" s="25">
        <f t="shared" si="19"/>
        <v>39</v>
      </c>
      <c r="B57" s="20">
        <f t="shared" si="0"/>
        <v>6443.0140148550854</v>
      </c>
      <c r="C57" s="20">
        <f t="shared" si="1"/>
        <v>4698.8758078752962</v>
      </c>
      <c r="D57" s="20">
        <f t="shared" si="2"/>
        <v>1744.1382069797892</v>
      </c>
      <c r="E57" s="26">
        <f t="shared" si="3"/>
        <v>938031.02336807945</v>
      </c>
      <c r="F57" s="31">
        <v>36312</v>
      </c>
      <c r="G57" s="28">
        <f t="shared" si="20"/>
        <v>6443.0140148550854</v>
      </c>
      <c r="H57" s="20">
        <f t="shared" si="21"/>
        <v>6443.0140148550854</v>
      </c>
      <c r="I57" s="28">
        <f t="shared" si="22"/>
        <v>4892.3849982562379</v>
      </c>
      <c r="J57" s="20">
        <f t="shared" si="23"/>
        <v>4892.3849982562379</v>
      </c>
      <c r="K57" s="25">
        <f t="shared" si="24"/>
        <v>39</v>
      </c>
      <c r="L57" s="20">
        <f t="shared" si="4"/>
        <v>6909.1152521264676</v>
      </c>
      <c r="M57" s="20">
        <f t="shared" si="5"/>
        <v>5319.9306838895236</v>
      </c>
      <c r="N57" s="20">
        <f t="shared" si="6"/>
        <v>1589.184568236944</v>
      </c>
      <c r="O57" s="26">
        <f t="shared" si="7"/>
        <v>944176.2703454562</v>
      </c>
      <c r="P57" s="31">
        <v>36312</v>
      </c>
      <c r="Q57" s="28">
        <f t="shared" si="25"/>
        <v>6909.1152521264676</v>
      </c>
      <c r="R57" s="20">
        <f t="shared" si="8"/>
        <v>6909.1152521264676</v>
      </c>
      <c r="S57" s="28">
        <f t="shared" si="26"/>
        <v>5153.5381264429252</v>
      </c>
      <c r="T57" s="20">
        <f t="shared" si="27"/>
        <v>5153.5381264429252</v>
      </c>
      <c r="U57" s="25">
        <f t="shared" si="28"/>
        <v>39</v>
      </c>
      <c r="V57" s="20">
        <f t="shared" si="9"/>
        <v>6443.0140148550854</v>
      </c>
      <c r="W57" s="20">
        <f t="shared" si="10"/>
        <v>4698.8758078752962</v>
      </c>
      <c r="X57" s="20">
        <f t="shared" si="11"/>
        <v>1744.1382069797892</v>
      </c>
      <c r="Y57" s="26">
        <f t="shared" si="12"/>
        <v>938031.02336807945</v>
      </c>
      <c r="Z57" s="31">
        <v>36312</v>
      </c>
      <c r="AA57" s="28">
        <f t="shared" si="29"/>
        <v>6443.0140148550854</v>
      </c>
      <c r="AB57" s="20">
        <f t="shared" si="13"/>
        <v>6443.0140148550854</v>
      </c>
      <c r="AC57" s="28">
        <f t="shared" si="30"/>
        <v>4892.3849982562379</v>
      </c>
      <c r="AD57" s="20">
        <f t="shared" si="31"/>
        <v>4892.3849982562379</v>
      </c>
      <c r="AE57" s="25">
        <f t="shared" si="32"/>
        <v>39</v>
      </c>
      <c r="AF57" s="20">
        <f t="shared" si="14"/>
        <v>6909.1152521264676</v>
      </c>
      <c r="AG57" s="20">
        <f t="shared" si="15"/>
        <v>5319.9306838895236</v>
      </c>
      <c r="AH57" s="20">
        <f t="shared" si="16"/>
        <v>1589.184568236944</v>
      </c>
      <c r="AI57" s="26">
        <f t="shared" si="17"/>
        <v>944176.2703454562</v>
      </c>
      <c r="AJ57" s="31">
        <v>36312</v>
      </c>
      <c r="AK57" s="28">
        <f t="shared" si="33"/>
        <v>6909.1152521264676</v>
      </c>
      <c r="AL57" s="20">
        <f t="shared" si="18"/>
        <v>6909.1152521264676</v>
      </c>
      <c r="AM57" s="28">
        <f t="shared" si="34"/>
        <v>5153.5381264429252</v>
      </c>
      <c r="AN57" s="20">
        <f t="shared" si="35"/>
        <v>5153.5381264429252</v>
      </c>
    </row>
    <row r="58" spans="1:40" ht="11.1" customHeight="1">
      <c r="A58" s="25">
        <f t="shared" si="19"/>
        <v>40</v>
      </c>
      <c r="B58" s="20">
        <f t="shared" si="0"/>
        <v>6443.0140148550854</v>
      </c>
      <c r="C58" s="20">
        <f t="shared" si="1"/>
        <v>4690.1551168403976</v>
      </c>
      <c r="D58" s="20">
        <f t="shared" si="2"/>
        <v>1752.8588980146878</v>
      </c>
      <c r="E58" s="26">
        <f t="shared" si="3"/>
        <v>936278.1644700648</v>
      </c>
      <c r="F58" s="31">
        <v>36342</v>
      </c>
      <c r="G58" s="28">
        <f t="shared" si="20"/>
        <v>6443.0140148550854</v>
      </c>
      <c r="H58" s="20">
        <f t="shared" si="21"/>
        <v>6443.0140148550854</v>
      </c>
      <c r="I58" s="28">
        <f t="shared" si="22"/>
        <v>4895.2628262977541</v>
      </c>
      <c r="J58" s="20">
        <f t="shared" si="23"/>
        <v>4895.2628262977541</v>
      </c>
      <c r="K58" s="25">
        <f t="shared" si="24"/>
        <v>40</v>
      </c>
      <c r="L58" s="20">
        <f t="shared" si="4"/>
        <v>6909.1152521264676</v>
      </c>
      <c r="M58" s="20">
        <f t="shared" si="5"/>
        <v>5310.9915206931919</v>
      </c>
      <c r="N58" s="20">
        <f t="shared" si="6"/>
        <v>1598.1237314332757</v>
      </c>
      <c r="O58" s="26">
        <f t="shared" si="7"/>
        <v>942578.1466140229</v>
      </c>
      <c r="P58" s="31">
        <v>36342</v>
      </c>
      <c r="Q58" s="28">
        <f t="shared" si="25"/>
        <v>6909.1152521264676</v>
      </c>
      <c r="R58" s="20">
        <f t="shared" si="8"/>
        <v>6909.1152521264676</v>
      </c>
      <c r="S58" s="28">
        <f t="shared" si="26"/>
        <v>5156.4880502977139</v>
      </c>
      <c r="T58" s="20">
        <f t="shared" si="27"/>
        <v>5156.4880502977139</v>
      </c>
      <c r="U58" s="25">
        <f t="shared" si="28"/>
        <v>40</v>
      </c>
      <c r="V58" s="20">
        <f t="shared" si="9"/>
        <v>6443.0140148550854</v>
      </c>
      <c r="W58" s="20">
        <f t="shared" si="10"/>
        <v>4690.1551168403976</v>
      </c>
      <c r="X58" s="20">
        <f t="shared" si="11"/>
        <v>1752.8588980146878</v>
      </c>
      <c r="Y58" s="26">
        <f t="shared" si="12"/>
        <v>936278.1644700648</v>
      </c>
      <c r="Z58" s="31">
        <v>36342</v>
      </c>
      <c r="AA58" s="28">
        <f t="shared" si="29"/>
        <v>6443.0140148550854</v>
      </c>
      <c r="AB58" s="20">
        <f t="shared" si="13"/>
        <v>6443.0140148550854</v>
      </c>
      <c r="AC58" s="28">
        <f t="shared" si="30"/>
        <v>4895.2628262977541</v>
      </c>
      <c r="AD58" s="20">
        <f t="shared" si="31"/>
        <v>4895.2628262977541</v>
      </c>
      <c r="AE58" s="25">
        <f t="shared" si="32"/>
        <v>40</v>
      </c>
      <c r="AF58" s="20">
        <f t="shared" si="14"/>
        <v>6909.1152521264676</v>
      </c>
      <c r="AG58" s="20">
        <f t="shared" si="15"/>
        <v>5310.9915206931919</v>
      </c>
      <c r="AH58" s="20">
        <f t="shared" si="16"/>
        <v>1598.1237314332757</v>
      </c>
      <c r="AI58" s="26">
        <f t="shared" si="17"/>
        <v>942578.1466140229</v>
      </c>
      <c r="AJ58" s="31">
        <v>36342</v>
      </c>
      <c r="AK58" s="28">
        <f t="shared" si="33"/>
        <v>6909.1152521264676</v>
      </c>
      <c r="AL58" s="20">
        <f t="shared" si="18"/>
        <v>6909.1152521264676</v>
      </c>
      <c r="AM58" s="28">
        <f t="shared" si="34"/>
        <v>5156.4880502977139</v>
      </c>
      <c r="AN58" s="20">
        <f t="shared" si="35"/>
        <v>5156.4880502977139</v>
      </c>
    </row>
    <row r="59" spans="1:40" ht="11.1" customHeight="1">
      <c r="A59" s="25">
        <f t="shared" si="19"/>
        <v>41</v>
      </c>
      <c r="B59" s="20">
        <f t="shared" si="0"/>
        <v>6443.0140148550854</v>
      </c>
      <c r="C59" s="20">
        <f t="shared" si="1"/>
        <v>4681.390822350324</v>
      </c>
      <c r="D59" s="20">
        <f t="shared" si="2"/>
        <v>1761.6231925047614</v>
      </c>
      <c r="E59" s="26">
        <f t="shared" si="3"/>
        <v>934516.54127756006</v>
      </c>
      <c r="F59" s="31">
        <v>36373</v>
      </c>
      <c r="G59" s="28">
        <f t="shared" si="20"/>
        <v>6443.0140148550854</v>
      </c>
      <c r="H59" s="20">
        <f t="shared" si="21"/>
        <v>6443.0140148550854</v>
      </c>
      <c r="I59" s="28">
        <f t="shared" si="22"/>
        <v>4898.1550434794781</v>
      </c>
      <c r="J59" s="20">
        <f t="shared" si="23"/>
        <v>4898.1550434794781</v>
      </c>
      <c r="K59" s="25">
        <f t="shared" si="24"/>
        <v>41</v>
      </c>
      <c r="L59" s="20">
        <f t="shared" si="4"/>
        <v>6909.1152521264676</v>
      </c>
      <c r="M59" s="20">
        <f t="shared" si="5"/>
        <v>5302.0020747038789</v>
      </c>
      <c r="N59" s="20">
        <f t="shared" si="6"/>
        <v>1607.1131774225887</v>
      </c>
      <c r="O59" s="26">
        <f t="shared" si="7"/>
        <v>940971.03343660035</v>
      </c>
      <c r="P59" s="31">
        <v>36373</v>
      </c>
      <c r="Q59" s="28">
        <f t="shared" si="25"/>
        <v>6909.1152521264676</v>
      </c>
      <c r="R59" s="20">
        <f t="shared" si="8"/>
        <v>6909.1152521264676</v>
      </c>
      <c r="S59" s="28">
        <f t="shared" si="26"/>
        <v>5159.4545674741876</v>
      </c>
      <c r="T59" s="20">
        <f t="shared" si="27"/>
        <v>5159.4545674741876</v>
      </c>
      <c r="U59" s="25">
        <f t="shared" si="28"/>
        <v>41</v>
      </c>
      <c r="V59" s="20">
        <f t="shared" si="9"/>
        <v>6443.0140148550854</v>
      </c>
      <c r="W59" s="20">
        <f t="shared" si="10"/>
        <v>4681.390822350324</v>
      </c>
      <c r="X59" s="20">
        <f t="shared" si="11"/>
        <v>1761.6231925047614</v>
      </c>
      <c r="Y59" s="26">
        <f t="shared" si="12"/>
        <v>934516.54127756006</v>
      </c>
      <c r="Z59" s="31">
        <v>36373</v>
      </c>
      <c r="AA59" s="28">
        <f t="shared" si="29"/>
        <v>6443.0140148550854</v>
      </c>
      <c r="AB59" s="20">
        <f t="shared" si="13"/>
        <v>6443.0140148550854</v>
      </c>
      <c r="AC59" s="28">
        <f t="shared" si="30"/>
        <v>4898.1550434794781</v>
      </c>
      <c r="AD59" s="20">
        <f t="shared" si="31"/>
        <v>4898.1550434794781</v>
      </c>
      <c r="AE59" s="25">
        <f t="shared" si="32"/>
        <v>41</v>
      </c>
      <c r="AF59" s="20">
        <f t="shared" si="14"/>
        <v>6909.1152521264676</v>
      </c>
      <c r="AG59" s="20">
        <f t="shared" si="15"/>
        <v>5302.0020747038789</v>
      </c>
      <c r="AH59" s="20">
        <f t="shared" si="16"/>
        <v>1607.1131774225887</v>
      </c>
      <c r="AI59" s="26">
        <f t="shared" si="17"/>
        <v>940971.03343660035</v>
      </c>
      <c r="AJ59" s="31">
        <v>36373</v>
      </c>
      <c r="AK59" s="28">
        <f t="shared" si="33"/>
        <v>6909.1152521264676</v>
      </c>
      <c r="AL59" s="20">
        <f t="shared" si="18"/>
        <v>6909.1152521264676</v>
      </c>
      <c r="AM59" s="28">
        <f t="shared" si="34"/>
        <v>5159.4545674741876</v>
      </c>
      <c r="AN59" s="20">
        <f t="shared" si="35"/>
        <v>5159.4545674741876</v>
      </c>
    </row>
    <row r="60" spans="1:40" ht="11.1" customHeight="1">
      <c r="A60" s="25">
        <f t="shared" si="19"/>
        <v>42</v>
      </c>
      <c r="B60" s="20">
        <f t="shared" si="0"/>
        <v>6443.0140148550854</v>
      </c>
      <c r="C60" s="20">
        <f t="shared" si="1"/>
        <v>4672.5827063877996</v>
      </c>
      <c r="D60" s="20">
        <f t="shared" si="2"/>
        <v>1770.4313084672858</v>
      </c>
      <c r="E60" s="26">
        <f t="shared" si="3"/>
        <v>932746.10996909277</v>
      </c>
      <c r="F60" s="31">
        <v>36404</v>
      </c>
      <c r="G60" s="28">
        <f t="shared" si="20"/>
        <v>6443.0140148550854</v>
      </c>
      <c r="H60" s="20">
        <f t="shared" si="21"/>
        <v>6443.0140148550854</v>
      </c>
      <c r="I60" s="28">
        <f t="shared" si="22"/>
        <v>4901.0617217471117</v>
      </c>
      <c r="J60" s="20">
        <f t="shared" si="23"/>
        <v>4901.0617217471117</v>
      </c>
      <c r="K60" s="25">
        <f t="shared" si="24"/>
        <v>42</v>
      </c>
      <c r="L60" s="20">
        <f t="shared" si="4"/>
        <v>6909.1152521264676</v>
      </c>
      <c r="M60" s="20">
        <f t="shared" si="5"/>
        <v>5292.9620630808777</v>
      </c>
      <c r="N60" s="20">
        <f t="shared" si="6"/>
        <v>1616.1531890455899</v>
      </c>
      <c r="O60" s="26">
        <f t="shared" si="7"/>
        <v>939354.88024755474</v>
      </c>
      <c r="P60" s="31">
        <v>36404</v>
      </c>
      <c r="Q60" s="28">
        <f t="shared" si="25"/>
        <v>6909.1152521264676</v>
      </c>
      <c r="R60" s="20">
        <f t="shared" si="8"/>
        <v>6909.1152521264676</v>
      </c>
      <c r="S60" s="28">
        <f t="shared" si="26"/>
        <v>5162.4377713097783</v>
      </c>
      <c r="T60" s="20">
        <f t="shared" si="27"/>
        <v>5162.4377713097783</v>
      </c>
      <c r="U60" s="25">
        <f t="shared" si="28"/>
        <v>42</v>
      </c>
      <c r="V60" s="20">
        <f t="shared" si="9"/>
        <v>6443.0140148550854</v>
      </c>
      <c r="W60" s="20">
        <f t="shared" si="10"/>
        <v>4672.5827063877996</v>
      </c>
      <c r="X60" s="20">
        <f t="shared" si="11"/>
        <v>1770.4313084672858</v>
      </c>
      <c r="Y60" s="26">
        <f t="shared" si="12"/>
        <v>932746.10996909277</v>
      </c>
      <c r="Z60" s="31">
        <v>36404</v>
      </c>
      <c r="AA60" s="28">
        <f t="shared" si="29"/>
        <v>6443.0140148550854</v>
      </c>
      <c r="AB60" s="20">
        <f t="shared" si="13"/>
        <v>6443.0140148550854</v>
      </c>
      <c r="AC60" s="28">
        <f t="shared" si="30"/>
        <v>4901.0617217471117</v>
      </c>
      <c r="AD60" s="20">
        <f t="shared" si="31"/>
        <v>4901.0617217471117</v>
      </c>
      <c r="AE60" s="25">
        <f t="shared" si="32"/>
        <v>42</v>
      </c>
      <c r="AF60" s="20">
        <f t="shared" si="14"/>
        <v>6909.1152521264676</v>
      </c>
      <c r="AG60" s="20">
        <f t="shared" si="15"/>
        <v>5292.9620630808777</v>
      </c>
      <c r="AH60" s="20">
        <f t="shared" si="16"/>
        <v>1616.1531890455899</v>
      </c>
      <c r="AI60" s="26">
        <f t="shared" si="17"/>
        <v>939354.88024755474</v>
      </c>
      <c r="AJ60" s="31">
        <v>36404</v>
      </c>
      <c r="AK60" s="28">
        <f t="shared" si="33"/>
        <v>6909.1152521264676</v>
      </c>
      <c r="AL60" s="20">
        <f t="shared" si="18"/>
        <v>6909.1152521264676</v>
      </c>
      <c r="AM60" s="28">
        <f t="shared" si="34"/>
        <v>5162.4377713097783</v>
      </c>
      <c r="AN60" s="20">
        <f t="shared" si="35"/>
        <v>5162.4377713097783</v>
      </c>
    </row>
    <row r="61" spans="1:40" ht="11.1" customHeight="1">
      <c r="A61" s="25">
        <f t="shared" si="19"/>
        <v>43</v>
      </c>
      <c r="B61" s="20">
        <f t="shared" si="0"/>
        <v>6443.0140148550854</v>
      </c>
      <c r="C61" s="20">
        <f t="shared" si="1"/>
        <v>4663.7305498454634</v>
      </c>
      <c r="D61" s="20">
        <f t="shared" si="2"/>
        <v>1779.283465009622</v>
      </c>
      <c r="E61" s="26">
        <f t="shared" si="3"/>
        <v>930966.82650408312</v>
      </c>
      <c r="F61" s="31">
        <v>36434</v>
      </c>
      <c r="G61" s="28">
        <f t="shared" si="20"/>
        <v>6443.0140148550854</v>
      </c>
      <c r="H61" s="20">
        <f t="shared" si="21"/>
        <v>6443.0140148550854</v>
      </c>
      <c r="I61" s="28">
        <f t="shared" si="22"/>
        <v>4903.9829334060823</v>
      </c>
      <c r="J61" s="20">
        <f t="shared" si="23"/>
        <v>4903.9829334060823</v>
      </c>
      <c r="K61" s="25">
        <f t="shared" si="24"/>
        <v>43</v>
      </c>
      <c r="L61" s="20">
        <f t="shared" si="4"/>
        <v>6909.1152521264676</v>
      </c>
      <c r="M61" s="20">
        <f t="shared" si="5"/>
        <v>5283.871201392496</v>
      </c>
      <c r="N61" s="20">
        <f t="shared" si="6"/>
        <v>1625.2440507339716</v>
      </c>
      <c r="O61" s="26">
        <f t="shared" si="7"/>
        <v>937729.63619682076</v>
      </c>
      <c r="P61" s="31">
        <v>36434</v>
      </c>
      <c r="Q61" s="28">
        <f t="shared" si="25"/>
        <v>6909.1152521264676</v>
      </c>
      <c r="R61" s="20">
        <f t="shared" si="8"/>
        <v>6909.1152521264676</v>
      </c>
      <c r="S61" s="28">
        <f t="shared" si="26"/>
        <v>5165.4377556669442</v>
      </c>
      <c r="T61" s="20">
        <f t="shared" si="27"/>
        <v>5165.4377556669442</v>
      </c>
      <c r="U61" s="25">
        <f t="shared" si="28"/>
        <v>43</v>
      </c>
      <c r="V61" s="20">
        <f t="shared" si="9"/>
        <v>6443.0140148550854</v>
      </c>
      <c r="W61" s="20">
        <f t="shared" si="10"/>
        <v>4663.7305498454634</v>
      </c>
      <c r="X61" s="20">
        <f t="shared" si="11"/>
        <v>1779.283465009622</v>
      </c>
      <c r="Y61" s="26">
        <f t="shared" si="12"/>
        <v>930966.82650408312</v>
      </c>
      <c r="Z61" s="31">
        <v>36434</v>
      </c>
      <c r="AA61" s="28">
        <f t="shared" si="29"/>
        <v>6443.0140148550854</v>
      </c>
      <c r="AB61" s="20">
        <f t="shared" si="13"/>
        <v>6443.0140148550854</v>
      </c>
      <c r="AC61" s="28">
        <f t="shared" si="30"/>
        <v>4903.9829334060823</v>
      </c>
      <c r="AD61" s="20">
        <f t="shared" si="31"/>
        <v>4903.9829334060823</v>
      </c>
      <c r="AE61" s="25">
        <f t="shared" si="32"/>
        <v>43</v>
      </c>
      <c r="AF61" s="20">
        <f t="shared" si="14"/>
        <v>6909.1152521264676</v>
      </c>
      <c r="AG61" s="20">
        <f t="shared" si="15"/>
        <v>5283.871201392496</v>
      </c>
      <c r="AH61" s="20">
        <f t="shared" si="16"/>
        <v>1625.2440507339716</v>
      </c>
      <c r="AI61" s="26">
        <f t="shared" si="17"/>
        <v>937729.63619682076</v>
      </c>
      <c r="AJ61" s="31">
        <v>36434</v>
      </c>
      <c r="AK61" s="28">
        <f t="shared" si="33"/>
        <v>6909.1152521264676</v>
      </c>
      <c r="AL61" s="20">
        <f t="shared" si="18"/>
        <v>6909.1152521264676</v>
      </c>
      <c r="AM61" s="28">
        <f t="shared" si="34"/>
        <v>5165.4377556669442</v>
      </c>
      <c r="AN61" s="20">
        <f t="shared" si="35"/>
        <v>5165.4377556669442</v>
      </c>
    </row>
    <row r="62" spans="1:40" ht="11.1" customHeight="1">
      <c r="A62" s="25">
        <f t="shared" si="19"/>
        <v>44</v>
      </c>
      <c r="B62" s="20">
        <f t="shared" si="0"/>
        <v>6443.0140148550854</v>
      </c>
      <c r="C62" s="20">
        <f t="shared" si="1"/>
        <v>4654.8341325204156</v>
      </c>
      <c r="D62" s="20">
        <f t="shared" si="2"/>
        <v>1788.1798823346699</v>
      </c>
      <c r="E62" s="26">
        <f t="shared" si="3"/>
        <v>929178.64662174846</v>
      </c>
      <c r="F62" s="31">
        <v>36465</v>
      </c>
      <c r="G62" s="28">
        <f t="shared" si="20"/>
        <v>6443.0140148550854</v>
      </c>
      <c r="H62" s="20">
        <f t="shared" si="21"/>
        <v>6443.0140148550854</v>
      </c>
      <c r="I62" s="28">
        <f t="shared" si="22"/>
        <v>4906.9187511233486</v>
      </c>
      <c r="J62" s="20">
        <f t="shared" si="23"/>
        <v>4906.9187511233486</v>
      </c>
      <c r="K62" s="25">
        <f t="shared" si="24"/>
        <v>44</v>
      </c>
      <c r="L62" s="20">
        <f t="shared" si="4"/>
        <v>6909.1152521264676</v>
      </c>
      <c r="M62" s="20">
        <f t="shared" si="5"/>
        <v>5274.7292036071167</v>
      </c>
      <c r="N62" s="20">
        <f t="shared" si="6"/>
        <v>1634.3860485193509</v>
      </c>
      <c r="O62" s="26">
        <f t="shared" si="7"/>
        <v>936095.25014830136</v>
      </c>
      <c r="P62" s="31">
        <v>36465</v>
      </c>
      <c r="Q62" s="28">
        <f t="shared" si="25"/>
        <v>6909.1152521264676</v>
      </c>
      <c r="R62" s="20">
        <f t="shared" si="8"/>
        <v>6909.1152521264676</v>
      </c>
      <c r="S62" s="28">
        <f t="shared" si="26"/>
        <v>5168.4546149361195</v>
      </c>
      <c r="T62" s="20">
        <f t="shared" si="27"/>
        <v>5168.4546149361195</v>
      </c>
      <c r="U62" s="25">
        <f t="shared" si="28"/>
        <v>44</v>
      </c>
      <c r="V62" s="20">
        <f t="shared" si="9"/>
        <v>6443.0140148550854</v>
      </c>
      <c r="W62" s="20">
        <f t="shared" si="10"/>
        <v>4654.8341325204156</v>
      </c>
      <c r="X62" s="20">
        <f t="shared" si="11"/>
        <v>1788.1798823346699</v>
      </c>
      <c r="Y62" s="26">
        <f t="shared" si="12"/>
        <v>929178.64662174846</v>
      </c>
      <c r="Z62" s="31">
        <v>36465</v>
      </c>
      <c r="AA62" s="28">
        <f t="shared" si="29"/>
        <v>6443.0140148550854</v>
      </c>
      <c r="AB62" s="20">
        <f t="shared" si="13"/>
        <v>6443.0140148550854</v>
      </c>
      <c r="AC62" s="28">
        <f t="shared" si="30"/>
        <v>4906.9187511233486</v>
      </c>
      <c r="AD62" s="20">
        <f t="shared" si="31"/>
        <v>4906.9187511233486</v>
      </c>
      <c r="AE62" s="25">
        <f t="shared" si="32"/>
        <v>44</v>
      </c>
      <c r="AF62" s="20">
        <f t="shared" si="14"/>
        <v>6909.1152521264676</v>
      </c>
      <c r="AG62" s="20">
        <f t="shared" si="15"/>
        <v>5274.7292036071167</v>
      </c>
      <c r="AH62" s="20">
        <f t="shared" si="16"/>
        <v>1634.3860485193509</v>
      </c>
      <c r="AI62" s="26">
        <f t="shared" si="17"/>
        <v>936095.25014830136</v>
      </c>
      <c r="AJ62" s="31">
        <v>36465</v>
      </c>
      <c r="AK62" s="28">
        <f t="shared" si="33"/>
        <v>6909.1152521264676</v>
      </c>
      <c r="AL62" s="20">
        <f t="shared" si="18"/>
        <v>6909.1152521264676</v>
      </c>
      <c r="AM62" s="28">
        <f t="shared" si="34"/>
        <v>5168.4546149361195</v>
      </c>
      <c r="AN62" s="20">
        <f t="shared" si="35"/>
        <v>5168.4546149361195</v>
      </c>
    </row>
    <row r="63" spans="1:40" ht="11.1" customHeight="1">
      <c r="A63" s="25">
        <f t="shared" si="19"/>
        <v>45</v>
      </c>
      <c r="B63" s="20">
        <f t="shared" si="0"/>
        <v>6443.0140148550854</v>
      </c>
      <c r="C63" s="20">
        <f t="shared" si="1"/>
        <v>4645.8932331087426</v>
      </c>
      <c r="D63" s="20">
        <f t="shared" si="2"/>
        <v>1797.1207817463428</v>
      </c>
      <c r="E63" s="26">
        <f t="shared" si="3"/>
        <v>927381.52584000211</v>
      </c>
      <c r="F63" s="31">
        <v>36495</v>
      </c>
      <c r="G63" s="28">
        <f t="shared" si="20"/>
        <v>6443.0140148550854</v>
      </c>
      <c r="H63" s="20">
        <f t="shared" si="21"/>
        <v>6443.0140148550854</v>
      </c>
      <c r="I63" s="28">
        <f t="shared" si="22"/>
        <v>4909.8692479292004</v>
      </c>
      <c r="J63" s="20">
        <f t="shared" si="23"/>
        <v>4909.8692479292004</v>
      </c>
      <c r="K63" s="25">
        <f t="shared" si="24"/>
        <v>45</v>
      </c>
      <c r="L63" s="20">
        <f t="shared" si="4"/>
        <v>6909.1152521264676</v>
      </c>
      <c r="M63" s="20">
        <f t="shared" si="5"/>
        <v>5265.5357820841955</v>
      </c>
      <c r="N63" s="20">
        <f t="shared" si="6"/>
        <v>1643.5794700422721</v>
      </c>
      <c r="O63" s="26">
        <f t="shared" si="7"/>
        <v>934451.67067825911</v>
      </c>
      <c r="P63" s="31">
        <v>36495</v>
      </c>
      <c r="Q63" s="28">
        <f t="shared" si="25"/>
        <v>6909.1152521264676</v>
      </c>
      <c r="R63" s="20">
        <f t="shared" si="8"/>
        <v>6909.1152521264676</v>
      </c>
      <c r="S63" s="28">
        <f t="shared" si="26"/>
        <v>5171.4884440386832</v>
      </c>
      <c r="T63" s="20">
        <f t="shared" si="27"/>
        <v>5171.4884440386832</v>
      </c>
      <c r="U63" s="25">
        <f t="shared" si="28"/>
        <v>45</v>
      </c>
      <c r="V63" s="20">
        <f t="shared" si="9"/>
        <v>6443.0140148550854</v>
      </c>
      <c r="W63" s="20">
        <f t="shared" si="10"/>
        <v>4645.8932331087426</v>
      </c>
      <c r="X63" s="20">
        <f t="shared" si="11"/>
        <v>1797.1207817463428</v>
      </c>
      <c r="Y63" s="26">
        <f t="shared" si="12"/>
        <v>927381.52584000211</v>
      </c>
      <c r="Z63" s="31">
        <v>36495</v>
      </c>
      <c r="AA63" s="28">
        <f t="shared" si="29"/>
        <v>6443.0140148550854</v>
      </c>
      <c r="AB63" s="20">
        <f t="shared" si="13"/>
        <v>6443.0140148550854</v>
      </c>
      <c r="AC63" s="28">
        <f t="shared" si="30"/>
        <v>4909.8692479292004</v>
      </c>
      <c r="AD63" s="20">
        <f t="shared" si="31"/>
        <v>4909.8692479292004</v>
      </c>
      <c r="AE63" s="25">
        <f t="shared" si="32"/>
        <v>45</v>
      </c>
      <c r="AF63" s="20">
        <f t="shared" si="14"/>
        <v>6909.1152521264676</v>
      </c>
      <c r="AG63" s="20">
        <f t="shared" si="15"/>
        <v>5265.5357820841955</v>
      </c>
      <c r="AH63" s="20">
        <f t="shared" si="16"/>
        <v>1643.5794700422721</v>
      </c>
      <c r="AI63" s="26">
        <f t="shared" si="17"/>
        <v>934451.67067825911</v>
      </c>
      <c r="AJ63" s="31">
        <v>36495</v>
      </c>
      <c r="AK63" s="28">
        <f t="shared" si="33"/>
        <v>6909.1152521264676</v>
      </c>
      <c r="AL63" s="20">
        <f t="shared" si="18"/>
        <v>6909.1152521264676</v>
      </c>
      <c r="AM63" s="28">
        <f t="shared" si="34"/>
        <v>5171.4884440386832</v>
      </c>
      <c r="AN63" s="20">
        <f t="shared" si="35"/>
        <v>5171.4884440386832</v>
      </c>
    </row>
    <row r="64" spans="1:40" ht="11.1" customHeight="1">
      <c r="A64" s="25">
        <f t="shared" si="19"/>
        <v>46</v>
      </c>
      <c r="B64" s="20">
        <f t="shared" si="0"/>
        <v>6443.0140148550854</v>
      </c>
      <c r="C64" s="20">
        <f t="shared" si="1"/>
        <v>4636.9076292000109</v>
      </c>
      <c r="D64" s="20">
        <f t="shared" si="2"/>
        <v>1806.1063856550745</v>
      </c>
      <c r="E64" s="26">
        <f t="shared" si="3"/>
        <v>925575.41945434699</v>
      </c>
      <c r="F64" s="31">
        <v>36526</v>
      </c>
      <c r="G64" s="28">
        <f t="shared" si="20"/>
        <v>6443.0140148550854</v>
      </c>
      <c r="H64" s="20">
        <f t="shared" si="21"/>
        <v>6443.0140148550854</v>
      </c>
      <c r="I64" s="28">
        <f t="shared" si="22"/>
        <v>4912.8344972190816</v>
      </c>
      <c r="J64" s="20">
        <f t="shared" si="23"/>
        <v>4912.8344972190816</v>
      </c>
      <c r="K64" s="25">
        <f t="shared" si="24"/>
        <v>46</v>
      </c>
      <c r="L64" s="20">
        <f t="shared" si="4"/>
        <v>6909.1152521264676</v>
      </c>
      <c r="M64" s="20">
        <f t="shared" si="5"/>
        <v>5256.290647565208</v>
      </c>
      <c r="N64" s="20">
        <f t="shared" si="6"/>
        <v>1652.8246045612595</v>
      </c>
      <c r="O64" s="26">
        <f t="shared" si="7"/>
        <v>932798.8460736979</v>
      </c>
      <c r="P64" s="31">
        <v>36526</v>
      </c>
      <c r="Q64" s="28">
        <f t="shared" si="25"/>
        <v>6909.1152521264676</v>
      </c>
      <c r="R64" s="20">
        <f t="shared" si="8"/>
        <v>6909.1152521264676</v>
      </c>
      <c r="S64" s="28">
        <f t="shared" si="26"/>
        <v>5174.5393384299487</v>
      </c>
      <c r="T64" s="20">
        <f t="shared" si="27"/>
        <v>5174.5393384299487</v>
      </c>
      <c r="U64" s="25">
        <f t="shared" si="28"/>
        <v>46</v>
      </c>
      <c r="V64" s="20">
        <f t="shared" si="9"/>
        <v>6443.0140148550854</v>
      </c>
      <c r="W64" s="20">
        <f t="shared" si="10"/>
        <v>4636.9076292000109</v>
      </c>
      <c r="X64" s="20">
        <f t="shared" si="11"/>
        <v>1806.1063856550745</v>
      </c>
      <c r="Y64" s="26">
        <f t="shared" si="12"/>
        <v>925575.41945434699</v>
      </c>
      <c r="Z64" s="31">
        <v>36526</v>
      </c>
      <c r="AA64" s="28">
        <f t="shared" si="29"/>
        <v>6443.0140148550854</v>
      </c>
      <c r="AB64" s="20">
        <f t="shared" si="13"/>
        <v>6443.0140148550854</v>
      </c>
      <c r="AC64" s="28">
        <f t="shared" si="30"/>
        <v>4912.8344972190816</v>
      </c>
      <c r="AD64" s="20">
        <f t="shared" si="31"/>
        <v>4912.8344972190816</v>
      </c>
      <c r="AE64" s="25">
        <f t="shared" si="32"/>
        <v>46</v>
      </c>
      <c r="AF64" s="20">
        <f t="shared" si="14"/>
        <v>6909.1152521264676</v>
      </c>
      <c r="AG64" s="20">
        <f t="shared" si="15"/>
        <v>5256.290647565208</v>
      </c>
      <c r="AH64" s="20">
        <f t="shared" si="16"/>
        <v>1652.8246045612595</v>
      </c>
      <c r="AI64" s="26">
        <f t="shared" si="17"/>
        <v>932798.8460736979</v>
      </c>
      <c r="AJ64" s="31">
        <v>36526</v>
      </c>
      <c r="AK64" s="28">
        <f t="shared" si="33"/>
        <v>6909.1152521264676</v>
      </c>
      <c r="AL64" s="20">
        <f t="shared" si="18"/>
        <v>6909.1152521264676</v>
      </c>
      <c r="AM64" s="28">
        <f t="shared" si="34"/>
        <v>5174.5393384299487</v>
      </c>
      <c r="AN64" s="20">
        <f t="shared" si="35"/>
        <v>5174.5393384299487</v>
      </c>
    </row>
    <row r="65" spans="1:40" ht="11.1" customHeight="1">
      <c r="A65" s="25">
        <f t="shared" si="19"/>
        <v>47</v>
      </c>
      <c r="B65" s="20">
        <f t="shared" si="0"/>
        <v>6443.0140148550854</v>
      </c>
      <c r="C65" s="20">
        <f t="shared" si="1"/>
        <v>4627.8770972717348</v>
      </c>
      <c r="D65" s="20">
        <f t="shared" si="2"/>
        <v>1815.1369175833506</v>
      </c>
      <c r="E65" s="26">
        <f t="shared" si="3"/>
        <v>923760.2825367637</v>
      </c>
      <c r="F65" s="31">
        <v>36557</v>
      </c>
      <c r="G65" s="28">
        <f t="shared" si="20"/>
        <v>6443.0140148550854</v>
      </c>
      <c r="H65" s="20">
        <f t="shared" si="21"/>
        <v>6443.0140148550854</v>
      </c>
      <c r="I65" s="28">
        <f t="shared" si="22"/>
        <v>4915.8145727554129</v>
      </c>
      <c r="J65" s="20">
        <f t="shared" si="23"/>
        <v>4915.8145727554129</v>
      </c>
      <c r="K65" s="25">
        <f t="shared" si="24"/>
        <v>47</v>
      </c>
      <c r="L65" s="20">
        <f t="shared" si="4"/>
        <v>6909.1152521264676</v>
      </c>
      <c r="M65" s="20">
        <f t="shared" si="5"/>
        <v>5246.9935091645511</v>
      </c>
      <c r="N65" s="20">
        <f t="shared" si="6"/>
        <v>1662.1217429619164</v>
      </c>
      <c r="O65" s="26">
        <f t="shared" si="7"/>
        <v>931136.72433073597</v>
      </c>
      <c r="P65" s="31">
        <v>36557</v>
      </c>
      <c r="Q65" s="28">
        <f t="shared" si="25"/>
        <v>6909.1152521264676</v>
      </c>
      <c r="R65" s="20">
        <f t="shared" si="8"/>
        <v>6909.1152521264676</v>
      </c>
      <c r="S65" s="28">
        <f t="shared" si="26"/>
        <v>5177.6073941021659</v>
      </c>
      <c r="T65" s="20">
        <f t="shared" si="27"/>
        <v>5177.6073941021659</v>
      </c>
      <c r="U65" s="25">
        <f t="shared" si="28"/>
        <v>47</v>
      </c>
      <c r="V65" s="20">
        <f t="shared" si="9"/>
        <v>6443.0140148550854</v>
      </c>
      <c r="W65" s="20">
        <f t="shared" si="10"/>
        <v>4627.8770972717348</v>
      </c>
      <c r="X65" s="20">
        <f t="shared" si="11"/>
        <v>1815.1369175833506</v>
      </c>
      <c r="Y65" s="26">
        <f t="shared" si="12"/>
        <v>923760.2825367637</v>
      </c>
      <c r="Z65" s="31">
        <v>36557</v>
      </c>
      <c r="AA65" s="28">
        <f t="shared" si="29"/>
        <v>6443.0140148550854</v>
      </c>
      <c r="AB65" s="20">
        <f t="shared" si="13"/>
        <v>6443.0140148550854</v>
      </c>
      <c r="AC65" s="28">
        <f t="shared" si="30"/>
        <v>4915.8145727554129</v>
      </c>
      <c r="AD65" s="20">
        <f t="shared" si="31"/>
        <v>4915.8145727554129</v>
      </c>
      <c r="AE65" s="25">
        <f t="shared" si="32"/>
        <v>47</v>
      </c>
      <c r="AF65" s="20">
        <f t="shared" si="14"/>
        <v>6909.1152521264676</v>
      </c>
      <c r="AG65" s="20">
        <f t="shared" si="15"/>
        <v>5246.9935091645511</v>
      </c>
      <c r="AH65" s="20">
        <f t="shared" si="16"/>
        <v>1662.1217429619164</v>
      </c>
      <c r="AI65" s="26">
        <f t="shared" si="17"/>
        <v>931136.72433073597</v>
      </c>
      <c r="AJ65" s="31">
        <v>36557</v>
      </c>
      <c r="AK65" s="28">
        <f t="shared" si="33"/>
        <v>6909.1152521264676</v>
      </c>
      <c r="AL65" s="20">
        <f t="shared" si="18"/>
        <v>6909.1152521264676</v>
      </c>
      <c r="AM65" s="28">
        <f t="shared" si="34"/>
        <v>5177.6073941021659</v>
      </c>
      <c r="AN65" s="20">
        <f t="shared" si="35"/>
        <v>5177.6073941021659</v>
      </c>
    </row>
    <row r="66" spans="1:40" ht="11.1" customHeight="1">
      <c r="A66" s="25">
        <f t="shared" si="19"/>
        <v>48</v>
      </c>
      <c r="B66" s="20">
        <f t="shared" si="0"/>
        <v>6443.0140148550854</v>
      </c>
      <c r="C66" s="20">
        <f t="shared" si="1"/>
        <v>4618.8014126838179</v>
      </c>
      <c r="D66" s="20">
        <f t="shared" si="2"/>
        <v>1824.2126021712675</v>
      </c>
      <c r="E66" s="26">
        <f t="shared" si="3"/>
        <v>921936.06993459247</v>
      </c>
      <c r="F66" s="31">
        <v>36586</v>
      </c>
      <c r="G66" s="28">
        <f t="shared" si="20"/>
        <v>6443.0140148550854</v>
      </c>
      <c r="H66" s="20">
        <f t="shared" si="21"/>
        <v>6443.0140148550854</v>
      </c>
      <c r="I66" s="28">
        <f t="shared" si="22"/>
        <v>4918.8095486694256</v>
      </c>
      <c r="J66" s="20">
        <f t="shared" si="23"/>
        <v>4918.8095486694256</v>
      </c>
      <c r="K66" s="25">
        <f t="shared" si="24"/>
        <v>48</v>
      </c>
      <c r="L66" s="20">
        <f t="shared" si="4"/>
        <v>6909.1152521264676</v>
      </c>
      <c r="M66" s="20">
        <f t="shared" si="5"/>
        <v>5237.6440743603898</v>
      </c>
      <c r="N66" s="20">
        <f t="shared" si="6"/>
        <v>1671.4711777660777</v>
      </c>
      <c r="O66" s="26">
        <f t="shared" si="7"/>
        <v>929465.25315296988</v>
      </c>
      <c r="P66" s="31">
        <v>36586</v>
      </c>
      <c r="Q66" s="28">
        <f t="shared" si="25"/>
        <v>6909.1152521264676</v>
      </c>
      <c r="R66" s="20">
        <f t="shared" si="8"/>
        <v>6909.1152521264676</v>
      </c>
      <c r="S66" s="28">
        <f t="shared" si="26"/>
        <v>5180.6927075875392</v>
      </c>
      <c r="T66" s="20">
        <f t="shared" si="27"/>
        <v>5180.6927075875392</v>
      </c>
      <c r="U66" s="25">
        <f t="shared" si="28"/>
        <v>48</v>
      </c>
      <c r="V66" s="20">
        <f t="shared" si="9"/>
        <v>6443.0140148550854</v>
      </c>
      <c r="W66" s="20">
        <f t="shared" si="10"/>
        <v>4618.8014126838179</v>
      </c>
      <c r="X66" s="20">
        <f t="shared" si="11"/>
        <v>1824.2126021712675</v>
      </c>
      <c r="Y66" s="26">
        <f t="shared" si="12"/>
        <v>921936.06993459247</v>
      </c>
      <c r="Z66" s="31">
        <v>36586</v>
      </c>
      <c r="AA66" s="28">
        <f t="shared" si="29"/>
        <v>6443.0140148550854</v>
      </c>
      <c r="AB66" s="20">
        <f t="shared" si="13"/>
        <v>6443.0140148550854</v>
      </c>
      <c r="AC66" s="28">
        <f t="shared" si="30"/>
        <v>4918.8095486694256</v>
      </c>
      <c r="AD66" s="20">
        <f t="shared" si="31"/>
        <v>4918.8095486694256</v>
      </c>
      <c r="AE66" s="25">
        <f t="shared" si="32"/>
        <v>48</v>
      </c>
      <c r="AF66" s="20">
        <f t="shared" si="14"/>
        <v>6909.1152521264676</v>
      </c>
      <c r="AG66" s="20">
        <f t="shared" si="15"/>
        <v>5237.6440743603898</v>
      </c>
      <c r="AH66" s="20">
        <f t="shared" si="16"/>
        <v>1671.4711777660777</v>
      </c>
      <c r="AI66" s="26">
        <f t="shared" si="17"/>
        <v>929465.25315296988</v>
      </c>
      <c r="AJ66" s="31">
        <v>36586</v>
      </c>
      <c r="AK66" s="28">
        <f t="shared" si="33"/>
        <v>6909.1152521264676</v>
      </c>
      <c r="AL66" s="20">
        <f t="shared" si="18"/>
        <v>6909.1152521264676</v>
      </c>
      <c r="AM66" s="28">
        <f t="shared" si="34"/>
        <v>5180.6927075875392</v>
      </c>
      <c r="AN66" s="20">
        <f t="shared" si="35"/>
        <v>5180.6927075875392</v>
      </c>
    </row>
    <row r="67" spans="1:40" ht="11.1" customHeight="1">
      <c r="A67" s="25">
        <f t="shared" si="19"/>
        <v>49</v>
      </c>
      <c r="B67" s="20">
        <f t="shared" si="0"/>
        <v>6443.0140148550854</v>
      </c>
      <c r="C67" s="20">
        <f t="shared" si="1"/>
        <v>4609.6803496729617</v>
      </c>
      <c r="D67" s="20">
        <f t="shared" si="2"/>
        <v>1833.3336651821237</v>
      </c>
      <c r="E67" s="26">
        <f t="shared" si="3"/>
        <v>920102.73626941035</v>
      </c>
      <c r="F67" s="31">
        <v>36617</v>
      </c>
      <c r="G67" s="28">
        <f t="shared" si="20"/>
        <v>6443.0140148550854</v>
      </c>
      <c r="H67" s="20">
        <f t="shared" si="21"/>
        <v>6443.0140148550854</v>
      </c>
      <c r="I67" s="28">
        <f t="shared" si="22"/>
        <v>4921.8194994630085</v>
      </c>
      <c r="J67" s="20">
        <f t="shared" si="23"/>
        <v>4921.8194994630085</v>
      </c>
      <c r="K67" s="25">
        <f t="shared" si="24"/>
        <v>49</v>
      </c>
      <c r="L67" s="20">
        <f t="shared" si="4"/>
        <v>6909.1152521264676</v>
      </c>
      <c r="M67" s="20">
        <f t="shared" si="5"/>
        <v>5228.2420489854558</v>
      </c>
      <c r="N67" s="20">
        <f t="shared" si="6"/>
        <v>1680.8732031410118</v>
      </c>
      <c r="O67" s="26">
        <f t="shared" si="7"/>
        <v>927784.37994982884</v>
      </c>
      <c r="P67" s="31">
        <v>36617</v>
      </c>
      <c r="Q67" s="28">
        <f t="shared" si="25"/>
        <v>6909.1152521264676</v>
      </c>
      <c r="R67" s="20">
        <f t="shared" si="8"/>
        <v>6909.1152521264676</v>
      </c>
      <c r="S67" s="28">
        <f t="shared" si="26"/>
        <v>5183.7953759612674</v>
      </c>
      <c r="T67" s="20">
        <f t="shared" si="27"/>
        <v>5183.7953759612674</v>
      </c>
      <c r="U67" s="25">
        <f t="shared" si="28"/>
        <v>49</v>
      </c>
      <c r="V67" s="20">
        <f t="shared" si="9"/>
        <v>6443.0140148550854</v>
      </c>
      <c r="W67" s="20">
        <f t="shared" si="10"/>
        <v>4609.6803496729617</v>
      </c>
      <c r="X67" s="20">
        <f t="shared" si="11"/>
        <v>1833.3336651821237</v>
      </c>
      <c r="Y67" s="26">
        <f t="shared" si="12"/>
        <v>920102.73626941035</v>
      </c>
      <c r="Z67" s="31">
        <v>36617</v>
      </c>
      <c r="AA67" s="28">
        <f t="shared" si="29"/>
        <v>6443.0140148550854</v>
      </c>
      <c r="AB67" s="20">
        <f t="shared" si="13"/>
        <v>6443.0140148550854</v>
      </c>
      <c r="AC67" s="28">
        <f t="shared" si="30"/>
        <v>4921.8194994630085</v>
      </c>
      <c r="AD67" s="20">
        <f t="shared" si="31"/>
        <v>4921.8194994630085</v>
      </c>
      <c r="AE67" s="25">
        <f t="shared" si="32"/>
        <v>49</v>
      </c>
      <c r="AF67" s="20">
        <f t="shared" si="14"/>
        <v>6909.1152521264676</v>
      </c>
      <c r="AG67" s="20">
        <f t="shared" si="15"/>
        <v>5228.2420489854558</v>
      </c>
      <c r="AH67" s="20">
        <f t="shared" si="16"/>
        <v>1680.8732031410118</v>
      </c>
      <c r="AI67" s="26">
        <f t="shared" si="17"/>
        <v>927784.37994982884</v>
      </c>
      <c r="AJ67" s="31">
        <v>36617</v>
      </c>
      <c r="AK67" s="28">
        <f t="shared" si="33"/>
        <v>6909.1152521264676</v>
      </c>
      <c r="AL67" s="20">
        <f t="shared" si="18"/>
        <v>6909.1152521264676</v>
      </c>
      <c r="AM67" s="28">
        <f t="shared" si="34"/>
        <v>5183.7953759612674</v>
      </c>
      <c r="AN67" s="20">
        <f t="shared" si="35"/>
        <v>5183.7953759612674</v>
      </c>
    </row>
    <row r="68" spans="1:40" ht="11.1" customHeight="1">
      <c r="A68" s="25">
        <f t="shared" si="19"/>
        <v>50</v>
      </c>
      <c r="B68" s="20">
        <f t="shared" si="0"/>
        <v>6443.0140148550854</v>
      </c>
      <c r="C68" s="20">
        <f t="shared" si="1"/>
        <v>4600.5136813470517</v>
      </c>
      <c r="D68" s="20">
        <f t="shared" si="2"/>
        <v>1842.5003335080337</v>
      </c>
      <c r="E68" s="26">
        <f t="shared" si="3"/>
        <v>918260.23593590234</v>
      </c>
      <c r="F68" s="31">
        <v>36647</v>
      </c>
      <c r="G68" s="28">
        <f t="shared" si="20"/>
        <v>6443.0140148550854</v>
      </c>
      <c r="H68" s="20">
        <f t="shared" si="21"/>
        <v>6443.0140148550854</v>
      </c>
      <c r="I68" s="28">
        <f t="shared" si="22"/>
        <v>4924.8445000105585</v>
      </c>
      <c r="J68" s="20">
        <f t="shared" si="23"/>
        <v>4924.8445000105585</v>
      </c>
      <c r="K68" s="25">
        <f t="shared" si="24"/>
        <v>50</v>
      </c>
      <c r="L68" s="20">
        <f t="shared" si="4"/>
        <v>6909.1152521264676</v>
      </c>
      <c r="M68" s="20">
        <f t="shared" si="5"/>
        <v>5218.7871372177879</v>
      </c>
      <c r="N68" s="20">
        <f t="shared" si="6"/>
        <v>1690.3281149086797</v>
      </c>
      <c r="O68" s="26">
        <f t="shared" si="7"/>
        <v>926094.05183492019</v>
      </c>
      <c r="P68" s="31">
        <v>36647</v>
      </c>
      <c r="Q68" s="28">
        <f t="shared" si="25"/>
        <v>6909.1152521264676</v>
      </c>
      <c r="R68" s="20">
        <f t="shared" si="8"/>
        <v>6909.1152521264676</v>
      </c>
      <c r="S68" s="28">
        <f t="shared" si="26"/>
        <v>5186.9154968445973</v>
      </c>
      <c r="T68" s="20">
        <f t="shared" si="27"/>
        <v>5186.9154968445973</v>
      </c>
      <c r="U68" s="25">
        <f t="shared" si="28"/>
        <v>50</v>
      </c>
      <c r="V68" s="20">
        <f t="shared" si="9"/>
        <v>6443.0140148550854</v>
      </c>
      <c r="W68" s="20">
        <f t="shared" si="10"/>
        <v>4600.5136813470517</v>
      </c>
      <c r="X68" s="20">
        <f t="shared" si="11"/>
        <v>1842.5003335080337</v>
      </c>
      <c r="Y68" s="26">
        <f t="shared" si="12"/>
        <v>918260.23593590234</v>
      </c>
      <c r="Z68" s="31">
        <v>36647</v>
      </c>
      <c r="AA68" s="28">
        <f t="shared" si="29"/>
        <v>6443.0140148550854</v>
      </c>
      <c r="AB68" s="20">
        <f t="shared" si="13"/>
        <v>6443.0140148550854</v>
      </c>
      <c r="AC68" s="28">
        <f t="shared" si="30"/>
        <v>4924.8445000105585</v>
      </c>
      <c r="AD68" s="20">
        <f t="shared" si="31"/>
        <v>4924.8445000105585</v>
      </c>
      <c r="AE68" s="25">
        <f t="shared" si="32"/>
        <v>50</v>
      </c>
      <c r="AF68" s="20">
        <f t="shared" si="14"/>
        <v>6909.1152521264676</v>
      </c>
      <c r="AG68" s="20">
        <f t="shared" si="15"/>
        <v>5218.7871372177879</v>
      </c>
      <c r="AH68" s="20">
        <f t="shared" si="16"/>
        <v>1690.3281149086797</v>
      </c>
      <c r="AI68" s="26">
        <f t="shared" si="17"/>
        <v>926094.05183492019</v>
      </c>
      <c r="AJ68" s="31">
        <v>36647</v>
      </c>
      <c r="AK68" s="28">
        <f t="shared" si="33"/>
        <v>6909.1152521264676</v>
      </c>
      <c r="AL68" s="20">
        <f t="shared" si="18"/>
        <v>6909.1152521264676</v>
      </c>
      <c r="AM68" s="28">
        <f t="shared" si="34"/>
        <v>5186.9154968445973</v>
      </c>
      <c r="AN68" s="20">
        <f t="shared" si="35"/>
        <v>5186.9154968445973</v>
      </c>
    </row>
    <row r="69" spans="1:40" ht="11.1" customHeight="1">
      <c r="A69" s="25">
        <f t="shared" si="19"/>
        <v>51</v>
      </c>
      <c r="B69" s="20">
        <f t="shared" si="0"/>
        <v>6443.0140148550854</v>
      </c>
      <c r="C69" s="20">
        <f t="shared" si="1"/>
        <v>4591.3011796795117</v>
      </c>
      <c r="D69" s="20">
        <f t="shared" si="2"/>
        <v>1851.7128351755737</v>
      </c>
      <c r="E69" s="26">
        <f t="shared" si="3"/>
        <v>916408.52310072677</v>
      </c>
      <c r="F69" s="31">
        <v>36678</v>
      </c>
      <c r="G69" s="28">
        <f t="shared" si="20"/>
        <v>6443.0140148550854</v>
      </c>
      <c r="H69" s="20">
        <f t="shared" si="21"/>
        <v>6443.0140148550854</v>
      </c>
      <c r="I69" s="28">
        <f t="shared" si="22"/>
        <v>4927.884625560846</v>
      </c>
      <c r="J69" s="20">
        <f t="shared" si="23"/>
        <v>4927.884625560846</v>
      </c>
      <c r="K69" s="25">
        <f t="shared" si="24"/>
        <v>51</v>
      </c>
      <c r="L69" s="20">
        <f t="shared" si="4"/>
        <v>6909.1152521264676</v>
      </c>
      <c r="M69" s="20">
        <f t="shared" si="5"/>
        <v>5209.2790415714262</v>
      </c>
      <c r="N69" s="20">
        <f t="shared" si="6"/>
        <v>1699.8362105550414</v>
      </c>
      <c r="O69" s="26">
        <f t="shared" si="7"/>
        <v>924394.21562436514</v>
      </c>
      <c r="P69" s="31">
        <v>36678</v>
      </c>
      <c r="Q69" s="28">
        <f t="shared" si="25"/>
        <v>6909.1152521264676</v>
      </c>
      <c r="R69" s="20">
        <f t="shared" si="8"/>
        <v>6909.1152521264676</v>
      </c>
      <c r="S69" s="28">
        <f t="shared" si="26"/>
        <v>5190.0531684078969</v>
      </c>
      <c r="T69" s="20">
        <f t="shared" si="27"/>
        <v>5190.0531684078969</v>
      </c>
      <c r="U69" s="25">
        <f t="shared" si="28"/>
        <v>51</v>
      </c>
      <c r="V69" s="20">
        <f t="shared" si="9"/>
        <v>6443.0140148550854</v>
      </c>
      <c r="W69" s="20">
        <f t="shared" si="10"/>
        <v>4591.3011796795117</v>
      </c>
      <c r="X69" s="20">
        <f t="shared" si="11"/>
        <v>1851.7128351755737</v>
      </c>
      <c r="Y69" s="26">
        <f t="shared" si="12"/>
        <v>916408.52310072677</v>
      </c>
      <c r="Z69" s="31">
        <v>36678</v>
      </c>
      <c r="AA69" s="28">
        <f t="shared" si="29"/>
        <v>6443.0140148550854</v>
      </c>
      <c r="AB69" s="20">
        <f t="shared" si="13"/>
        <v>6443.0140148550854</v>
      </c>
      <c r="AC69" s="28">
        <f t="shared" si="30"/>
        <v>4927.884625560846</v>
      </c>
      <c r="AD69" s="20">
        <f t="shared" si="31"/>
        <v>4927.884625560846</v>
      </c>
      <c r="AE69" s="25">
        <f t="shared" si="32"/>
        <v>51</v>
      </c>
      <c r="AF69" s="20">
        <f t="shared" si="14"/>
        <v>6909.1152521264676</v>
      </c>
      <c r="AG69" s="20">
        <f t="shared" si="15"/>
        <v>5209.2790415714262</v>
      </c>
      <c r="AH69" s="20">
        <f t="shared" si="16"/>
        <v>1699.8362105550414</v>
      </c>
      <c r="AI69" s="26">
        <f t="shared" si="17"/>
        <v>924394.21562436514</v>
      </c>
      <c r="AJ69" s="31">
        <v>36678</v>
      </c>
      <c r="AK69" s="28">
        <f t="shared" si="33"/>
        <v>6909.1152521264676</v>
      </c>
      <c r="AL69" s="20">
        <f t="shared" si="18"/>
        <v>6909.1152521264676</v>
      </c>
      <c r="AM69" s="28">
        <f t="shared" si="34"/>
        <v>5190.0531684078969</v>
      </c>
      <c r="AN69" s="20">
        <f t="shared" si="35"/>
        <v>5190.0531684078969</v>
      </c>
    </row>
    <row r="70" spans="1:40" ht="11.1" customHeight="1">
      <c r="A70" s="25">
        <f t="shared" si="19"/>
        <v>52</v>
      </c>
      <c r="B70" s="20">
        <f t="shared" si="0"/>
        <v>6443.0140148550854</v>
      </c>
      <c r="C70" s="20">
        <f t="shared" si="1"/>
        <v>4582.0426155036339</v>
      </c>
      <c r="D70" s="20">
        <f t="shared" si="2"/>
        <v>1860.9713993514515</v>
      </c>
      <c r="E70" s="26">
        <f t="shared" si="3"/>
        <v>914547.55170137528</v>
      </c>
      <c r="F70" s="31">
        <v>36708</v>
      </c>
      <c r="G70" s="28">
        <f t="shared" si="20"/>
        <v>6443.0140148550854</v>
      </c>
      <c r="H70" s="20">
        <f t="shared" si="21"/>
        <v>6443.0140148550854</v>
      </c>
      <c r="I70" s="28">
        <f t="shared" si="22"/>
        <v>4930.9399517388865</v>
      </c>
      <c r="J70" s="20">
        <f t="shared" si="23"/>
        <v>4930.9399517388865</v>
      </c>
      <c r="K70" s="25">
        <f t="shared" si="24"/>
        <v>52</v>
      </c>
      <c r="L70" s="20">
        <f t="shared" si="4"/>
        <v>6909.1152521264676</v>
      </c>
      <c r="M70" s="20">
        <f t="shared" si="5"/>
        <v>5199.7174628870544</v>
      </c>
      <c r="N70" s="20">
        <f t="shared" si="6"/>
        <v>1709.3977892394132</v>
      </c>
      <c r="O70" s="26">
        <f t="shared" si="7"/>
        <v>922684.81783512572</v>
      </c>
      <c r="P70" s="31">
        <v>36708</v>
      </c>
      <c r="Q70" s="28">
        <f t="shared" si="25"/>
        <v>6909.1152521264676</v>
      </c>
      <c r="R70" s="20">
        <f t="shared" si="8"/>
        <v>6909.1152521264676</v>
      </c>
      <c r="S70" s="28">
        <f t="shared" si="26"/>
        <v>5193.2084893737392</v>
      </c>
      <c r="T70" s="20">
        <f t="shared" si="27"/>
        <v>5193.2084893737392</v>
      </c>
      <c r="U70" s="25">
        <f t="shared" si="28"/>
        <v>52</v>
      </c>
      <c r="V70" s="20">
        <f t="shared" si="9"/>
        <v>6443.0140148550854</v>
      </c>
      <c r="W70" s="20">
        <f t="shared" si="10"/>
        <v>4582.0426155036339</v>
      </c>
      <c r="X70" s="20">
        <f t="shared" si="11"/>
        <v>1860.9713993514515</v>
      </c>
      <c r="Y70" s="26">
        <f t="shared" si="12"/>
        <v>914547.55170137528</v>
      </c>
      <c r="Z70" s="31">
        <v>36708</v>
      </c>
      <c r="AA70" s="28">
        <f t="shared" si="29"/>
        <v>6443.0140148550854</v>
      </c>
      <c r="AB70" s="20">
        <f t="shared" si="13"/>
        <v>6443.0140148550854</v>
      </c>
      <c r="AC70" s="28">
        <f t="shared" si="30"/>
        <v>4930.9399517388865</v>
      </c>
      <c r="AD70" s="20">
        <f t="shared" si="31"/>
        <v>4930.9399517388865</v>
      </c>
      <c r="AE70" s="25">
        <f t="shared" si="32"/>
        <v>52</v>
      </c>
      <c r="AF70" s="20">
        <f t="shared" si="14"/>
        <v>6909.1152521264676</v>
      </c>
      <c r="AG70" s="20">
        <f t="shared" si="15"/>
        <v>5199.7174628870544</v>
      </c>
      <c r="AH70" s="20">
        <f t="shared" si="16"/>
        <v>1709.3977892394132</v>
      </c>
      <c r="AI70" s="26">
        <f t="shared" si="17"/>
        <v>922684.81783512572</v>
      </c>
      <c r="AJ70" s="31">
        <v>36708</v>
      </c>
      <c r="AK70" s="28">
        <f t="shared" si="33"/>
        <v>6909.1152521264676</v>
      </c>
      <c r="AL70" s="20">
        <f t="shared" si="18"/>
        <v>6909.1152521264676</v>
      </c>
      <c r="AM70" s="28">
        <f t="shared" si="34"/>
        <v>5193.2084893737392</v>
      </c>
      <c r="AN70" s="20">
        <f t="shared" si="35"/>
        <v>5193.2084893737392</v>
      </c>
    </row>
    <row r="71" spans="1:40" ht="11.1" customHeight="1">
      <c r="A71" s="25">
        <f t="shared" si="19"/>
        <v>53</v>
      </c>
      <c r="B71" s="20">
        <f t="shared" si="0"/>
        <v>6443.0140148550854</v>
      </c>
      <c r="C71" s="20">
        <f t="shared" si="1"/>
        <v>4572.7377585068762</v>
      </c>
      <c r="D71" s="20">
        <f t="shared" si="2"/>
        <v>1870.2762563482092</v>
      </c>
      <c r="E71" s="26">
        <f t="shared" si="3"/>
        <v>912677.27544502704</v>
      </c>
      <c r="F71" s="31">
        <v>36739</v>
      </c>
      <c r="G71" s="28">
        <f t="shared" si="20"/>
        <v>6443.0140148550854</v>
      </c>
      <c r="H71" s="20">
        <f t="shared" si="21"/>
        <v>6443.0140148550854</v>
      </c>
      <c r="I71" s="28">
        <f t="shared" si="22"/>
        <v>4934.0105545478164</v>
      </c>
      <c r="J71" s="20">
        <f t="shared" si="23"/>
        <v>4934.0105545478164</v>
      </c>
      <c r="K71" s="25">
        <f t="shared" si="24"/>
        <v>53</v>
      </c>
      <c r="L71" s="20">
        <f t="shared" si="4"/>
        <v>6909.1152521264676</v>
      </c>
      <c r="M71" s="20">
        <f t="shared" si="5"/>
        <v>5190.1021003225824</v>
      </c>
      <c r="N71" s="20">
        <f t="shared" si="6"/>
        <v>1719.0131518038852</v>
      </c>
      <c r="O71" s="26">
        <f t="shared" si="7"/>
        <v>920965.80468332185</v>
      </c>
      <c r="P71" s="31">
        <v>36739</v>
      </c>
      <c r="Q71" s="28">
        <f t="shared" si="25"/>
        <v>6909.1152521264676</v>
      </c>
      <c r="R71" s="20">
        <f t="shared" si="8"/>
        <v>6909.1152521264676</v>
      </c>
      <c r="S71" s="28">
        <f t="shared" si="26"/>
        <v>5196.3815590200156</v>
      </c>
      <c r="T71" s="20">
        <f t="shared" si="27"/>
        <v>5196.3815590200156</v>
      </c>
      <c r="U71" s="25">
        <f t="shared" si="28"/>
        <v>53</v>
      </c>
      <c r="V71" s="20">
        <f t="shared" si="9"/>
        <v>6443.0140148550854</v>
      </c>
      <c r="W71" s="20">
        <f t="shared" si="10"/>
        <v>4572.7377585068762</v>
      </c>
      <c r="X71" s="20">
        <f t="shared" si="11"/>
        <v>1870.2762563482092</v>
      </c>
      <c r="Y71" s="26">
        <f t="shared" si="12"/>
        <v>912677.27544502704</v>
      </c>
      <c r="Z71" s="31">
        <v>36739</v>
      </c>
      <c r="AA71" s="28">
        <f t="shared" si="29"/>
        <v>6443.0140148550854</v>
      </c>
      <c r="AB71" s="20">
        <f t="shared" si="13"/>
        <v>6443.0140148550854</v>
      </c>
      <c r="AC71" s="28">
        <f t="shared" si="30"/>
        <v>4934.0105545478164</v>
      </c>
      <c r="AD71" s="20">
        <f t="shared" si="31"/>
        <v>4934.0105545478164</v>
      </c>
      <c r="AE71" s="25">
        <f t="shared" si="32"/>
        <v>53</v>
      </c>
      <c r="AF71" s="20">
        <f t="shared" si="14"/>
        <v>6909.1152521264676</v>
      </c>
      <c r="AG71" s="20">
        <f t="shared" si="15"/>
        <v>5190.1021003225824</v>
      </c>
      <c r="AH71" s="20">
        <f t="shared" si="16"/>
        <v>1719.0131518038852</v>
      </c>
      <c r="AI71" s="26">
        <f t="shared" si="17"/>
        <v>920965.80468332185</v>
      </c>
      <c r="AJ71" s="31">
        <v>36739</v>
      </c>
      <c r="AK71" s="28">
        <f t="shared" si="33"/>
        <v>6909.1152521264676</v>
      </c>
      <c r="AL71" s="20">
        <f t="shared" si="18"/>
        <v>6909.1152521264676</v>
      </c>
      <c r="AM71" s="28">
        <f t="shared" si="34"/>
        <v>5196.3815590200156</v>
      </c>
      <c r="AN71" s="20">
        <f t="shared" si="35"/>
        <v>5196.3815590200156</v>
      </c>
    </row>
    <row r="72" spans="1:40" ht="11.1" customHeight="1">
      <c r="A72" s="25">
        <f t="shared" si="19"/>
        <v>54</v>
      </c>
      <c r="B72" s="20">
        <f t="shared" si="0"/>
        <v>6443.0140148550854</v>
      </c>
      <c r="C72" s="20">
        <f t="shared" si="1"/>
        <v>4563.3863772251352</v>
      </c>
      <c r="D72" s="20">
        <f t="shared" si="2"/>
        <v>1879.6276376299502</v>
      </c>
      <c r="E72" s="26">
        <f t="shared" si="3"/>
        <v>910797.64780739706</v>
      </c>
      <c r="F72" s="31">
        <v>36770</v>
      </c>
      <c r="G72" s="28">
        <f t="shared" si="20"/>
        <v>6443.0140148550854</v>
      </c>
      <c r="H72" s="20">
        <f t="shared" si="21"/>
        <v>6443.0140148550854</v>
      </c>
      <c r="I72" s="28">
        <f t="shared" si="22"/>
        <v>4937.0965103707904</v>
      </c>
      <c r="J72" s="20">
        <f t="shared" si="23"/>
        <v>4937.0965103707904</v>
      </c>
      <c r="K72" s="25">
        <f t="shared" si="24"/>
        <v>54</v>
      </c>
      <c r="L72" s="20">
        <f t="shared" si="4"/>
        <v>6909.1152521264676</v>
      </c>
      <c r="M72" s="20">
        <f t="shared" si="5"/>
        <v>5180.4326513436854</v>
      </c>
      <c r="N72" s="20">
        <f t="shared" si="6"/>
        <v>1728.6826007827822</v>
      </c>
      <c r="O72" s="26">
        <f t="shared" si="7"/>
        <v>919237.12208253902</v>
      </c>
      <c r="P72" s="31">
        <v>36770</v>
      </c>
      <c r="Q72" s="28">
        <f t="shared" si="25"/>
        <v>6909.1152521264676</v>
      </c>
      <c r="R72" s="20">
        <f t="shared" si="8"/>
        <v>6909.1152521264676</v>
      </c>
      <c r="S72" s="28">
        <f t="shared" si="26"/>
        <v>5199.572477183051</v>
      </c>
      <c r="T72" s="20">
        <f t="shared" si="27"/>
        <v>5199.572477183051</v>
      </c>
      <c r="U72" s="25">
        <f t="shared" si="28"/>
        <v>54</v>
      </c>
      <c r="V72" s="20">
        <f t="shared" si="9"/>
        <v>6443.0140148550854</v>
      </c>
      <c r="W72" s="20">
        <f t="shared" si="10"/>
        <v>4563.3863772251352</v>
      </c>
      <c r="X72" s="20">
        <f t="shared" si="11"/>
        <v>1879.6276376299502</v>
      </c>
      <c r="Y72" s="26">
        <f t="shared" si="12"/>
        <v>910797.64780739706</v>
      </c>
      <c r="Z72" s="31">
        <v>36770</v>
      </c>
      <c r="AA72" s="28">
        <f t="shared" si="29"/>
        <v>6443.0140148550854</v>
      </c>
      <c r="AB72" s="20">
        <f t="shared" si="13"/>
        <v>6443.0140148550854</v>
      </c>
      <c r="AC72" s="28">
        <f t="shared" si="30"/>
        <v>4937.0965103707904</v>
      </c>
      <c r="AD72" s="20">
        <f t="shared" si="31"/>
        <v>4937.0965103707904</v>
      </c>
      <c r="AE72" s="25">
        <f t="shared" si="32"/>
        <v>54</v>
      </c>
      <c r="AF72" s="20">
        <f t="shared" si="14"/>
        <v>6909.1152521264676</v>
      </c>
      <c r="AG72" s="20">
        <f t="shared" si="15"/>
        <v>5180.4326513436854</v>
      </c>
      <c r="AH72" s="20">
        <f t="shared" si="16"/>
        <v>1728.6826007827822</v>
      </c>
      <c r="AI72" s="26">
        <f t="shared" si="17"/>
        <v>919237.12208253902</v>
      </c>
      <c r="AJ72" s="31">
        <v>36770</v>
      </c>
      <c r="AK72" s="28">
        <f t="shared" si="33"/>
        <v>6909.1152521264676</v>
      </c>
      <c r="AL72" s="20">
        <f t="shared" si="18"/>
        <v>6909.1152521264676</v>
      </c>
      <c r="AM72" s="28">
        <f t="shared" si="34"/>
        <v>5199.572477183051</v>
      </c>
      <c r="AN72" s="20">
        <f t="shared" si="35"/>
        <v>5199.572477183051</v>
      </c>
    </row>
    <row r="73" spans="1:40" ht="11.1" customHeight="1">
      <c r="A73" s="25">
        <f t="shared" si="19"/>
        <v>55</v>
      </c>
      <c r="B73" s="20">
        <f t="shared" si="0"/>
        <v>6443.0140148550854</v>
      </c>
      <c r="C73" s="20">
        <f t="shared" si="1"/>
        <v>4553.9882390369849</v>
      </c>
      <c r="D73" s="20">
        <f t="shared" si="2"/>
        <v>1889.0257758181006</v>
      </c>
      <c r="E73" s="26">
        <f t="shared" si="3"/>
        <v>908908.62203157891</v>
      </c>
      <c r="F73" s="31">
        <v>36800</v>
      </c>
      <c r="G73" s="28">
        <f t="shared" si="20"/>
        <v>6443.0140148550854</v>
      </c>
      <c r="H73" s="20">
        <f t="shared" si="21"/>
        <v>6443.0140148550854</v>
      </c>
      <c r="I73" s="28">
        <f t="shared" si="22"/>
        <v>4940.1978959728804</v>
      </c>
      <c r="J73" s="20">
        <f t="shared" si="23"/>
        <v>4940.1978959728804</v>
      </c>
      <c r="K73" s="25">
        <f t="shared" si="24"/>
        <v>55</v>
      </c>
      <c r="L73" s="20">
        <f t="shared" si="4"/>
        <v>6909.1152521264676</v>
      </c>
      <c r="M73" s="20">
        <f t="shared" si="5"/>
        <v>5170.7088117142821</v>
      </c>
      <c r="N73" s="20">
        <f t="shared" si="6"/>
        <v>1738.4064404121855</v>
      </c>
      <c r="O73" s="26">
        <f t="shared" si="7"/>
        <v>917498.71564212686</v>
      </c>
      <c r="P73" s="31">
        <v>36800</v>
      </c>
      <c r="Q73" s="28">
        <f t="shared" si="25"/>
        <v>6909.1152521264676</v>
      </c>
      <c r="R73" s="20">
        <f t="shared" si="8"/>
        <v>6909.1152521264676</v>
      </c>
      <c r="S73" s="28">
        <f t="shared" si="26"/>
        <v>5202.7813442607548</v>
      </c>
      <c r="T73" s="20">
        <f t="shared" si="27"/>
        <v>5202.7813442607548</v>
      </c>
      <c r="U73" s="25">
        <f t="shared" si="28"/>
        <v>55</v>
      </c>
      <c r="V73" s="20">
        <f t="shared" si="9"/>
        <v>6443.0140148550854</v>
      </c>
      <c r="W73" s="20">
        <f t="shared" si="10"/>
        <v>4553.9882390369849</v>
      </c>
      <c r="X73" s="20">
        <f t="shared" si="11"/>
        <v>1889.0257758181006</v>
      </c>
      <c r="Y73" s="26">
        <f t="shared" si="12"/>
        <v>908908.62203157891</v>
      </c>
      <c r="Z73" s="31">
        <v>36800</v>
      </c>
      <c r="AA73" s="28">
        <f t="shared" si="29"/>
        <v>6443.0140148550854</v>
      </c>
      <c r="AB73" s="20">
        <f t="shared" si="13"/>
        <v>6443.0140148550854</v>
      </c>
      <c r="AC73" s="28">
        <f t="shared" si="30"/>
        <v>4940.1978959728804</v>
      </c>
      <c r="AD73" s="20">
        <f t="shared" si="31"/>
        <v>4940.1978959728804</v>
      </c>
      <c r="AE73" s="25">
        <f t="shared" si="32"/>
        <v>55</v>
      </c>
      <c r="AF73" s="20">
        <f t="shared" si="14"/>
        <v>6909.1152521264676</v>
      </c>
      <c r="AG73" s="20">
        <f t="shared" si="15"/>
        <v>5170.7088117142821</v>
      </c>
      <c r="AH73" s="20">
        <f t="shared" si="16"/>
        <v>1738.4064404121855</v>
      </c>
      <c r="AI73" s="26">
        <f t="shared" si="17"/>
        <v>917498.71564212686</v>
      </c>
      <c r="AJ73" s="31">
        <v>36800</v>
      </c>
      <c r="AK73" s="28">
        <f t="shared" si="33"/>
        <v>6909.1152521264676</v>
      </c>
      <c r="AL73" s="20">
        <f t="shared" si="18"/>
        <v>6909.1152521264676</v>
      </c>
      <c r="AM73" s="28">
        <f t="shared" si="34"/>
        <v>5202.7813442607548</v>
      </c>
      <c r="AN73" s="20">
        <f t="shared" si="35"/>
        <v>5202.7813442607548</v>
      </c>
    </row>
    <row r="74" spans="1:40" ht="11.1" customHeight="1">
      <c r="A74" s="25">
        <f t="shared" si="19"/>
        <v>56</v>
      </c>
      <c r="B74" s="20">
        <f t="shared" si="0"/>
        <v>6443.0140148550854</v>
      </c>
      <c r="C74" s="20">
        <f t="shared" si="1"/>
        <v>4544.5431101578943</v>
      </c>
      <c r="D74" s="20">
        <f t="shared" si="2"/>
        <v>1898.4709046971911</v>
      </c>
      <c r="E74" s="26">
        <f t="shared" si="3"/>
        <v>907010.15112688171</v>
      </c>
      <c r="F74" s="31">
        <v>36831</v>
      </c>
      <c r="G74" s="28">
        <f t="shared" si="20"/>
        <v>6443.0140148550854</v>
      </c>
      <c r="H74" s="20">
        <f t="shared" si="21"/>
        <v>6443.0140148550854</v>
      </c>
      <c r="I74" s="28">
        <f t="shared" si="22"/>
        <v>4943.3147885029803</v>
      </c>
      <c r="J74" s="20">
        <f t="shared" si="23"/>
        <v>4943.3147885029803</v>
      </c>
      <c r="K74" s="25">
        <f t="shared" si="24"/>
        <v>56</v>
      </c>
      <c r="L74" s="20">
        <f t="shared" si="4"/>
        <v>6909.1152521264676</v>
      </c>
      <c r="M74" s="20">
        <f t="shared" si="5"/>
        <v>5160.9302754869641</v>
      </c>
      <c r="N74" s="20">
        <f t="shared" si="6"/>
        <v>1748.1849766395035</v>
      </c>
      <c r="O74" s="26">
        <f t="shared" si="7"/>
        <v>915750.5306654874</v>
      </c>
      <c r="P74" s="31">
        <v>36831</v>
      </c>
      <c r="Q74" s="28">
        <f t="shared" si="25"/>
        <v>6909.1152521264676</v>
      </c>
      <c r="R74" s="20">
        <f t="shared" si="8"/>
        <v>6909.1152521264676</v>
      </c>
      <c r="S74" s="28">
        <f t="shared" si="26"/>
        <v>5206.0082612157694</v>
      </c>
      <c r="T74" s="20">
        <f t="shared" si="27"/>
        <v>5206.0082612157694</v>
      </c>
      <c r="U74" s="25">
        <f t="shared" si="28"/>
        <v>56</v>
      </c>
      <c r="V74" s="20">
        <f t="shared" si="9"/>
        <v>6443.0140148550854</v>
      </c>
      <c r="W74" s="20">
        <f t="shared" si="10"/>
        <v>4544.5431101578943</v>
      </c>
      <c r="X74" s="20">
        <f t="shared" si="11"/>
        <v>1898.4709046971911</v>
      </c>
      <c r="Y74" s="26">
        <f t="shared" si="12"/>
        <v>907010.15112688171</v>
      </c>
      <c r="Z74" s="31">
        <v>36831</v>
      </c>
      <c r="AA74" s="28">
        <f t="shared" si="29"/>
        <v>6443.0140148550854</v>
      </c>
      <c r="AB74" s="20">
        <f t="shared" si="13"/>
        <v>6443.0140148550854</v>
      </c>
      <c r="AC74" s="28">
        <f t="shared" si="30"/>
        <v>4943.3147885029803</v>
      </c>
      <c r="AD74" s="20">
        <f t="shared" si="31"/>
        <v>4943.3147885029803</v>
      </c>
      <c r="AE74" s="25">
        <f t="shared" si="32"/>
        <v>56</v>
      </c>
      <c r="AF74" s="20">
        <f t="shared" si="14"/>
        <v>6909.1152521264676</v>
      </c>
      <c r="AG74" s="20">
        <f t="shared" si="15"/>
        <v>5160.9302754869641</v>
      </c>
      <c r="AH74" s="20">
        <f t="shared" si="16"/>
        <v>1748.1849766395035</v>
      </c>
      <c r="AI74" s="26">
        <f t="shared" si="17"/>
        <v>915750.5306654874</v>
      </c>
      <c r="AJ74" s="31">
        <v>36831</v>
      </c>
      <c r="AK74" s="28">
        <f t="shared" si="33"/>
        <v>6909.1152521264676</v>
      </c>
      <c r="AL74" s="20">
        <f t="shared" si="18"/>
        <v>6909.1152521264676</v>
      </c>
      <c r="AM74" s="28">
        <f t="shared" si="34"/>
        <v>5206.0082612157694</v>
      </c>
      <c r="AN74" s="20">
        <f t="shared" si="35"/>
        <v>5206.0082612157694</v>
      </c>
    </row>
    <row r="75" spans="1:40" ht="11.1" customHeight="1">
      <c r="A75" s="25">
        <f t="shared" si="19"/>
        <v>57</v>
      </c>
      <c r="B75" s="20">
        <f t="shared" si="0"/>
        <v>6443.0140148550854</v>
      </c>
      <c r="C75" s="20">
        <f t="shared" si="1"/>
        <v>4535.0507556344082</v>
      </c>
      <c r="D75" s="20">
        <f t="shared" si="2"/>
        <v>1907.9632592206772</v>
      </c>
      <c r="E75" s="26">
        <f t="shared" si="3"/>
        <v>905102.18786766101</v>
      </c>
      <c r="F75" s="31">
        <v>36861</v>
      </c>
      <c r="G75" s="28">
        <f t="shared" si="20"/>
        <v>6443.0140148550854</v>
      </c>
      <c r="H75" s="20">
        <f t="shared" si="21"/>
        <v>6443.0140148550854</v>
      </c>
      <c r="I75" s="28">
        <f t="shared" si="22"/>
        <v>4946.4472654957308</v>
      </c>
      <c r="J75" s="20">
        <f t="shared" si="23"/>
        <v>4946.4472654957308</v>
      </c>
      <c r="K75" s="25">
        <f t="shared" si="24"/>
        <v>57</v>
      </c>
      <c r="L75" s="20">
        <f t="shared" si="4"/>
        <v>6909.1152521264676</v>
      </c>
      <c r="M75" s="20">
        <f t="shared" si="5"/>
        <v>5151.0967349933671</v>
      </c>
      <c r="N75" s="20">
        <f t="shared" si="6"/>
        <v>1758.0185171331004</v>
      </c>
      <c r="O75" s="26">
        <f t="shared" si="7"/>
        <v>913992.51214835432</v>
      </c>
      <c r="P75" s="31">
        <v>36861</v>
      </c>
      <c r="Q75" s="28">
        <f t="shared" si="25"/>
        <v>6909.1152521264676</v>
      </c>
      <c r="R75" s="20">
        <f t="shared" si="8"/>
        <v>6909.1152521264676</v>
      </c>
      <c r="S75" s="28">
        <f t="shared" si="26"/>
        <v>5209.2533295786561</v>
      </c>
      <c r="T75" s="20">
        <f t="shared" si="27"/>
        <v>5209.2533295786561</v>
      </c>
      <c r="U75" s="25">
        <f t="shared" si="28"/>
        <v>57</v>
      </c>
      <c r="V75" s="20">
        <f t="shared" si="9"/>
        <v>6443.0140148550854</v>
      </c>
      <c r="W75" s="20">
        <f t="shared" si="10"/>
        <v>4535.0507556344082</v>
      </c>
      <c r="X75" s="20">
        <f t="shared" si="11"/>
        <v>1907.9632592206772</v>
      </c>
      <c r="Y75" s="26">
        <f t="shared" si="12"/>
        <v>905102.18786766101</v>
      </c>
      <c r="Z75" s="31">
        <v>36861</v>
      </c>
      <c r="AA75" s="28">
        <f t="shared" si="29"/>
        <v>6443.0140148550854</v>
      </c>
      <c r="AB75" s="20">
        <f t="shared" si="13"/>
        <v>6443.0140148550854</v>
      </c>
      <c r="AC75" s="28">
        <f t="shared" si="30"/>
        <v>4946.4472654957308</v>
      </c>
      <c r="AD75" s="20">
        <f t="shared" si="31"/>
        <v>4946.4472654957308</v>
      </c>
      <c r="AE75" s="25">
        <f t="shared" si="32"/>
        <v>57</v>
      </c>
      <c r="AF75" s="20">
        <f t="shared" si="14"/>
        <v>6909.1152521264676</v>
      </c>
      <c r="AG75" s="20">
        <f t="shared" si="15"/>
        <v>5151.0967349933671</v>
      </c>
      <c r="AH75" s="20">
        <f t="shared" si="16"/>
        <v>1758.0185171331004</v>
      </c>
      <c r="AI75" s="26">
        <f t="shared" si="17"/>
        <v>913992.51214835432</v>
      </c>
      <c r="AJ75" s="31">
        <v>36861</v>
      </c>
      <c r="AK75" s="28">
        <f t="shared" si="33"/>
        <v>6909.1152521264676</v>
      </c>
      <c r="AL75" s="20">
        <f t="shared" si="18"/>
        <v>6909.1152521264676</v>
      </c>
      <c r="AM75" s="28">
        <f t="shared" si="34"/>
        <v>5209.2533295786561</v>
      </c>
      <c r="AN75" s="20">
        <f t="shared" si="35"/>
        <v>5209.2533295786561</v>
      </c>
    </row>
    <row r="76" spans="1:40" ht="11.1" customHeight="1">
      <c r="A76" s="25">
        <f t="shared" si="19"/>
        <v>58</v>
      </c>
      <c r="B76" s="20">
        <f t="shared" si="0"/>
        <v>6443.0140148550854</v>
      </c>
      <c r="C76" s="20">
        <f t="shared" si="1"/>
        <v>4525.5109393383054</v>
      </c>
      <c r="D76" s="20">
        <f t="shared" si="2"/>
        <v>1917.50307551678</v>
      </c>
      <c r="E76" s="26">
        <f t="shared" si="3"/>
        <v>903184.68479214422</v>
      </c>
      <c r="F76" s="31">
        <v>36892</v>
      </c>
      <c r="G76" s="28">
        <f t="shared" si="20"/>
        <v>6443.0140148550854</v>
      </c>
      <c r="H76" s="20">
        <f t="shared" si="21"/>
        <v>6443.0140148550854</v>
      </c>
      <c r="I76" s="28">
        <f t="shared" si="22"/>
        <v>4949.5954048734447</v>
      </c>
      <c r="J76" s="20">
        <f t="shared" si="23"/>
        <v>4949.5954048734447</v>
      </c>
      <c r="K76" s="25">
        <f t="shared" si="24"/>
        <v>58</v>
      </c>
      <c r="L76" s="20">
        <f t="shared" si="4"/>
        <v>6909.1152521264676</v>
      </c>
      <c r="M76" s="20">
        <f t="shared" si="5"/>
        <v>5141.2078808344932</v>
      </c>
      <c r="N76" s="20">
        <f t="shared" si="6"/>
        <v>1767.9073712919744</v>
      </c>
      <c r="O76" s="26">
        <f t="shared" si="7"/>
        <v>912224.60477706231</v>
      </c>
      <c r="P76" s="31">
        <v>36892</v>
      </c>
      <c r="Q76" s="28">
        <f t="shared" si="25"/>
        <v>6909.1152521264676</v>
      </c>
      <c r="R76" s="20">
        <f t="shared" si="8"/>
        <v>6909.1152521264676</v>
      </c>
      <c r="S76" s="28">
        <f t="shared" si="26"/>
        <v>5212.5166514510847</v>
      </c>
      <c r="T76" s="20">
        <f t="shared" si="27"/>
        <v>5212.5166514510847</v>
      </c>
      <c r="U76" s="25">
        <f t="shared" si="28"/>
        <v>58</v>
      </c>
      <c r="V76" s="20">
        <f t="shared" si="9"/>
        <v>6443.0140148550854</v>
      </c>
      <c r="W76" s="20">
        <f t="shared" si="10"/>
        <v>4525.5109393383054</v>
      </c>
      <c r="X76" s="20">
        <f t="shared" si="11"/>
        <v>1917.50307551678</v>
      </c>
      <c r="Y76" s="26">
        <f t="shared" si="12"/>
        <v>903184.68479214422</v>
      </c>
      <c r="Z76" s="31">
        <v>36892</v>
      </c>
      <c r="AA76" s="28">
        <f t="shared" si="29"/>
        <v>6443.0140148550854</v>
      </c>
      <c r="AB76" s="20">
        <f t="shared" si="13"/>
        <v>6443.0140148550854</v>
      </c>
      <c r="AC76" s="28">
        <f t="shared" si="30"/>
        <v>4949.5954048734447</v>
      </c>
      <c r="AD76" s="20">
        <f t="shared" si="31"/>
        <v>4949.5954048734447</v>
      </c>
      <c r="AE76" s="25">
        <f t="shared" si="32"/>
        <v>58</v>
      </c>
      <c r="AF76" s="20">
        <f t="shared" si="14"/>
        <v>6909.1152521264676</v>
      </c>
      <c r="AG76" s="20">
        <f t="shared" si="15"/>
        <v>5141.2078808344932</v>
      </c>
      <c r="AH76" s="20">
        <f t="shared" si="16"/>
        <v>1767.9073712919744</v>
      </c>
      <c r="AI76" s="26">
        <f t="shared" si="17"/>
        <v>912224.60477706231</v>
      </c>
      <c r="AJ76" s="31">
        <v>36892</v>
      </c>
      <c r="AK76" s="28">
        <f t="shared" si="33"/>
        <v>6909.1152521264676</v>
      </c>
      <c r="AL76" s="20">
        <f t="shared" si="18"/>
        <v>6909.1152521264676</v>
      </c>
      <c r="AM76" s="28">
        <f t="shared" si="34"/>
        <v>5212.5166514510847</v>
      </c>
      <c r="AN76" s="20">
        <f t="shared" si="35"/>
        <v>5212.5166514510847</v>
      </c>
    </row>
    <row r="77" spans="1:40" ht="11.1" customHeight="1">
      <c r="A77" s="25">
        <f t="shared" si="19"/>
        <v>59</v>
      </c>
      <c r="B77" s="20">
        <f t="shared" si="0"/>
        <v>6443.0140148550854</v>
      </c>
      <c r="C77" s="20">
        <f t="shared" si="1"/>
        <v>4515.9234239607204</v>
      </c>
      <c r="D77" s="20">
        <f t="shared" si="2"/>
        <v>1927.0905908943651</v>
      </c>
      <c r="E77" s="26">
        <f t="shared" si="3"/>
        <v>901257.59420124989</v>
      </c>
      <c r="F77" s="31">
        <v>36923</v>
      </c>
      <c r="G77" s="28">
        <f t="shared" si="20"/>
        <v>6443.0140148550854</v>
      </c>
      <c r="H77" s="20">
        <f t="shared" si="21"/>
        <v>6443.0140148550854</v>
      </c>
      <c r="I77" s="28">
        <f t="shared" si="22"/>
        <v>4952.7592849480479</v>
      </c>
      <c r="J77" s="20">
        <f t="shared" si="23"/>
        <v>4952.7592849480479</v>
      </c>
      <c r="K77" s="25">
        <f t="shared" si="24"/>
        <v>59</v>
      </c>
      <c r="L77" s="20">
        <f t="shared" si="4"/>
        <v>6909.1152521264676</v>
      </c>
      <c r="M77" s="20">
        <f t="shared" si="5"/>
        <v>5131.2634018709759</v>
      </c>
      <c r="N77" s="20">
        <f t="shared" si="6"/>
        <v>1777.8518502554916</v>
      </c>
      <c r="O77" s="26">
        <f t="shared" si="7"/>
        <v>910446.7529268068</v>
      </c>
      <c r="P77" s="31">
        <v>36923</v>
      </c>
      <c r="Q77" s="28">
        <f t="shared" si="25"/>
        <v>6909.1152521264676</v>
      </c>
      <c r="R77" s="20">
        <f t="shared" si="8"/>
        <v>6909.1152521264676</v>
      </c>
      <c r="S77" s="28">
        <f t="shared" si="26"/>
        <v>5215.7983295090453</v>
      </c>
      <c r="T77" s="20">
        <f t="shared" si="27"/>
        <v>5215.7983295090453</v>
      </c>
      <c r="U77" s="25">
        <f t="shared" si="28"/>
        <v>59</v>
      </c>
      <c r="V77" s="20">
        <f t="shared" si="9"/>
        <v>6443.0140148550854</v>
      </c>
      <c r="W77" s="20">
        <f t="shared" si="10"/>
        <v>4515.9234239607204</v>
      </c>
      <c r="X77" s="20">
        <f t="shared" si="11"/>
        <v>1927.0905908943651</v>
      </c>
      <c r="Y77" s="26">
        <f t="shared" si="12"/>
        <v>901257.59420124989</v>
      </c>
      <c r="Z77" s="31">
        <v>36923</v>
      </c>
      <c r="AA77" s="28">
        <f t="shared" si="29"/>
        <v>6443.0140148550854</v>
      </c>
      <c r="AB77" s="20">
        <f t="shared" si="13"/>
        <v>6443.0140148550854</v>
      </c>
      <c r="AC77" s="28">
        <f t="shared" si="30"/>
        <v>4952.7592849480479</v>
      </c>
      <c r="AD77" s="20">
        <f t="shared" si="31"/>
        <v>4952.7592849480479</v>
      </c>
      <c r="AE77" s="25">
        <f t="shared" si="32"/>
        <v>59</v>
      </c>
      <c r="AF77" s="20">
        <f t="shared" si="14"/>
        <v>6909.1152521264676</v>
      </c>
      <c r="AG77" s="20">
        <f t="shared" si="15"/>
        <v>5131.2634018709759</v>
      </c>
      <c r="AH77" s="20">
        <f t="shared" si="16"/>
        <v>1777.8518502554916</v>
      </c>
      <c r="AI77" s="26">
        <f t="shared" si="17"/>
        <v>910446.7529268068</v>
      </c>
      <c r="AJ77" s="31">
        <v>36923</v>
      </c>
      <c r="AK77" s="28">
        <f t="shared" si="33"/>
        <v>6909.1152521264676</v>
      </c>
      <c r="AL77" s="20">
        <f t="shared" si="18"/>
        <v>6909.1152521264676</v>
      </c>
      <c r="AM77" s="28">
        <f t="shared" si="34"/>
        <v>5215.7983295090453</v>
      </c>
      <c r="AN77" s="20">
        <f t="shared" si="35"/>
        <v>5215.7983295090453</v>
      </c>
    </row>
    <row r="78" spans="1:40" ht="11.1" customHeight="1">
      <c r="A78" s="25">
        <f t="shared" si="19"/>
        <v>60</v>
      </c>
      <c r="B78" s="20">
        <f t="shared" si="0"/>
        <v>6443.0140148550854</v>
      </c>
      <c r="C78" s="20">
        <f t="shared" si="1"/>
        <v>4506.2879710062489</v>
      </c>
      <c r="D78" s="20">
        <f t="shared" si="2"/>
        <v>1936.7260438488365</v>
      </c>
      <c r="E78" s="26">
        <f t="shared" si="3"/>
        <v>899320.8681574011</v>
      </c>
      <c r="F78" s="31">
        <v>36951</v>
      </c>
      <c r="G78" s="28">
        <f t="shared" si="20"/>
        <v>6443.0140148550854</v>
      </c>
      <c r="H78" s="20">
        <f t="shared" si="21"/>
        <v>6443.0140148550854</v>
      </c>
      <c r="I78" s="28">
        <f t="shared" si="22"/>
        <v>4955.9389844230227</v>
      </c>
      <c r="J78" s="20">
        <f t="shared" si="23"/>
        <v>4955.9389844230227</v>
      </c>
      <c r="K78" s="25">
        <f t="shared" si="24"/>
        <v>60</v>
      </c>
      <c r="L78" s="20">
        <f t="shared" si="4"/>
        <v>6909.1152521264676</v>
      </c>
      <c r="M78" s="20">
        <f t="shared" si="5"/>
        <v>5121.2629852132886</v>
      </c>
      <c r="N78" s="20">
        <f t="shared" si="6"/>
        <v>1787.8522669131789</v>
      </c>
      <c r="O78" s="26">
        <f t="shared" si="7"/>
        <v>908658.90065989364</v>
      </c>
      <c r="P78" s="31">
        <v>36951</v>
      </c>
      <c r="Q78" s="28">
        <f t="shared" si="25"/>
        <v>6909.1152521264676</v>
      </c>
      <c r="R78" s="20">
        <f t="shared" si="8"/>
        <v>6909.1152521264676</v>
      </c>
      <c r="S78" s="28">
        <f t="shared" si="26"/>
        <v>5219.0984670060825</v>
      </c>
      <c r="T78" s="20">
        <f t="shared" si="27"/>
        <v>5219.0984670060825</v>
      </c>
      <c r="U78" s="25">
        <f t="shared" si="28"/>
        <v>60</v>
      </c>
      <c r="V78" s="20">
        <f t="shared" si="9"/>
        <v>6443.0140148550854</v>
      </c>
      <c r="W78" s="20">
        <f t="shared" si="10"/>
        <v>4506.2879710062489</v>
      </c>
      <c r="X78" s="20">
        <f t="shared" si="11"/>
        <v>1936.7260438488365</v>
      </c>
      <c r="Y78" s="26">
        <f t="shared" si="12"/>
        <v>899320.8681574011</v>
      </c>
      <c r="Z78" s="31">
        <v>36951</v>
      </c>
      <c r="AA78" s="28">
        <f t="shared" si="29"/>
        <v>905763.88217225624</v>
      </c>
      <c r="AB78" s="20">
        <f t="shared" si="13"/>
        <v>6443.0140148550854</v>
      </c>
      <c r="AC78" s="28">
        <f t="shared" si="30"/>
        <v>904276.80714182416</v>
      </c>
      <c r="AD78" s="20">
        <f t="shared" si="31"/>
        <v>4955.9389844230227</v>
      </c>
      <c r="AE78" s="25">
        <f t="shared" si="32"/>
        <v>60</v>
      </c>
      <c r="AF78" s="20">
        <f t="shared" si="14"/>
        <v>6909.1152521264676</v>
      </c>
      <c r="AG78" s="20">
        <f t="shared" si="15"/>
        <v>5121.2629852132886</v>
      </c>
      <c r="AH78" s="20">
        <f t="shared" si="16"/>
        <v>1787.8522669131789</v>
      </c>
      <c r="AI78" s="26">
        <f t="shared" si="17"/>
        <v>908658.90065989364</v>
      </c>
      <c r="AJ78" s="31">
        <v>36951</v>
      </c>
      <c r="AK78" s="28">
        <f t="shared" si="33"/>
        <v>915568.01591202011</v>
      </c>
      <c r="AL78" s="20">
        <f t="shared" si="18"/>
        <v>6909.1152521264676</v>
      </c>
      <c r="AM78" s="28">
        <f t="shared" si="34"/>
        <v>913877.99912689975</v>
      </c>
      <c r="AN78" s="20">
        <f t="shared" si="35"/>
        <v>5219.0984670060825</v>
      </c>
    </row>
    <row r="79" spans="1:40" ht="11.1" customHeight="1">
      <c r="A79" s="25">
        <f t="shared" si="19"/>
        <v>61</v>
      </c>
      <c r="B79" s="20">
        <f t="shared" si="0"/>
        <v>6443.0140148550854</v>
      </c>
      <c r="C79" s="20">
        <f t="shared" si="1"/>
        <v>4496.6043407870047</v>
      </c>
      <c r="D79" s="20">
        <f t="shared" si="2"/>
        <v>1946.4096740680807</v>
      </c>
      <c r="E79" s="26">
        <f t="shared" si="3"/>
        <v>897374.458483333</v>
      </c>
      <c r="F79" s="31">
        <v>36982</v>
      </c>
      <c r="G79" s="28">
        <f t="shared" si="20"/>
        <v>6443.0140148550854</v>
      </c>
      <c r="H79" s="20">
        <f t="shared" si="21"/>
        <v>6443.0140148550854</v>
      </c>
      <c r="I79" s="28">
        <f t="shared" si="22"/>
        <v>4959.1345823953743</v>
      </c>
      <c r="J79" s="20">
        <f t="shared" si="23"/>
        <v>4959.1345823953743</v>
      </c>
      <c r="K79" s="25">
        <f t="shared" si="24"/>
        <v>61</v>
      </c>
      <c r="L79" s="20">
        <f t="shared" si="4"/>
        <v>6909.1152521264676</v>
      </c>
      <c r="M79" s="20">
        <f t="shared" si="5"/>
        <v>5111.206316211902</v>
      </c>
      <c r="N79" s="20">
        <f t="shared" si="6"/>
        <v>1797.9089359145655</v>
      </c>
      <c r="O79" s="26">
        <f t="shared" si="7"/>
        <v>906860.99172397912</v>
      </c>
      <c r="P79" s="31">
        <v>36982</v>
      </c>
      <c r="Q79" s="28">
        <f t="shared" si="25"/>
        <v>6909.1152521264676</v>
      </c>
      <c r="R79" s="20">
        <f t="shared" si="8"/>
        <v>6909.1152521264676</v>
      </c>
      <c r="S79" s="28">
        <f t="shared" si="26"/>
        <v>5222.4171677765398</v>
      </c>
      <c r="T79" s="20">
        <f t="shared" si="27"/>
        <v>5222.4171677765398</v>
      </c>
      <c r="U79" s="25">
        <f t="shared" si="28"/>
        <v>61</v>
      </c>
      <c r="V79" s="20">
        <f t="shared" si="9"/>
        <v>6443.0140148550854</v>
      </c>
      <c r="W79" s="20">
        <f t="shared" si="10"/>
        <v>4496.6043407870047</v>
      </c>
      <c r="X79" s="20">
        <f t="shared" si="11"/>
        <v>1946.4096740680807</v>
      </c>
      <c r="Y79" s="26">
        <f t="shared" si="12"/>
        <v>897374.458483333</v>
      </c>
      <c r="Z79" s="31">
        <v>36982</v>
      </c>
      <c r="AA79" s="28">
        <f t="shared" si="29"/>
        <v>0</v>
      </c>
      <c r="AB79" s="20">
        <f t="shared" si="13"/>
        <v>6443.0140148550854</v>
      </c>
      <c r="AC79" s="28">
        <f t="shared" si="30"/>
        <v>0</v>
      </c>
      <c r="AD79" s="20">
        <f t="shared" si="31"/>
        <v>4959.1345823953743</v>
      </c>
      <c r="AE79" s="25">
        <f t="shared" si="32"/>
        <v>61</v>
      </c>
      <c r="AF79" s="20">
        <f t="shared" si="14"/>
        <v>6909.1152521264676</v>
      </c>
      <c r="AG79" s="20">
        <f t="shared" si="15"/>
        <v>5111.206316211902</v>
      </c>
      <c r="AH79" s="20">
        <f t="shared" si="16"/>
        <v>1797.9089359145655</v>
      </c>
      <c r="AI79" s="26">
        <f t="shared" si="17"/>
        <v>906860.99172397912</v>
      </c>
      <c r="AJ79" s="31">
        <v>36982</v>
      </c>
      <c r="AK79" s="28">
        <f t="shared" si="33"/>
        <v>0</v>
      </c>
      <c r="AL79" s="20">
        <f t="shared" si="18"/>
        <v>6909.1152521264676</v>
      </c>
      <c r="AM79" s="28">
        <f t="shared" si="34"/>
        <v>0</v>
      </c>
      <c r="AN79" s="20">
        <f t="shared" si="35"/>
        <v>5222.4171677765398</v>
      </c>
    </row>
    <row r="80" spans="1:40" ht="11.1" customHeight="1">
      <c r="A80" s="25">
        <f t="shared" si="19"/>
        <v>62</v>
      </c>
      <c r="B80" s="20">
        <f t="shared" si="0"/>
        <v>6443.0140148550854</v>
      </c>
      <c r="C80" s="20">
        <f t="shared" si="1"/>
        <v>4486.872292416665</v>
      </c>
      <c r="D80" s="20">
        <f t="shared" si="2"/>
        <v>1956.1417224384204</v>
      </c>
      <c r="E80" s="26">
        <f t="shared" si="3"/>
        <v>895418.31676089461</v>
      </c>
      <c r="F80" s="31">
        <v>37012</v>
      </c>
      <c r="G80" s="28">
        <f t="shared" si="20"/>
        <v>6443.0140148550854</v>
      </c>
      <c r="H80" s="20">
        <f t="shared" si="21"/>
        <v>6443.0140148550854</v>
      </c>
      <c r="I80" s="28">
        <f t="shared" si="22"/>
        <v>4962.3461583575863</v>
      </c>
      <c r="J80" s="20">
        <f t="shared" si="23"/>
        <v>4962.3461583575863</v>
      </c>
      <c r="K80" s="25">
        <f t="shared" si="24"/>
        <v>62</v>
      </c>
      <c r="L80" s="20">
        <f t="shared" si="4"/>
        <v>6909.1152521264676</v>
      </c>
      <c r="M80" s="20">
        <f t="shared" si="5"/>
        <v>5101.093078447383</v>
      </c>
      <c r="N80" s="20">
        <f t="shared" si="6"/>
        <v>1808.0221736790845</v>
      </c>
      <c r="O80" s="26">
        <f t="shared" si="7"/>
        <v>905052.96955030004</v>
      </c>
      <c r="P80" s="31">
        <v>37012</v>
      </c>
      <c r="Q80" s="28">
        <f t="shared" si="25"/>
        <v>6909.1152521264676</v>
      </c>
      <c r="R80" s="20">
        <f t="shared" si="8"/>
        <v>6909.1152521264676</v>
      </c>
      <c r="S80" s="28">
        <f t="shared" si="26"/>
        <v>5225.754536238831</v>
      </c>
      <c r="T80" s="20">
        <f t="shared" si="27"/>
        <v>5225.754536238831</v>
      </c>
      <c r="U80" s="25">
        <f t="shared" si="28"/>
        <v>62</v>
      </c>
      <c r="V80" s="20">
        <f t="shared" si="9"/>
        <v>6443.0140148550854</v>
      </c>
      <c r="W80" s="20">
        <f t="shared" si="10"/>
        <v>4486.872292416665</v>
      </c>
      <c r="X80" s="20">
        <f t="shared" si="11"/>
        <v>1956.1417224384204</v>
      </c>
      <c r="Y80" s="26">
        <f t="shared" si="12"/>
        <v>895418.31676089461</v>
      </c>
      <c r="Z80" s="31">
        <v>37012</v>
      </c>
      <c r="AA80" s="28">
        <f t="shared" si="29"/>
        <v>0</v>
      </c>
      <c r="AB80" s="20">
        <f t="shared" si="13"/>
        <v>6443.0140148550854</v>
      </c>
      <c r="AC80" s="28">
        <f t="shared" si="30"/>
        <v>0</v>
      </c>
      <c r="AD80" s="20">
        <f t="shared" si="31"/>
        <v>4962.3461583575863</v>
      </c>
      <c r="AE80" s="25">
        <f t="shared" si="32"/>
        <v>62</v>
      </c>
      <c r="AF80" s="20">
        <f t="shared" si="14"/>
        <v>6909.1152521264676</v>
      </c>
      <c r="AG80" s="20">
        <f t="shared" si="15"/>
        <v>5101.093078447383</v>
      </c>
      <c r="AH80" s="20">
        <f t="shared" si="16"/>
        <v>1808.0221736790845</v>
      </c>
      <c r="AI80" s="26">
        <f t="shared" si="17"/>
        <v>905052.96955030004</v>
      </c>
      <c r="AJ80" s="31">
        <v>37012</v>
      </c>
      <c r="AK80" s="28">
        <f t="shared" si="33"/>
        <v>0</v>
      </c>
      <c r="AL80" s="20">
        <f t="shared" si="18"/>
        <v>6909.1152521264676</v>
      </c>
      <c r="AM80" s="28">
        <f t="shared" si="34"/>
        <v>0</v>
      </c>
      <c r="AN80" s="20">
        <f t="shared" si="35"/>
        <v>5225.754536238831</v>
      </c>
    </row>
    <row r="81" spans="1:40" ht="11.1" customHeight="1">
      <c r="A81" s="25">
        <f t="shared" si="19"/>
        <v>63</v>
      </c>
      <c r="B81" s="20">
        <f t="shared" si="0"/>
        <v>6443.0140148550854</v>
      </c>
      <c r="C81" s="20">
        <f t="shared" si="1"/>
        <v>4477.091583804473</v>
      </c>
      <c r="D81" s="20">
        <f t="shared" si="2"/>
        <v>1965.9224310506124</v>
      </c>
      <c r="E81" s="26">
        <f t="shared" si="3"/>
        <v>893452.39432984404</v>
      </c>
      <c r="F81" s="31">
        <v>37043</v>
      </c>
      <c r="G81" s="28">
        <f t="shared" si="20"/>
        <v>6443.0140148550854</v>
      </c>
      <c r="H81" s="20">
        <f t="shared" si="21"/>
        <v>6443.0140148550854</v>
      </c>
      <c r="I81" s="28">
        <f t="shared" si="22"/>
        <v>4965.5737921996097</v>
      </c>
      <c r="J81" s="20">
        <f t="shared" si="23"/>
        <v>4965.5737921996097</v>
      </c>
      <c r="K81" s="25">
        <f t="shared" si="24"/>
        <v>63</v>
      </c>
      <c r="L81" s="20">
        <f t="shared" si="4"/>
        <v>6909.1152521264676</v>
      </c>
      <c r="M81" s="20">
        <f t="shared" si="5"/>
        <v>5090.9229537204383</v>
      </c>
      <c r="N81" s="20">
        <f t="shared" si="6"/>
        <v>1818.1922984060293</v>
      </c>
      <c r="O81" s="26">
        <f t="shared" si="7"/>
        <v>903234.777251894</v>
      </c>
      <c r="P81" s="31">
        <v>37043</v>
      </c>
      <c r="Q81" s="28">
        <f t="shared" si="25"/>
        <v>6909.1152521264676</v>
      </c>
      <c r="R81" s="20">
        <f t="shared" si="8"/>
        <v>6909.1152521264676</v>
      </c>
      <c r="S81" s="28">
        <f t="shared" si="26"/>
        <v>5229.1106773987231</v>
      </c>
      <c r="T81" s="20">
        <f t="shared" si="27"/>
        <v>5229.1106773987231</v>
      </c>
      <c r="U81" s="25">
        <f t="shared" si="28"/>
        <v>63</v>
      </c>
      <c r="V81" s="20">
        <f t="shared" si="9"/>
        <v>6443.0140148550854</v>
      </c>
      <c r="W81" s="20">
        <f t="shared" si="10"/>
        <v>4477.091583804473</v>
      </c>
      <c r="X81" s="20">
        <f t="shared" si="11"/>
        <v>1965.9224310506124</v>
      </c>
      <c r="Y81" s="26">
        <f t="shared" si="12"/>
        <v>893452.39432984404</v>
      </c>
      <c r="Z81" s="31">
        <v>37043</v>
      </c>
      <c r="AA81" s="28">
        <f t="shared" si="29"/>
        <v>0</v>
      </c>
      <c r="AB81" s="20">
        <f t="shared" si="13"/>
        <v>6443.0140148550854</v>
      </c>
      <c r="AC81" s="28">
        <f t="shared" si="30"/>
        <v>0</v>
      </c>
      <c r="AD81" s="20">
        <f t="shared" si="31"/>
        <v>4965.5737921996097</v>
      </c>
      <c r="AE81" s="25">
        <f t="shared" si="32"/>
        <v>63</v>
      </c>
      <c r="AF81" s="20">
        <f t="shared" si="14"/>
        <v>6909.1152521264676</v>
      </c>
      <c r="AG81" s="20">
        <f t="shared" si="15"/>
        <v>5090.9229537204383</v>
      </c>
      <c r="AH81" s="20">
        <f t="shared" si="16"/>
        <v>1818.1922984060293</v>
      </c>
      <c r="AI81" s="26">
        <f t="shared" si="17"/>
        <v>903234.777251894</v>
      </c>
      <c r="AJ81" s="31">
        <v>37043</v>
      </c>
      <c r="AK81" s="28">
        <f t="shared" si="33"/>
        <v>0</v>
      </c>
      <c r="AL81" s="20">
        <f t="shared" si="18"/>
        <v>6909.1152521264676</v>
      </c>
      <c r="AM81" s="28">
        <f t="shared" si="34"/>
        <v>0</v>
      </c>
      <c r="AN81" s="20">
        <f t="shared" si="35"/>
        <v>5229.1106773987231</v>
      </c>
    </row>
    <row r="82" spans="1:40" ht="11.1" customHeight="1">
      <c r="A82" s="25">
        <f t="shared" si="19"/>
        <v>64</v>
      </c>
      <c r="B82" s="20">
        <f t="shared" si="0"/>
        <v>6443.0140148550854</v>
      </c>
      <c r="C82" s="20">
        <f t="shared" si="1"/>
        <v>4467.26197164922</v>
      </c>
      <c r="D82" s="20">
        <f t="shared" si="2"/>
        <v>1975.7520432058654</v>
      </c>
      <c r="E82" s="26">
        <f t="shared" si="3"/>
        <v>891476.64228663815</v>
      </c>
      <c r="F82" s="31">
        <v>37073</v>
      </c>
      <c r="G82" s="28">
        <f t="shared" si="20"/>
        <v>6443.0140148550854</v>
      </c>
      <c r="H82" s="20">
        <f t="shared" si="21"/>
        <v>6443.0140148550854</v>
      </c>
      <c r="I82" s="28">
        <f t="shared" si="22"/>
        <v>4968.8175642108426</v>
      </c>
      <c r="J82" s="20">
        <f t="shared" si="23"/>
        <v>4968.8175642108426</v>
      </c>
      <c r="K82" s="25">
        <f t="shared" si="24"/>
        <v>64</v>
      </c>
      <c r="L82" s="20">
        <f t="shared" si="4"/>
        <v>6909.1152521264676</v>
      </c>
      <c r="M82" s="20">
        <f t="shared" si="5"/>
        <v>5080.6956220419042</v>
      </c>
      <c r="N82" s="20">
        <f t="shared" si="6"/>
        <v>1828.4196300845633</v>
      </c>
      <c r="O82" s="26">
        <f t="shared" si="7"/>
        <v>901406.35762180947</v>
      </c>
      <c r="P82" s="31">
        <v>37073</v>
      </c>
      <c r="Q82" s="28">
        <f t="shared" si="25"/>
        <v>6909.1152521264676</v>
      </c>
      <c r="R82" s="20">
        <f t="shared" si="8"/>
        <v>6909.1152521264676</v>
      </c>
      <c r="S82" s="28">
        <f t="shared" si="26"/>
        <v>5232.4856968526392</v>
      </c>
      <c r="T82" s="20">
        <f t="shared" si="27"/>
        <v>5232.4856968526392</v>
      </c>
      <c r="U82" s="25">
        <f t="shared" si="28"/>
        <v>64</v>
      </c>
      <c r="V82" s="20">
        <f t="shared" si="9"/>
        <v>6443.0140148550854</v>
      </c>
      <c r="W82" s="20">
        <f t="shared" si="10"/>
        <v>4467.26197164922</v>
      </c>
      <c r="X82" s="20">
        <f t="shared" si="11"/>
        <v>1975.7520432058654</v>
      </c>
      <c r="Y82" s="26">
        <f t="shared" si="12"/>
        <v>891476.64228663815</v>
      </c>
      <c r="Z82" s="31">
        <v>37073</v>
      </c>
      <c r="AA82" s="28">
        <f t="shared" si="29"/>
        <v>0</v>
      </c>
      <c r="AB82" s="20">
        <f t="shared" si="13"/>
        <v>6443.0140148550854</v>
      </c>
      <c r="AC82" s="28">
        <f t="shared" si="30"/>
        <v>0</v>
      </c>
      <c r="AD82" s="20">
        <f t="shared" si="31"/>
        <v>4968.8175642108426</v>
      </c>
      <c r="AE82" s="25">
        <f t="shared" si="32"/>
        <v>64</v>
      </c>
      <c r="AF82" s="20">
        <f t="shared" si="14"/>
        <v>6909.1152521264676</v>
      </c>
      <c r="AG82" s="20">
        <f t="shared" si="15"/>
        <v>5080.6956220419042</v>
      </c>
      <c r="AH82" s="20">
        <f t="shared" si="16"/>
        <v>1828.4196300845633</v>
      </c>
      <c r="AI82" s="26">
        <f t="shared" si="17"/>
        <v>901406.35762180947</v>
      </c>
      <c r="AJ82" s="31">
        <v>37073</v>
      </c>
      <c r="AK82" s="28">
        <f t="shared" si="33"/>
        <v>0</v>
      </c>
      <c r="AL82" s="20">
        <f t="shared" si="18"/>
        <v>6909.1152521264676</v>
      </c>
      <c r="AM82" s="28">
        <f t="shared" si="34"/>
        <v>0</v>
      </c>
      <c r="AN82" s="20">
        <f t="shared" si="35"/>
        <v>5232.4856968526392</v>
      </c>
    </row>
    <row r="83" spans="1:40" ht="11.1" customHeight="1">
      <c r="A83" s="25">
        <f t="shared" si="19"/>
        <v>65</v>
      </c>
      <c r="B83" s="20">
        <f t="shared" ref="B83:B146" si="36">IF(A83&gt;B$11*12,0,PMT(B$13/12,B$11*12,-B$12))</f>
        <v>6443.0140148550854</v>
      </c>
      <c r="C83" s="20">
        <f t="shared" ref="C83:C146" si="37">IF(A83&gt;12*B$11,0,E82*B$13/12)</f>
        <v>4457.3832114331908</v>
      </c>
      <c r="D83" s="20">
        <f t="shared" ref="D83:D146" si="38">IF(A83&gt;12*B$11,0,B83-C83)</f>
        <v>1985.6308034218946</v>
      </c>
      <c r="E83" s="26">
        <f t="shared" ref="E83:E146" si="39">IF(A83&gt;B$11*12,0,E82-D83)</f>
        <v>889491.01148321631</v>
      </c>
      <c r="F83" s="31">
        <v>37104</v>
      </c>
      <c r="G83" s="28">
        <f t="shared" si="20"/>
        <v>6443.0140148550854</v>
      </c>
      <c r="H83" s="20">
        <f t="shared" si="21"/>
        <v>6443.0140148550854</v>
      </c>
      <c r="I83" s="28">
        <f t="shared" si="22"/>
        <v>4972.0775550821327</v>
      </c>
      <c r="J83" s="20">
        <f t="shared" si="23"/>
        <v>4972.0775550821327</v>
      </c>
      <c r="K83" s="25">
        <f t="shared" si="24"/>
        <v>65</v>
      </c>
      <c r="L83" s="20">
        <f t="shared" ref="L83:L146" si="40">IF(K83&gt;L$11*12,0,PMT(L$13/12,L$11*12,-L$12))</f>
        <v>6909.1152521264676</v>
      </c>
      <c r="M83" s="20">
        <f t="shared" ref="M83:M146" si="41">IF(K83&gt;12*L$11,0,O82*L$13/12)</f>
        <v>5070.4107616226784</v>
      </c>
      <c r="N83" s="20">
        <f t="shared" ref="N83:N146" si="42">IF(K83&gt;12*L$11,0,L83-M83)</f>
        <v>1838.7044905037892</v>
      </c>
      <c r="O83" s="26">
        <f t="shared" ref="O83:O146" si="43">IF(K83&gt;L$11*12,0,O82-N83)</f>
        <v>899567.65313130571</v>
      </c>
      <c r="P83" s="31">
        <v>37104</v>
      </c>
      <c r="Q83" s="28">
        <f t="shared" si="25"/>
        <v>6909.1152521264676</v>
      </c>
      <c r="R83" s="20">
        <f t="shared" ref="R83:R146" si="44">L83</f>
        <v>6909.1152521264676</v>
      </c>
      <c r="S83" s="28">
        <f t="shared" si="26"/>
        <v>5235.8797007909834</v>
      </c>
      <c r="T83" s="20">
        <f t="shared" si="27"/>
        <v>5235.8797007909834</v>
      </c>
      <c r="U83" s="25">
        <f t="shared" si="28"/>
        <v>65</v>
      </c>
      <c r="V83" s="20">
        <f t="shared" ref="V83:V146" si="45">IF(U83&gt;V$11*12,0,PMT(V$13/12,V$11*12,-V$12))</f>
        <v>6443.0140148550854</v>
      </c>
      <c r="W83" s="20">
        <f t="shared" ref="W83:W146" si="46">IF(U83&gt;12*V$11,0,Y82*V$13/12)</f>
        <v>4457.3832114331908</v>
      </c>
      <c r="X83" s="20">
        <f t="shared" ref="X83:X146" si="47">IF(U83&gt;12*V$11,0,V83-W83)</f>
        <v>1985.6308034218946</v>
      </c>
      <c r="Y83" s="26">
        <f t="shared" ref="Y83:Y146" si="48">IF(U83&gt;V$11*12,0,Y82-X83)</f>
        <v>889491.01148321631</v>
      </c>
      <c r="Z83" s="31">
        <v>37104</v>
      </c>
      <c r="AA83" s="28">
        <f t="shared" si="29"/>
        <v>0</v>
      </c>
      <c r="AB83" s="20">
        <f t="shared" ref="AB83:AB146" si="49">V83</f>
        <v>6443.0140148550854</v>
      </c>
      <c r="AC83" s="28">
        <f t="shared" si="30"/>
        <v>0</v>
      </c>
      <c r="AD83" s="20">
        <f t="shared" si="31"/>
        <v>4972.0775550821327</v>
      </c>
      <c r="AE83" s="25">
        <f t="shared" si="32"/>
        <v>65</v>
      </c>
      <c r="AF83" s="20">
        <f t="shared" ref="AF83:AF146" si="50">IF(AE83&gt;AF$11*12,0,PMT(AF$13/12,AF$11*12,-AF$12))</f>
        <v>6909.1152521264676</v>
      </c>
      <c r="AG83" s="20">
        <f t="shared" ref="AG83:AG146" si="51">IF(AE83&gt;12*AF$11,0,AI82*AF$13/12)</f>
        <v>5070.4107616226784</v>
      </c>
      <c r="AH83" s="20">
        <f t="shared" ref="AH83:AH146" si="52">IF(AE83&gt;12*AF$11,0,AF83-AG83)</f>
        <v>1838.7044905037892</v>
      </c>
      <c r="AI83" s="26">
        <f t="shared" ref="AI83:AI146" si="53">IF(AE83&gt;AF$11*12,0,AI82-AH83)</f>
        <v>899567.65313130571</v>
      </c>
      <c r="AJ83" s="31">
        <v>37104</v>
      </c>
      <c r="AK83" s="28">
        <f t="shared" si="33"/>
        <v>0</v>
      </c>
      <c r="AL83" s="20">
        <f t="shared" ref="AL83:AL146" si="54">AF83</f>
        <v>6909.1152521264676</v>
      </c>
      <c r="AM83" s="28">
        <f t="shared" si="34"/>
        <v>0</v>
      </c>
      <c r="AN83" s="20">
        <f t="shared" si="35"/>
        <v>5235.8797007909834</v>
      </c>
    </row>
    <row r="84" spans="1:40" ht="11.1" customHeight="1">
      <c r="A84" s="25">
        <f t="shared" ref="A84:A147" si="55">A83+1</f>
        <v>66</v>
      </c>
      <c r="B84" s="20">
        <f t="shared" si="36"/>
        <v>6443.0140148550854</v>
      </c>
      <c r="C84" s="20">
        <f t="shared" si="37"/>
        <v>4447.4550574160812</v>
      </c>
      <c r="D84" s="20">
        <f t="shared" si="38"/>
        <v>1995.5589574390042</v>
      </c>
      <c r="E84" s="26">
        <f t="shared" si="39"/>
        <v>887495.45252577728</v>
      </c>
      <c r="F84" s="31">
        <v>37135</v>
      </c>
      <c r="G84" s="28">
        <f t="shared" ref="G84:G147" si="56">IF(A84&lt;D$13*12,B84,IF(A84&gt;D$13*12,0,B84+E84*(1+D$12)))</f>
        <v>6443.0140148550854</v>
      </c>
      <c r="H84" s="20">
        <f t="shared" ref="H84:H147" si="57">B84</f>
        <v>6443.0140148550854</v>
      </c>
      <c r="I84" s="28">
        <f t="shared" ref="I84:I147" si="58">IF(A84&lt;D$13*12,B84-(D$14*C84),IF(A84&gt;D$13*12,0,B84-(D$14*C84)+E84*(1+(1-D$14)*D$12)))</f>
        <v>4975.353845907779</v>
      </c>
      <c r="J84" s="20">
        <f t="shared" ref="J84:J147" si="59">B84-D$14*C84</f>
        <v>4975.353845907779</v>
      </c>
      <c r="K84" s="25">
        <f t="shared" ref="K84:K147" si="60">K83+1</f>
        <v>66</v>
      </c>
      <c r="L84" s="20">
        <f t="shared" si="40"/>
        <v>6909.1152521264676</v>
      </c>
      <c r="M84" s="20">
        <f t="shared" si="41"/>
        <v>5060.0680488635944</v>
      </c>
      <c r="N84" s="20">
        <f t="shared" si="42"/>
        <v>1849.0472032628732</v>
      </c>
      <c r="O84" s="26">
        <f t="shared" si="43"/>
        <v>897718.60592804279</v>
      </c>
      <c r="P84" s="31">
        <v>37135</v>
      </c>
      <c r="Q84" s="28">
        <f t="shared" ref="Q84:Q147" si="61">IF(K84&lt;N$13*12,L84,IF(K84&gt;N$13*12,0,L84+O84*(1+N$12)))</f>
        <v>6909.1152521264676</v>
      </c>
      <c r="R84" s="20">
        <f t="shared" si="44"/>
        <v>6909.1152521264676</v>
      </c>
      <c r="S84" s="28">
        <f t="shared" ref="S84:S147" si="62">IF(K84&lt;N$13*12,L84-(N$14*M84),IF(K84&gt;N$13*12,0,L84-(N$14*M84)+O84*(1+(1-N$14)*N$12)))</f>
        <v>5239.2927960014813</v>
      </c>
      <c r="T84" s="20">
        <f t="shared" ref="T84:T147" si="63">L84-N$14*M84</f>
        <v>5239.2927960014813</v>
      </c>
      <c r="U84" s="25">
        <f t="shared" ref="U84:U147" si="64">U83+1</f>
        <v>66</v>
      </c>
      <c r="V84" s="20">
        <f t="shared" si="45"/>
        <v>6443.0140148550854</v>
      </c>
      <c r="W84" s="20">
        <f t="shared" si="46"/>
        <v>4447.4550574160812</v>
      </c>
      <c r="X84" s="20">
        <f t="shared" si="47"/>
        <v>1995.5589574390042</v>
      </c>
      <c r="Y84" s="26">
        <f t="shared" si="48"/>
        <v>887495.45252577728</v>
      </c>
      <c r="Z84" s="31">
        <v>37135</v>
      </c>
      <c r="AA84" s="28">
        <f t="shared" ref="AA84:AA147" si="65">IF(U84&lt;X$13*12,V84,IF(U84&gt;X$13*12,0,V84+Y84*(1+X$12)))</f>
        <v>0</v>
      </c>
      <c r="AB84" s="20">
        <f t="shared" si="49"/>
        <v>6443.0140148550854</v>
      </c>
      <c r="AC84" s="28">
        <f t="shared" ref="AC84:AC147" si="66">IF(U84&lt;X$13*12,V84-(X$14*W84),IF(U84&gt;X$13*12,0,V84-(X$14*W84)+Y84*(1+(1-X$14)*X$12)))</f>
        <v>0</v>
      </c>
      <c r="AD84" s="20">
        <f t="shared" ref="AD84:AD147" si="67">V84-X$14*W84</f>
        <v>4975.353845907779</v>
      </c>
      <c r="AE84" s="25">
        <f t="shared" ref="AE84:AE147" si="68">AE83+1</f>
        <v>66</v>
      </c>
      <c r="AF84" s="20">
        <f t="shared" si="50"/>
        <v>6909.1152521264676</v>
      </c>
      <c r="AG84" s="20">
        <f t="shared" si="51"/>
        <v>5060.0680488635944</v>
      </c>
      <c r="AH84" s="20">
        <f t="shared" si="52"/>
        <v>1849.0472032628732</v>
      </c>
      <c r="AI84" s="26">
        <f t="shared" si="53"/>
        <v>897718.60592804279</v>
      </c>
      <c r="AJ84" s="31">
        <v>37135</v>
      </c>
      <c r="AK84" s="28">
        <f t="shared" ref="AK84:AK147" si="69">IF(AE84&lt;AH$13*12,AF84,IF(AE84&gt;AH$13*12,0,AF84+AI84*(1+AH$12)))</f>
        <v>0</v>
      </c>
      <c r="AL84" s="20">
        <f t="shared" si="54"/>
        <v>6909.1152521264676</v>
      </c>
      <c r="AM84" s="28">
        <f t="shared" ref="AM84:AM147" si="70">IF(AE84&lt;AH$13*12,AF84-(AH$14*AG84),IF(AE84&gt;AH$13*12,0,AF84-(AH$14*AG84)+AI84*(1+(1-AH$14)*AH$12)))</f>
        <v>0</v>
      </c>
      <c r="AN84" s="20">
        <f t="shared" ref="AN84:AN147" si="71">AF84-AH$14*AG84</f>
        <v>5239.2927960014813</v>
      </c>
    </row>
    <row r="85" spans="1:40" ht="11.1" customHeight="1">
      <c r="A85" s="25">
        <f t="shared" si="55"/>
        <v>67</v>
      </c>
      <c r="B85" s="20">
        <f t="shared" si="36"/>
        <v>6443.0140148550854</v>
      </c>
      <c r="C85" s="20">
        <f t="shared" si="37"/>
        <v>4437.4772626288859</v>
      </c>
      <c r="D85" s="20">
        <f t="shared" si="38"/>
        <v>2005.5367522261995</v>
      </c>
      <c r="E85" s="26">
        <f t="shared" si="39"/>
        <v>885489.9157735511</v>
      </c>
      <c r="F85" s="31">
        <v>37165</v>
      </c>
      <c r="G85" s="28">
        <f t="shared" si="56"/>
        <v>6443.0140148550854</v>
      </c>
      <c r="H85" s="20">
        <f t="shared" si="57"/>
        <v>6443.0140148550854</v>
      </c>
      <c r="I85" s="28">
        <f t="shared" si="58"/>
        <v>4978.6465181875528</v>
      </c>
      <c r="J85" s="20">
        <f t="shared" si="59"/>
        <v>4978.6465181875528</v>
      </c>
      <c r="K85" s="25">
        <f t="shared" si="60"/>
        <v>67</v>
      </c>
      <c r="L85" s="20">
        <f t="shared" si="40"/>
        <v>6909.1152521264676</v>
      </c>
      <c r="M85" s="20">
        <f t="shared" si="41"/>
        <v>5049.6671583452408</v>
      </c>
      <c r="N85" s="20">
        <f t="shared" si="42"/>
        <v>1859.4480937812268</v>
      </c>
      <c r="O85" s="26">
        <f t="shared" si="43"/>
        <v>895859.15783426154</v>
      </c>
      <c r="P85" s="31">
        <v>37165</v>
      </c>
      <c r="Q85" s="28">
        <f t="shared" si="61"/>
        <v>6909.1152521264676</v>
      </c>
      <c r="R85" s="20">
        <f t="shared" si="44"/>
        <v>6909.1152521264676</v>
      </c>
      <c r="S85" s="28">
        <f t="shared" si="62"/>
        <v>5242.7250898725379</v>
      </c>
      <c r="T85" s="20">
        <f t="shared" si="63"/>
        <v>5242.7250898725379</v>
      </c>
      <c r="U85" s="25">
        <f t="shared" si="64"/>
        <v>67</v>
      </c>
      <c r="V85" s="20">
        <f t="shared" si="45"/>
        <v>6443.0140148550854</v>
      </c>
      <c r="W85" s="20">
        <f t="shared" si="46"/>
        <v>4437.4772626288859</v>
      </c>
      <c r="X85" s="20">
        <f t="shared" si="47"/>
        <v>2005.5367522261995</v>
      </c>
      <c r="Y85" s="26">
        <f t="shared" si="48"/>
        <v>885489.9157735511</v>
      </c>
      <c r="Z85" s="31">
        <v>37165</v>
      </c>
      <c r="AA85" s="28">
        <f t="shared" si="65"/>
        <v>0</v>
      </c>
      <c r="AB85" s="20">
        <f t="shared" si="49"/>
        <v>6443.0140148550854</v>
      </c>
      <c r="AC85" s="28">
        <f t="shared" si="66"/>
        <v>0</v>
      </c>
      <c r="AD85" s="20">
        <f t="shared" si="67"/>
        <v>4978.6465181875528</v>
      </c>
      <c r="AE85" s="25">
        <f t="shared" si="68"/>
        <v>67</v>
      </c>
      <c r="AF85" s="20">
        <f t="shared" si="50"/>
        <v>6909.1152521264676</v>
      </c>
      <c r="AG85" s="20">
        <f t="shared" si="51"/>
        <v>5049.6671583452408</v>
      </c>
      <c r="AH85" s="20">
        <f t="shared" si="52"/>
        <v>1859.4480937812268</v>
      </c>
      <c r="AI85" s="26">
        <f t="shared" si="53"/>
        <v>895859.15783426154</v>
      </c>
      <c r="AJ85" s="31">
        <v>37165</v>
      </c>
      <c r="AK85" s="28">
        <f t="shared" si="69"/>
        <v>0</v>
      </c>
      <c r="AL85" s="20">
        <f t="shared" si="54"/>
        <v>6909.1152521264676</v>
      </c>
      <c r="AM85" s="28">
        <f t="shared" si="70"/>
        <v>0</v>
      </c>
      <c r="AN85" s="20">
        <f t="shared" si="71"/>
        <v>5242.7250898725379</v>
      </c>
    </row>
    <row r="86" spans="1:40" ht="11.1" customHeight="1">
      <c r="A86" s="25">
        <f t="shared" si="55"/>
        <v>68</v>
      </c>
      <c r="B86" s="20">
        <f t="shared" si="36"/>
        <v>6443.0140148550854</v>
      </c>
      <c r="C86" s="20">
        <f t="shared" si="37"/>
        <v>4427.449578867755</v>
      </c>
      <c r="D86" s="20">
        <f t="shared" si="38"/>
        <v>2015.5644359873304</v>
      </c>
      <c r="E86" s="26">
        <f t="shared" si="39"/>
        <v>883474.35133756371</v>
      </c>
      <c r="F86" s="31">
        <v>37196</v>
      </c>
      <c r="G86" s="28">
        <f t="shared" si="56"/>
        <v>6443.0140148550854</v>
      </c>
      <c r="H86" s="20">
        <f t="shared" si="57"/>
        <v>6443.0140148550854</v>
      </c>
      <c r="I86" s="28">
        <f t="shared" si="58"/>
        <v>4981.9556538287261</v>
      </c>
      <c r="J86" s="20">
        <f t="shared" si="59"/>
        <v>4981.9556538287261</v>
      </c>
      <c r="K86" s="25">
        <f t="shared" si="60"/>
        <v>68</v>
      </c>
      <c r="L86" s="20">
        <f t="shared" si="40"/>
        <v>6909.1152521264676</v>
      </c>
      <c r="M86" s="20">
        <f t="shared" si="41"/>
        <v>5039.2077628177212</v>
      </c>
      <c r="N86" s="20">
        <f t="shared" si="42"/>
        <v>1869.9074893087463</v>
      </c>
      <c r="O86" s="26">
        <f t="shared" si="43"/>
        <v>893989.2503449528</v>
      </c>
      <c r="P86" s="31">
        <v>37196</v>
      </c>
      <c r="Q86" s="28">
        <f t="shared" si="61"/>
        <v>6909.1152521264676</v>
      </c>
      <c r="R86" s="20">
        <f t="shared" si="44"/>
        <v>6909.1152521264676</v>
      </c>
      <c r="S86" s="28">
        <f t="shared" si="62"/>
        <v>5246.17669039662</v>
      </c>
      <c r="T86" s="20">
        <f t="shared" si="63"/>
        <v>5246.17669039662</v>
      </c>
      <c r="U86" s="25">
        <f t="shared" si="64"/>
        <v>68</v>
      </c>
      <c r="V86" s="20">
        <f t="shared" si="45"/>
        <v>6443.0140148550854</v>
      </c>
      <c r="W86" s="20">
        <f t="shared" si="46"/>
        <v>4427.449578867755</v>
      </c>
      <c r="X86" s="20">
        <f t="shared" si="47"/>
        <v>2015.5644359873304</v>
      </c>
      <c r="Y86" s="26">
        <f t="shared" si="48"/>
        <v>883474.35133756371</v>
      </c>
      <c r="Z86" s="31">
        <v>37196</v>
      </c>
      <c r="AA86" s="28">
        <f t="shared" si="65"/>
        <v>0</v>
      </c>
      <c r="AB86" s="20">
        <f t="shared" si="49"/>
        <v>6443.0140148550854</v>
      </c>
      <c r="AC86" s="28">
        <f t="shared" si="66"/>
        <v>0</v>
      </c>
      <c r="AD86" s="20">
        <f t="shared" si="67"/>
        <v>4981.9556538287261</v>
      </c>
      <c r="AE86" s="25">
        <f t="shared" si="68"/>
        <v>68</v>
      </c>
      <c r="AF86" s="20">
        <f t="shared" si="50"/>
        <v>6909.1152521264676</v>
      </c>
      <c r="AG86" s="20">
        <f t="shared" si="51"/>
        <v>5039.2077628177212</v>
      </c>
      <c r="AH86" s="20">
        <f t="shared" si="52"/>
        <v>1869.9074893087463</v>
      </c>
      <c r="AI86" s="26">
        <f t="shared" si="53"/>
        <v>893989.2503449528</v>
      </c>
      <c r="AJ86" s="31">
        <v>37196</v>
      </c>
      <c r="AK86" s="28">
        <f t="shared" si="69"/>
        <v>0</v>
      </c>
      <c r="AL86" s="20">
        <f t="shared" si="54"/>
        <v>6909.1152521264676</v>
      </c>
      <c r="AM86" s="28">
        <f t="shared" si="70"/>
        <v>0</v>
      </c>
      <c r="AN86" s="20">
        <f t="shared" si="71"/>
        <v>5246.17669039662</v>
      </c>
    </row>
    <row r="87" spans="1:40" ht="11.1" customHeight="1">
      <c r="A87" s="25">
        <f t="shared" si="55"/>
        <v>69</v>
      </c>
      <c r="B87" s="20">
        <f t="shared" si="36"/>
        <v>6443.0140148550854</v>
      </c>
      <c r="C87" s="20">
        <f t="shared" si="37"/>
        <v>4417.3717566878186</v>
      </c>
      <c r="D87" s="20">
        <f t="shared" si="38"/>
        <v>2025.6422581672668</v>
      </c>
      <c r="E87" s="26">
        <f t="shared" si="39"/>
        <v>881448.70907939645</v>
      </c>
      <c r="F87" s="31">
        <v>37226</v>
      </c>
      <c r="G87" s="28">
        <f t="shared" si="56"/>
        <v>6443.0140148550854</v>
      </c>
      <c r="H87" s="20">
        <f t="shared" si="57"/>
        <v>6443.0140148550854</v>
      </c>
      <c r="I87" s="28">
        <f t="shared" si="58"/>
        <v>4985.2813351481054</v>
      </c>
      <c r="J87" s="20">
        <f t="shared" si="59"/>
        <v>4985.2813351481054</v>
      </c>
      <c r="K87" s="25">
        <f t="shared" si="60"/>
        <v>69</v>
      </c>
      <c r="L87" s="20">
        <f t="shared" si="40"/>
        <v>6909.1152521264676</v>
      </c>
      <c r="M87" s="20">
        <f t="shared" si="41"/>
        <v>5028.6895331903597</v>
      </c>
      <c r="N87" s="20">
        <f t="shared" si="42"/>
        <v>1880.4257189361078</v>
      </c>
      <c r="O87" s="26">
        <f t="shared" si="43"/>
        <v>892108.82462601666</v>
      </c>
      <c r="P87" s="31">
        <v>37226</v>
      </c>
      <c r="Q87" s="28">
        <f t="shared" si="61"/>
        <v>6909.1152521264676</v>
      </c>
      <c r="R87" s="20">
        <f t="shared" si="44"/>
        <v>6909.1152521264676</v>
      </c>
      <c r="S87" s="28">
        <f t="shared" si="62"/>
        <v>5249.6477061736487</v>
      </c>
      <c r="T87" s="20">
        <f t="shared" si="63"/>
        <v>5249.6477061736487</v>
      </c>
      <c r="U87" s="25">
        <f t="shared" si="64"/>
        <v>69</v>
      </c>
      <c r="V87" s="20">
        <f t="shared" si="45"/>
        <v>6443.0140148550854</v>
      </c>
      <c r="W87" s="20">
        <f t="shared" si="46"/>
        <v>4417.3717566878186</v>
      </c>
      <c r="X87" s="20">
        <f t="shared" si="47"/>
        <v>2025.6422581672668</v>
      </c>
      <c r="Y87" s="26">
        <f t="shared" si="48"/>
        <v>881448.70907939645</v>
      </c>
      <c r="Z87" s="31">
        <v>37226</v>
      </c>
      <c r="AA87" s="28">
        <f t="shared" si="65"/>
        <v>0</v>
      </c>
      <c r="AB87" s="20">
        <f t="shared" si="49"/>
        <v>6443.0140148550854</v>
      </c>
      <c r="AC87" s="28">
        <f t="shared" si="66"/>
        <v>0</v>
      </c>
      <c r="AD87" s="20">
        <f t="shared" si="67"/>
        <v>4985.2813351481054</v>
      </c>
      <c r="AE87" s="25">
        <f t="shared" si="68"/>
        <v>69</v>
      </c>
      <c r="AF87" s="20">
        <f t="shared" si="50"/>
        <v>6909.1152521264676</v>
      </c>
      <c r="AG87" s="20">
        <f t="shared" si="51"/>
        <v>5028.6895331903597</v>
      </c>
      <c r="AH87" s="20">
        <f t="shared" si="52"/>
        <v>1880.4257189361078</v>
      </c>
      <c r="AI87" s="26">
        <f t="shared" si="53"/>
        <v>892108.82462601666</v>
      </c>
      <c r="AJ87" s="31">
        <v>37226</v>
      </c>
      <c r="AK87" s="28">
        <f t="shared" si="69"/>
        <v>0</v>
      </c>
      <c r="AL87" s="20">
        <f t="shared" si="54"/>
        <v>6909.1152521264676</v>
      </c>
      <c r="AM87" s="28">
        <f t="shared" si="70"/>
        <v>0</v>
      </c>
      <c r="AN87" s="20">
        <f t="shared" si="71"/>
        <v>5249.6477061736487</v>
      </c>
    </row>
    <row r="88" spans="1:40" ht="11.1" customHeight="1">
      <c r="A88" s="25">
        <f t="shared" si="55"/>
        <v>70</v>
      </c>
      <c r="B88" s="20">
        <f t="shared" si="36"/>
        <v>6443.0140148550854</v>
      </c>
      <c r="C88" s="20">
        <f t="shared" si="37"/>
        <v>4407.243545396982</v>
      </c>
      <c r="D88" s="20">
        <f t="shared" si="38"/>
        <v>2035.7704694581034</v>
      </c>
      <c r="E88" s="26">
        <f t="shared" si="39"/>
        <v>879412.93860993837</v>
      </c>
      <c r="F88" s="31">
        <v>37257</v>
      </c>
      <c r="G88" s="28">
        <f t="shared" si="56"/>
        <v>6443.0140148550854</v>
      </c>
      <c r="H88" s="20">
        <f t="shared" si="57"/>
        <v>6443.0140148550854</v>
      </c>
      <c r="I88" s="28">
        <f t="shared" si="58"/>
        <v>4988.623644874081</v>
      </c>
      <c r="J88" s="20">
        <f t="shared" si="59"/>
        <v>4988.623644874081</v>
      </c>
      <c r="K88" s="25">
        <f t="shared" si="60"/>
        <v>70</v>
      </c>
      <c r="L88" s="20">
        <f t="shared" si="40"/>
        <v>6909.1152521264676</v>
      </c>
      <c r="M88" s="20">
        <f t="shared" si="41"/>
        <v>5018.1121385213437</v>
      </c>
      <c r="N88" s="20">
        <f t="shared" si="42"/>
        <v>1891.0031136051239</v>
      </c>
      <c r="O88" s="26">
        <f t="shared" si="43"/>
        <v>890217.82151241158</v>
      </c>
      <c r="P88" s="31">
        <v>37257</v>
      </c>
      <c r="Q88" s="28">
        <f t="shared" si="61"/>
        <v>6909.1152521264676</v>
      </c>
      <c r="R88" s="20">
        <f t="shared" si="44"/>
        <v>6909.1152521264676</v>
      </c>
      <c r="S88" s="28">
        <f t="shared" si="62"/>
        <v>5253.1382464144244</v>
      </c>
      <c r="T88" s="20">
        <f t="shared" si="63"/>
        <v>5253.1382464144244</v>
      </c>
      <c r="U88" s="25">
        <f t="shared" si="64"/>
        <v>70</v>
      </c>
      <c r="V88" s="20">
        <f t="shared" si="45"/>
        <v>6443.0140148550854</v>
      </c>
      <c r="W88" s="20">
        <f t="shared" si="46"/>
        <v>4407.243545396982</v>
      </c>
      <c r="X88" s="20">
        <f t="shared" si="47"/>
        <v>2035.7704694581034</v>
      </c>
      <c r="Y88" s="26">
        <f t="shared" si="48"/>
        <v>879412.93860993837</v>
      </c>
      <c r="Z88" s="31">
        <v>37257</v>
      </c>
      <c r="AA88" s="28">
        <f t="shared" si="65"/>
        <v>0</v>
      </c>
      <c r="AB88" s="20">
        <f t="shared" si="49"/>
        <v>6443.0140148550854</v>
      </c>
      <c r="AC88" s="28">
        <f t="shared" si="66"/>
        <v>0</v>
      </c>
      <c r="AD88" s="20">
        <f t="shared" si="67"/>
        <v>4988.623644874081</v>
      </c>
      <c r="AE88" s="25">
        <f t="shared" si="68"/>
        <v>70</v>
      </c>
      <c r="AF88" s="20">
        <f t="shared" si="50"/>
        <v>6909.1152521264676</v>
      </c>
      <c r="AG88" s="20">
        <f t="shared" si="51"/>
        <v>5018.1121385213437</v>
      </c>
      <c r="AH88" s="20">
        <f t="shared" si="52"/>
        <v>1891.0031136051239</v>
      </c>
      <c r="AI88" s="26">
        <f t="shared" si="53"/>
        <v>890217.82151241158</v>
      </c>
      <c r="AJ88" s="31">
        <v>37257</v>
      </c>
      <c r="AK88" s="28">
        <f t="shared" si="69"/>
        <v>0</v>
      </c>
      <c r="AL88" s="20">
        <f t="shared" si="54"/>
        <v>6909.1152521264676</v>
      </c>
      <c r="AM88" s="28">
        <f t="shared" si="70"/>
        <v>0</v>
      </c>
      <c r="AN88" s="20">
        <f t="shared" si="71"/>
        <v>5253.1382464144244</v>
      </c>
    </row>
    <row r="89" spans="1:40" ht="11.1" customHeight="1">
      <c r="A89" s="25">
        <f t="shared" si="55"/>
        <v>71</v>
      </c>
      <c r="B89" s="20">
        <f t="shared" si="36"/>
        <v>6443.0140148550854</v>
      </c>
      <c r="C89" s="20">
        <f t="shared" si="37"/>
        <v>4397.0646930496914</v>
      </c>
      <c r="D89" s="20">
        <f t="shared" si="38"/>
        <v>2045.949321805394</v>
      </c>
      <c r="E89" s="26">
        <f t="shared" si="39"/>
        <v>877366.98928813299</v>
      </c>
      <c r="F89" s="31">
        <v>37288</v>
      </c>
      <c r="G89" s="28">
        <f t="shared" si="56"/>
        <v>6443.0140148550854</v>
      </c>
      <c r="H89" s="20">
        <f t="shared" si="57"/>
        <v>6443.0140148550854</v>
      </c>
      <c r="I89" s="28">
        <f t="shared" si="58"/>
        <v>4991.9826661486877</v>
      </c>
      <c r="J89" s="20">
        <f t="shared" si="59"/>
        <v>4991.9826661486877</v>
      </c>
      <c r="K89" s="25">
        <f t="shared" si="60"/>
        <v>71</v>
      </c>
      <c r="L89" s="20">
        <f t="shared" si="40"/>
        <v>6909.1152521264676</v>
      </c>
      <c r="M89" s="20">
        <f t="shared" si="41"/>
        <v>5007.475246007315</v>
      </c>
      <c r="N89" s="20">
        <f t="shared" si="42"/>
        <v>1901.6400061191525</v>
      </c>
      <c r="O89" s="26">
        <f t="shared" si="43"/>
        <v>888316.18150629243</v>
      </c>
      <c r="P89" s="31">
        <v>37288</v>
      </c>
      <c r="Q89" s="28">
        <f t="shared" si="61"/>
        <v>6909.1152521264676</v>
      </c>
      <c r="R89" s="20">
        <f t="shared" si="44"/>
        <v>6909.1152521264676</v>
      </c>
      <c r="S89" s="28">
        <f t="shared" si="62"/>
        <v>5256.6484209440532</v>
      </c>
      <c r="T89" s="20">
        <f t="shared" si="63"/>
        <v>5256.6484209440532</v>
      </c>
      <c r="U89" s="25">
        <f t="shared" si="64"/>
        <v>71</v>
      </c>
      <c r="V89" s="20">
        <f t="shared" si="45"/>
        <v>6443.0140148550854</v>
      </c>
      <c r="W89" s="20">
        <f t="shared" si="46"/>
        <v>4397.0646930496914</v>
      </c>
      <c r="X89" s="20">
        <f t="shared" si="47"/>
        <v>2045.949321805394</v>
      </c>
      <c r="Y89" s="26">
        <f t="shared" si="48"/>
        <v>877366.98928813299</v>
      </c>
      <c r="Z89" s="31">
        <v>37288</v>
      </c>
      <c r="AA89" s="28">
        <f t="shared" si="65"/>
        <v>0</v>
      </c>
      <c r="AB89" s="20">
        <f t="shared" si="49"/>
        <v>6443.0140148550854</v>
      </c>
      <c r="AC89" s="28">
        <f t="shared" si="66"/>
        <v>0</v>
      </c>
      <c r="AD89" s="20">
        <f t="shared" si="67"/>
        <v>4991.9826661486877</v>
      </c>
      <c r="AE89" s="25">
        <f t="shared" si="68"/>
        <v>71</v>
      </c>
      <c r="AF89" s="20">
        <f t="shared" si="50"/>
        <v>6909.1152521264676</v>
      </c>
      <c r="AG89" s="20">
        <f t="shared" si="51"/>
        <v>5007.475246007315</v>
      </c>
      <c r="AH89" s="20">
        <f t="shared" si="52"/>
        <v>1901.6400061191525</v>
      </c>
      <c r="AI89" s="26">
        <f t="shared" si="53"/>
        <v>888316.18150629243</v>
      </c>
      <c r="AJ89" s="31">
        <v>37288</v>
      </c>
      <c r="AK89" s="28">
        <f t="shared" si="69"/>
        <v>0</v>
      </c>
      <c r="AL89" s="20">
        <f t="shared" si="54"/>
        <v>6909.1152521264676</v>
      </c>
      <c r="AM89" s="28">
        <f t="shared" si="70"/>
        <v>0</v>
      </c>
      <c r="AN89" s="20">
        <f t="shared" si="71"/>
        <v>5256.6484209440532</v>
      </c>
    </row>
    <row r="90" spans="1:40" ht="11.1" customHeight="1">
      <c r="A90" s="25">
        <f t="shared" si="55"/>
        <v>72</v>
      </c>
      <c r="B90" s="20">
        <f t="shared" si="36"/>
        <v>6443.0140148550854</v>
      </c>
      <c r="C90" s="20">
        <f t="shared" si="37"/>
        <v>4386.8349464406647</v>
      </c>
      <c r="D90" s="20">
        <f t="shared" si="38"/>
        <v>2056.1790684144207</v>
      </c>
      <c r="E90" s="26">
        <f t="shared" si="39"/>
        <v>875310.81021971861</v>
      </c>
      <c r="F90" s="31">
        <v>37316</v>
      </c>
      <c r="G90" s="28">
        <f t="shared" si="56"/>
        <v>6443.0140148550854</v>
      </c>
      <c r="H90" s="20">
        <f t="shared" si="57"/>
        <v>6443.0140148550854</v>
      </c>
      <c r="I90" s="28">
        <f t="shared" si="58"/>
        <v>4995.3584825296657</v>
      </c>
      <c r="J90" s="20">
        <f t="shared" si="59"/>
        <v>4995.3584825296657</v>
      </c>
      <c r="K90" s="25">
        <f t="shared" si="60"/>
        <v>72</v>
      </c>
      <c r="L90" s="20">
        <f t="shared" si="40"/>
        <v>6909.1152521264676</v>
      </c>
      <c r="M90" s="20">
        <f t="shared" si="41"/>
        <v>4996.7785209728954</v>
      </c>
      <c r="N90" s="20">
        <f t="shared" si="42"/>
        <v>1912.3367311535721</v>
      </c>
      <c r="O90" s="26">
        <f t="shared" si="43"/>
        <v>886403.84477513889</v>
      </c>
      <c r="P90" s="31">
        <v>37316</v>
      </c>
      <c r="Q90" s="28">
        <f t="shared" si="61"/>
        <v>6909.1152521264676</v>
      </c>
      <c r="R90" s="20">
        <f t="shared" si="44"/>
        <v>6909.1152521264676</v>
      </c>
      <c r="S90" s="28">
        <f t="shared" si="62"/>
        <v>5260.1783402054116</v>
      </c>
      <c r="T90" s="20">
        <f t="shared" si="63"/>
        <v>5260.1783402054116</v>
      </c>
      <c r="U90" s="25">
        <f t="shared" si="64"/>
        <v>72</v>
      </c>
      <c r="V90" s="20">
        <f t="shared" si="45"/>
        <v>6443.0140148550854</v>
      </c>
      <c r="W90" s="20">
        <f t="shared" si="46"/>
        <v>4386.8349464406647</v>
      </c>
      <c r="X90" s="20">
        <f t="shared" si="47"/>
        <v>2056.1790684144207</v>
      </c>
      <c r="Y90" s="26">
        <f t="shared" si="48"/>
        <v>875310.81021971861</v>
      </c>
      <c r="Z90" s="31">
        <v>37316</v>
      </c>
      <c r="AA90" s="28">
        <f t="shared" si="65"/>
        <v>0</v>
      </c>
      <c r="AB90" s="20">
        <f t="shared" si="49"/>
        <v>6443.0140148550854</v>
      </c>
      <c r="AC90" s="28">
        <f t="shared" si="66"/>
        <v>0</v>
      </c>
      <c r="AD90" s="20">
        <f t="shared" si="67"/>
        <v>4995.3584825296657</v>
      </c>
      <c r="AE90" s="25">
        <f t="shared" si="68"/>
        <v>72</v>
      </c>
      <c r="AF90" s="20">
        <f t="shared" si="50"/>
        <v>6909.1152521264676</v>
      </c>
      <c r="AG90" s="20">
        <f t="shared" si="51"/>
        <v>4996.7785209728954</v>
      </c>
      <c r="AH90" s="20">
        <f t="shared" si="52"/>
        <v>1912.3367311535721</v>
      </c>
      <c r="AI90" s="26">
        <f t="shared" si="53"/>
        <v>886403.84477513889</v>
      </c>
      <c r="AJ90" s="31">
        <v>37316</v>
      </c>
      <c r="AK90" s="28">
        <f t="shared" si="69"/>
        <v>0</v>
      </c>
      <c r="AL90" s="20">
        <f t="shared" si="54"/>
        <v>6909.1152521264676</v>
      </c>
      <c r="AM90" s="28">
        <f t="shared" si="70"/>
        <v>0</v>
      </c>
      <c r="AN90" s="20">
        <f t="shared" si="71"/>
        <v>5260.1783402054116</v>
      </c>
    </row>
    <row r="91" spans="1:40" ht="11.1" customHeight="1">
      <c r="A91" s="25">
        <f t="shared" si="55"/>
        <v>73</v>
      </c>
      <c r="B91" s="20">
        <f t="shared" si="36"/>
        <v>6443.0140148550854</v>
      </c>
      <c r="C91" s="20">
        <f t="shared" si="37"/>
        <v>4376.5540510985929</v>
      </c>
      <c r="D91" s="20">
        <f t="shared" si="38"/>
        <v>2066.4599637564925</v>
      </c>
      <c r="E91" s="26">
        <f t="shared" si="39"/>
        <v>873244.35025596211</v>
      </c>
      <c r="F91" s="31">
        <v>37347</v>
      </c>
      <c r="G91" s="28">
        <f t="shared" si="56"/>
        <v>6443.0140148550854</v>
      </c>
      <c r="H91" s="20">
        <f t="shared" si="57"/>
        <v>6443.0140148550854</v>
      </c>
      <c r="I91" s="28">
        <f t="shared" si="58"/>
        <v>4998.7511779925499</v>
      </c>
      <c r="J91" s="20">
        <f t="shared" si="59"/>
        <v>4998.7511779925499</v>
      </c>
      <c r="K91" s="25">
        <f t="shared" si="60"/>
        <v>73</v>
      </c>
      <c r="L91" s="20">
        <f t="shared" si="40"/>
        <v>6909.1152521264676</v>
      </c>
      <c r="M91" s="20">
        <f t="shared" si="41"/>
        <v>4986.0216268601571</v>
      </c>
      <c r="N91" s="20">
        <f t="shared" si="42"/>
        <v>1923.0936252663105</v>
      </c>
      <c r="O91" s="26">
        <f t="shared" si="43"/>
        <v>884480.75114987255</v>
      </c>
      <c r="P91" s="31">
        <v>37347</v>
      </c>
      <c r="Q91" s="28">
        <f t="shared" si="61"/>
        <v>6909.1152521264676</v>
      </c>
      <c r="R91" s="20">
        <f t="shared" si="44"/>
        <v>6909.1152521264676</v>
      </c>
      <c r="S91" s="28">
        <f t="shared" si="62"/>
        <v>5263.7281152626156</v>
      </c>
      <c r="T91" s="20">
        <f t="shared" si="63"/>
        <v>5263.7281152626156</v>
      </c>
      <c r="U91" s="25">
        <f t="shared" si="64"/>
        <v>73</v>
      </c>
      <c r="V91" s="20">
        <f t="shared" si="45"/>
        <v>6443.0140148550854</v>
      </c>
      <c r="W91" s="20">
        <f t="shared" si="46"/>
        <v>4376.5540510985929</v>
      </c>
      <c r="X91" s="20">
        <f t="shared" si="47"/>
        <v>2066.4599637564925</v>
      </c>
      <c r="Y91" s="26">
        <f t="shared" si="48"/>
        <v>873244.35025596211</v>
      </c>
      <c r="Z91" s="31">
        <v>37347</v>
      </c>
      <c r="AA91" s="28">
        <f t="shared" si="65"/>
        <v>0</v>
      </c>
      <c r="AB91" s="20">
        <f t="shared" si="49"/>
        <v>6443.0140148550854</v>
      </c>
      <c r="AC91" s="28">
        <f t="shared" si="66"/>
        <v>0</v>
      </c>
      <c r="AD91" s="20">
        <f t="shared" si="67"/>
        <v>4998.7511779925499</v>
      </c>
      <c r="AE91" s="25">
        <f t="shared" si="68"/>
        <v>73</v>
      </c>
      <c r="AF91" s="20">
        <f t="shared" si="50"/>
        <v>6909.1152521264676</v>
      </c>
      <c r="AG91" s="20">
        <f t="shared" si="51"/>
        <v>4986.0216268601571</v>
      </c>
      <c r="AH91" s="20">
        <f t="shared" si="52"/>
        <v>1923.0936252663105</v>
      </c>
      <c r="AI91" s="26">
        <f t="shared" si="53"/>
        <v>884480.75114987255</v>
      </c>
      <c r="AJ91" s="31">
        <v>37347</v>
      </c>
      <c r="AK91" s="28">
        <f t="shared" si="69"/>
        <v>0</v>
      </c>
      <c r="AL91" s="20">
        <f t="shared" si="54"/>
        <v>6909.1152521264676</v>
      </c>
      <c r="AM91" s="28">
        <f t="shared" si="70"/>
        <v>0</v>
      </c>
      <c r="AN91" s="20">
        <f t="shared" si="71"/>
        <v>5263.7281152626156</v>
      </c>
    </row>
    <row r="92" spans="1:40" ht="11.1" customHeight="1">
      <c r="A92" s="25">
        <f t="shared" si="55"/>
        <v>74</v>
      </c>
      <c r="B92" s="20">
        <f t="shared" si="36"/>
        <v>6443.0140148550854</v>
      </c>
      <c r="C92" s="20">
        <f t="shared" si="37"/>
        <v>4366.2217512798106</v>
      </c>
      <c r="D92" s="20">
        <f t="shared" si="38"/>
        <v>2076.7922635752748</v>
      </c>
      <c r="E92" s="26">
        <f t="shared" si="39"/>
        <v>871167.55799238686</v>
      </c>
      <c r="F92" s="31">
        <v>37377</v>
      </c>
      <c r="G92" s="28">
        <f t="shared" si="56"/>
        <v>6443.0140148550854</v>
      </c>
      <c r="H92" s="20">
        <f t="shared" si="57"/>
        <v>6443.0140148550854</v>
      </c>
      <c r="I92" s="28">
        <f t="shared" si="58"/>
        <v>5002.1608369327478</v>
      </c>
      <c r="J92" s="20">
        <f t="shared" si="59"/>
        <v>5002.1608369327478</v>
      </c>
      <c r="K92" s="25">
        <f t="shared" si="60"/>
        <v>74</v>
      </c>
      <c r="L92" s="20">
        <f t="shared" si="40"/>
        <v>6909.1152521264676</v>
      </c>
      <c r="M92" s="20">
        <f t="shared" si="41"/>
        <v>4975.2042252180336</v>
      </c>
      <c r="N92" s="20">
        <f t="shared" si="42"/>
        <v>1933.911026908434</v>
      </c>
      <c r="O92" s="26">
        <f t="shared" si="43"/>
        <v>882546.84012296412</v>
      </c>
      <c r="P92" s="31">
        <v>37377</v>
      </c>
      <c r="Q92" s="28">
        <f t="shared" si="61"/>
        <v>6909.1152521264676</v>
      </c>
      <c r="R92" s="20">
        <f t="shared" si="44"/>
        <v>6909.1152521264676</v>
      </c>
      <c r="S92" s="28">
        <f t="shared" si="62"/>
        <v>5267.2978578045168</v>
      </c>
      <c r="T92" s="20">
        <f t="shared" si="63"/>
        <v>5267.2978578045168</v>
      </c>
      <c r="U92" s="25">
        <f t="shared" si="64"/>
        <v>74</v>
      </c>
      <c r="V92" s="20">
        <f t="shared" si="45"/>
        <v>6443.0140148550854</v>
      </c>
      <c r="W92" s="20">
        <f t="shared" si="46"/>
        <v>4366.2217512798106</v>
      </c>
      <c r="X92" s="20">
        <f t="shared" si="47"/>
        <v>2076.7922635752748</v>
      </c>
      <c r="Y92" s="26">
        <f t="shared" si="48"/>
        <v>871167.55799238686</v>
      </c>
      <c r="Z92" s="31">
        <v>37377</v>
      </c>
      <c r="AA92" s="28">
        <f t="shared" si="65"/>
        <v>0</v>
      </c>
      <c r="AB92" s="20">
        <f t="shared" si="49"/>
        <v>6443.0140148550854</v>
      </c>
      <c r="AC92" s="28">
        <f t="shared" si="66"/>
        <v>0</v>
      </c>
      <c r="AD92" s="20">
        <f t="shared" si="67"/>
        <v>5002.1608369327478</v>
      </c>
      <c r="AE92" s="25">
        <f t="shared" si="68"/>
        <v>74</v>
      </c>
      <c r="AF92" s="20">
        <f t="shared" si="50"/>
        <v>6909.1152521264676</v>
      </c>
      <c r="AG92" s="20">
        <f t="shared" si="51"/>
        <v>4975.2042252180336</v>
      </c>
      <c r="AH92" s="20">
        <f t="shared" si="52"/>
        <v>1933.911026908434</v>
      </c>
      <c r="AI92" s="26">
        <f t="shared" si="53"/>
        <v>882546.84012296412</v>
      </c>
      <c r="AJ92" s="31">
        <v>37377</v>
      </c>
      <c r="AK92" s="28">
        <f t="shared" si="69"/>
        <v>0</v>
      </c>
      <c r="AL92" s="20">
        <f t="shared" si="54"/>
        <v>6909.1152521264676</v>
      </c>
      <c r="AM92" s="28">
        <f t="shared" si="70"/>
        <v>0</v>
      </c>
      <c r="AN92" s="20">
        <f t="shared" si="71"/>
        <v>5267.2978578045168</v>
      </c>
    </row>
    <row r="93" spans="1:40" ht="11.1" customHeight="1">
      <c r="A93" s="25">
        <f t="shared" si="55"/>
        <v>75</v>
      </c>
      <c r="B93" s="20">
        <f t="shared" si="36"/>
        <v>6443.0140148550854</v>
      </c>
      <c r="C93" s="20">
        <f t="shared" si="37"/>
        <v>4355.8377899619345</v>
      </c>
      <c r="D93" s="20">
        <f t="shared" si="38"/>
        <v>2087.1762248931509</v>
      </c>
      <c r="E93" s="26">
        <f t="shared" si="39"/>
        <v>869080.38176749367</v>
      </c>
      <c r="F93" s="31">
        <v>37408</v>
      </c>
      <c r="G93" s="28">
        <f t="shared" si="56"/>
        <v>6443.0140148550854</v>
      </c>
      <c r="H93" s="20">
        <f t="shared" si="57"/>
        <v>6443.0140148550854</v>
      </c>
      <c r="I93" s="28">
        <f t="shared" si="58"/>
        <v>5005.5875441676471</v>
      </c>
      <c r="J93" s="20">
        <f t="shared" si="59"/>
        <v>5005.5875441676471</v>
      </c>
      <c r="K93" s="25">
        <f t="shared" si="60"/>
        <v>75</v>
      </c>
      <c r="L93" s="20">
        <f t="shared" si="40"/>
        <v>6909.1152521264676</v>
      </c>
      <c r="M93" s="20">
        <f t="shared" si="41"/>
        <v>4964.3259756916732</v>
      </c>
      <c r="N93" s="20">
        <f t="shared" si="42"/>
        <v>1944.7892764347944</v>
      </c>
      <c r="O93" s="26">
        <f t="shared" si="43"/>
        <v>880602.05084652931</v>
      </c>
      <c r="P93" s="31">
        <v>37408</v>
      </c>
      <c r="Q93" s="28">
        <f t="shared" si="61"/>
        <v>6909.1152521264676</v>
      </c>
      <c r="R93" s="20">
        <f t="shared" si="44"/>
        <v>6909.1152521264676</v>
      </c>
      <c r="S93" s="28">
        <f t="shared" si="62"/>
        <v>5270.8876801482156</v>
      </c>
      <c r="T93" s="20">
        <f t="shared" si="63"/>
        <v>5270.8876801482156</v>
      </c>
      <c r="U93" s="25">
        <f t="shared" si="64"/>
        <v>75</v>
      </c>
      <c r="V93" s="20">
        <f t="shared" si="45"/>
        <v>6443.0140148550854</v>
      </c>
      <c r="W93" s="20">
        <f t="shared" si="46"/>
        <v>4355.8377899619345</v>
      </c>
      <c r="X93" s="20">
        <f t="shared" si="47"/>
        <v>2087.1762248931509</v>
      </c>
      <c r="Y93" s="26">
        <f t="shared" si="48"/>
        <v>869080.38176749367</v>
      </c>
      <c r="Z93" s="31">
        <v>37408</v>
      </c>
      <c r="AA93" s="28">
        <f t="shared" si="65"/>
        <v>0</v>
      </c>
      <c r="AB93" s="20">
        <f t="shared" si="49"/>
        <v>6443.0140148550854</v>
      </c>
      <c r="AC93" s="28">
        <f t="shared" si="66"/>
        <v>0</v>
      </c>
      <c r="AD93" s="20">
        <f t="shared" si="67"/>
        <v>5005.5875441676471</v>
      </c>
      <c r="AE93" s="25">
        <f t="shared" si="68"/>
        <v>75</v>
      </c>
      <c r="AF93" s="20">
        <f t="shared" si="50"/>
        <v>6909.1152521264676</v>
      </c>
      <c r="AG93" s="20">
        <f t="shared" si="51"/>
        <v>4964.3259756916732</v>
      </c>
      <c r="AH93" s="20">
        <f t="shared" si="52"/>
        <v>1944.7892764347944</v>
      </c>
      <c r="AI93" s="26">
        <f t="shared" si="53"/>
        <v>880602.05084652931</v>
      </c>
      <c r="AJ93" s="31">
        <v>37408</v>
      </c>
      <c r="AK93" s="28">
        <f t="shared" si="69"/>
        <v>0</v>
      </c>
      <c r="AL93" s="20">
        <f t="shared" si="54"/>
        <v>6909.1152521264676</v>
      </c>
      <c r="AM93" s="28">
        <f t="shared" si="70"/>
        <v>0</v>
      </c>
      <c r="AN93" s="20">
        <f t="shared" si="71"/>
        <v>5270.8876801482156</v>
      </c>
    </row>
    <row r="94" spans="1:40" ht="11.1" customHeight="1">
      <c r="A94" s="25">
        <f t="shared" si="55"/>
        <v>76</v>
      </c>
      <c r="B94" s="20">
        <f t="shared" si="36"/>
        <v>6443.0140148550854</v>
      </c>
      <c r="C94" s="20">
        <f t="shared" si="37"/>
        <v>4345.401908837468</v>
      </c>
      <c r="D94" s="20">
        <f t="shared" si="38"/>
        <v>2097.6121060176174</v>
      </c>
      <c r="E94" s="26">
        <f t="shared" si="39"/>
        <v>866982.76966147602</v>
      </c>
      <c r="F94" s="31">
        <v>37438</v>
      </c>
      <c r="G94" s="28">
        <f t="shared" si="56"/>
        <v>6443.0140148550854</v>
      </c>
      <c r="H94" s="20">
        <f t="shared" si="57"/>
        <v>6443.0140148550854</v>
      </c>
      <c r="I94" s="28">
        <f t="shared" si="58"/>
        <v>5009.0313849387212</v>
      </c>
      <c r="J94" s="20">
        <f t="shared" si="59"/>
        <v>5009.0313849387212</v>
      </c>
      <c r="K94" s="25">
        <f t="shared" si="60"/>
        <v>76</v>
      </c>
      <c r="L94" s="20">
        <f t="shared" si="40"/>
        <v>6909.1152521264676</v>
      </c>
      <c r="M94" s="20">
        <f t="shared" si="41"/>
        <v>4953.3865360117279</v>
      </c>
      <c r="N94" s="20">
        <f t="shared" si="42"/>
        <v>1955.7287161147397</v>
      </c>
      <c r="O94" s="26">
        <f t="shared" si="43"/>
        <v>878646.32213041454</v>
      </c>
      <c r="P94" s="31">
        <v>37438</v>
      </c>
      <c r="Q94" s="28">
        <f t="shared" si="61"/>
        <v>6909.1152521264676</v>
      </c>
      <c r="R94" s="20">
        <f t="shared" si="44"/>
        <v>6909.1152521264676</v>
      </c>
      <c r="S94" s="28">
        <f t="shared" si="62"/>
        <v>5274.4976952425968</v>
      </c>
      <c r="T94" s="20">
        <f t="shared" si="63"/>
        <v>5274.4976952425968</v>
      </c>
      <c r="U94" s="25">
        <f t="shared" si="64"/>
        <v>76</v>
      </c>
      <c r="V94" s="20">
        <f t="shared" si="45"/>
        <v>6443.0140148550854</v>
      </c>
      <c r="W94" s="20">
        <f t="shared" si="46"/>
        <v>4345.401908837468</v>
      </c>
      <c r="X94" s="20">
        <f t="shared" si="47"/>
        <v>2097.6121060176174</v>
      </c>
      <c r="Y94" s="26">
        <f t="shared" si="48"/>
        <v>866982.76966147602</v>
      </c>
      <c r="Z94" s="31">
        <v>37438</v>
      </c>
      <c r="AA94" s="28">
        <f t="shared" si="65"/>
        <v>0</v>
      </c>
      <c r="AB94" s="20">
        <f t="shared" si="49"/>
        <v>6443.0140148550854</v>
      </c>
      <c r="AC94" s="28">
        <f t="shared" si="66"/>
        <v>0</v>
      </c>
      <c r="AD94" s="20">
        <f t="shared" si="67"/>
        <v>5009.0313849387212</v>
      </c>
      <c r="AE94" s="25">
        <f t="shared" si="68"/>
        <v>76</v>
      </c>
      <c r="AF94" s="20">
        <f t="shared" si="50"/>
        <v>6909.1152521264676</v>
      </c>
      <c r="AG94" s="20">
        <f t="shared" si="51"/>
        <v>4953.3865360117279</v>
      </c>
      <c r="AH94" s="20">
        <f t="shared" si="52"/>
        <v>1955.7287161147397</v>
      </c>
      <c r="AI94" s="26">
        <f t="shared" si="53"/>
        <v>878646.32213041454</v>
      </c>
      <c r="AJ94" s="31">
        <v>37438</v>
      </c>
      <c r="AK94" s="28">
        <f t="shared" si="69"/>
        <v>0</v>
      </c>
      <c r="AL94" s="20">
        <f t="shared" si="54"/>
        <v>6909.1152521264676</v>
      </c>
      <c r="AM94" s="28">
        <f t="shared" si="70"/>
        <v>0</v>
      </c>
      <c r="AN94" s="20">
        <f t="shared" si="71"/>
        <v>5274.4976952425968</v>
      </c>
    </row>
    <row r="95" spans="1:40" ht="11.1" customHeight="1">
      <c r="A95" s="25">
        <f t="shared" si="55"/>
        <v>77</v>
      </c>
      <c r="B95" s="20">
        <f t="shared" si="36"/>
        <v>6443.0140148550854</v>
      </c>
      <c r="C95" s="20">
        <f t="shared" si="37"/>
        <v>4334.9138483073793</v>
      </c>
      <c r="D95" s="20">
        <f t="shared" si="38"/>
        <v>2108.1001665477061</v>
      </c>
      <c r="E95" s="26">
        <f t="shared" si="39"/>
        <v>864874.66949492833</v>
      </c>
      <c r="F95" s="31">
        <v>37469</v>
      </c>
      <c r="G95" s="28">
        <f t="shared" si="56"/>
        <v>6443.0140148550854</v>
      </c>
      <c r="H95" s="20">
        <f t="shared" si="57"/>
        <v>6443.0140148550854</v>
      </c>
      <c r="I95" s="28">
        <f t="shared" si="58"/>
        <v>5012.4924449136506</v>
      </c>
      <c r="J95" s="20">
        <f t="shared" si="59"/>
        <v>5012.4924449136506</v>
      </c>
      <c r="K95" s="25">
        <f t="shared" si="60"/>
        <v>77</v>
      </c>
      <c r="L95" s="20">
        <f t="shared" si="40"/>
        <v>6909.1152521264676</v>
      </c>
      <c r="M95" s="20">
        <f t="shared" si="41"/>
        <v>4942.3855619835822</v>
      </c>
      <c r="N95" s="20">
        <f t="shared" si="42"/>
        <v>1966.7296901428854</v>
      </c>
      <c r="O95" s="26">
        <f t="shared" si="43"/>
        <v>876679.59244027163</v>
      </c>
      <c r="P95" s="31">
        <v>37469</v>
      </c>
      <c r="Q95" s="28">
        <f t="shared" si="61"/>
        <v>6909.1152521264676</v>
      </c>
      <c r="R95" s="20">
        <f t="shared" si="44"/>
        <v>6909.1152521264676</v>
      </c>
      <c r="S95" s="28">
        <f t="shared" si="62"/>
        <v>5278.1280166718852</v>
      </c>
      <c r="T95" s="20">
        <f t="shared" si="63"/>
        <v>5278.1280166718852</v>
      </c>
      <c r="U95" s="25">
        <f t="shared" si="64"/>
        <v>77</v>
      </c>
      <c r="V95" s="20">
        <f t="shared" si="45"/>
        <v>6443.0140148550854</v>
      </c>
      <c r="W95" s="20">
        <f t="shared" si="46"/>
        <v>4334.9138483073793</v>
      </c>
      <c r="X95" s="20">
        <f t="shared" si="47"/>
        <v>2108.1001665477061</v>
      </c>
      <c r="Y95" s="26">
        <f t="shared" si="48"/>
        <v>864874.66949492833</v>
      </c>
      <c r="Z95" s="31">
        <v>37469</v>
      </c>
      <c r="AA95" s="28">
        <f t="shared" si="65"/>
        <v>0</v>
      </c>
      <c r="AB95" s="20">
        <f t="shared" si="49"/>
        <v>6443.0140148550854</v>
      </c>
      <c r="AC95" s="28">
        <f t="shared" si="66"/>
        <v>0</v>
      </c>
      <c r="AD95" s="20">
        <f t="shared" si="67"/>
        <v>5012.4924449136506</v>
      </c>
      <c r="AE95" s="25">
        <f t="shared" si="68"/>
        <v>77</v>
      </c>
      <c r="AF95" s="20">
        <f t="shared" si="50"/>
        <v>6909.1152521264676</v>
      </c>
      <c r="AG95" s="20">
        <f t="shared" si="51"/>
        <v>4942.3855619835822</v>
      </c>
      <c r="AH95" s="20">
        <f t="shared" si="52"/>
        <v>1966.7296901428854</v>
      </c>
      <c r="AI95" s="26">
        <f t="shared" si="53"/>
        <v>876679.59244027163</v>
      </c>
      <c r="AJ95" s="31">
        <v>37469</v>
      </c>
      <c r="AK95" s="28">
        <f t="shared" si="69"/>
        <v>0</v>
      </c>
      <c r="AL95" s="20">
        <f t="shared" si="54"/>
        <v>6909.1152521264676</v>
      </c>
      <c r="AM95" s="28">
        <f t="shared" si="70"/>
        <v>0</v>
      </c>
      <c r="AN95" s="20">
        <f t="shared" si="71"/>
        <v>5278.1280166718852</v>
      </c>
    </row>
    <row r="96" spans="1:40" ht="11.1" customHeight="1">
      <c r="A96" s="25">
        <f t="shared" si="55"/>
        <v>78</v>
      </c>
      <c r="B96" s="20">
        <f t="shared" si="36"/>
        <v>6443.0140148550854</v>
      </c>
      <c r="C96" s="20">
        <f t="shared" si="37"/>
        <v>4324.3733474746414</v>
      </c>
      <c r="D96" s="20">
        <f t="shared" si="38"/>
        <v>2118.640667380444</v>
      </c>
      <c r="E96" s="26">
        <f t="shared" si="39"/>
        <v>862756.02882754791</v>
      </c>
      <c r="F96" s="31">
        <v>37500</v>
      </c>
      <c r="G96" s="28">
        <f t="shared" si="56"/>
        <v>6443.0140148550854</v>
      </c>
      <c r="H96" s="20">
        <f t="shared" si="57"/>
        <v>6443.0140148550854</v>
      </c>
      <c r="I96" s="28">
        <f t="shared" si="58"/>
        <v>5015.9708101884535</v>
      </c>
      <c r="J96" s="20">
        <f t="shared" si="59"/>
        <v>5015.9708101884535</v>
      </c>
      <c r="K96" s="25">
        <f t="shared" si="60"/>
        <v>78</v>
      </c>
      <c r="L96" s="20">
        <f t="shared" si="40"/>
        <v>6909.1152521264676</v>
      </c>
      <c r="M96" s="20">
        <f t="shared" si="41"/>
        <v>4931.3227074765282</v>
      </c>
      <c r="N96" s="20">
        <f t="shared" si="42"/>
        <v>1977.7925446499394</v>
      </c>
      <c r="O96" s="26">
        <f t="shared" si="43"/>
        <v>874701.79989562172</v>
      </c>
      <c r="P96" s="31">
        <v>37500</v>
      </c>
      <c r="Q96" s="28">
        <f t="shared" si="61"/>
        <v>6909.1152521264676</v>
      </c>
      <c r="R96" s="20">
        <f t="shared" si="44"/>
        <v>6909.1152521264676</v>
      </c>
      <c r="S96" s="28">
        <f t="shared" si="62"/>
        <v>5281.7787586592131</v>
      </c>
      <c r="T96" s="20">
        <f t="shared" si="63"/>
        <v>5281.7787586592131</v>
      </c>
      <c r="U96" s="25">
        <f t="shared" si="64"/>
        <v>78</v>
      </c>
      <c r="V96" s="20">
        <f t="shared" si="45"/>
        <v>6443.0140148550854</v>
      </c>
      <c r="W96" s="20">
        <f t="shared" si="46"/>
        <v>4324.3733474746414</v>
      </c>
      <c r="X96" s="20">
        <f t="shared" si="47"/>
        <v>2118.640667380444</v>
      </c>
      <c r="Y96" s="26">
        <f t="shared" si="48"/>
        <v>862756.02882754791</v>
      </c>
      <c r="Z96" s="31">
        <v>37500</v>
      </c>
      <c r="AA96" s="28">
        <f t="shared" si="65"/>
        <v>0</v>
      </c>
      <c r="AB96" s="20">
        <f t="shared" si="49"/>
        <v>6443.0140148550854</v>
      </c>
      <c r="AC96" s="28">
        <f t="shared" si="66"/>
        <v>0</v>
      </c>
      <c r="AD96" s="20">
        <f t="shared" si="67"/>
        <v>5015.9708101884535</v>
      </c>
      <c r="AE96" s="25">
        <f t="shared" si="68"/>
        <v>78</v>
      </c>
      <c r="AF96" s="20">
        <f t="shared" si="50"/>
        <v>6909.1152521264676</v>
      </c>
      <c r="AG96" s="20">
        <f t="shared" si="51"/>
        <v>4931.3227074765282</v>
      </c>
      <c r="AH96" s="20">
        <f t="shared" si="52"/>
        <v>1977.7925446499394</v>
      </c>
      <c r="AI96" s="26">
        <f t="shared" si="53"/>
        <v>874701.79989562172</v>
      </c>
      <c r="AJ96" s="31">
        <v>37500</v>
      </c>
      <c r="AK96" s="28">
        <f t="shared" si="69"/>
        <v>0</v>
      </c>
      <c r="AL96" s="20">
        <f t="shared" si="54"/>
        <v>6909.1152521264676</v>
      </c>
      <c r="AM96" s="28">
        <f t="shared" si="70"/>
        <v>0</v>
      </c>
      <c r="AN96" s="20">
        <f t="shared" si="71"/>
        <v>5281.7787586592131</v>
      </c>
    </row>
    <row r="97" spans="1:40" ht="11.1" customHeight="1">
      <c r="A97" s="25">
        <f t="shared" si="55"/>
        <v>79</v>
      </c>
      <c r="B97" s="20">
        <f t="shared" si="36"/>
        <v>6443.0140148550854</v>
      </c>
      <c r="C97" s="20">
        <f t="shared" si="37"/>
        <v>4313.7801441377396</v>
      </c>
      <c r="D97" s="20">
        <f t="shared" si="38"/>
        <v>2129.2338707173458</v>
      </c>
      <c r="E97" s="26">
        <f t="shared" si="39"/>
        <v>860626.79495683056</v>
      </c>
      <c r="F97" s="31">
        <v>37530</v>
      </c>
      <c r="G97" s="28">
        <f t="shared" si="56"/>
        <v>6443.0140148550854</v>
      </c>
      <c r="H97" s="20">
        <f t="shared" si="57"/>
        <v>6443.0140148550854</v>
      </c>
      <c r="I97" s="28">
        <f t="shared" si="58"/>
        <v>5019.4665672896317</v>
      </c>
      <c r="J97" s="20">
        <f t="shared" si="59"/>
        <v>5019.4665672896317</v>
      </c>
      <c r="K97" s="25">
        <f t="shared" si="60"/>
        <v>79</v>
      </c>
      <c r="L97" s="20">
        <f t="shared" si="40"/>
        <v>6909.1152521264676</v>
      </c>
      <c r="M97" s="20">
        <f t="shared" si="41"/>
        <v>4920.1976244128728</v>
      </c>
      <c r="N97" s="20">
        <f t="shared" si="42"/>
        <v>1988.9176277135948</v>
      </c>
      <c r="O97" s="26">
        <f t="shared" si="43"/>
        <v>872712.88226790808</v>
      </c>
      <c r="P97" s="31">
        <v>37530</v>
      </c>
      <c r="Q97" s="28">
        <f t="shared" si="61"/>
        <v>6909.1152521264676</v>
      </c>
      <c r="R97" s="20">
        <f t="shared" si="44"/>
        <v>6909.1152521264676</v>
      </c>
      <c r="S97" s="28">
        <f t="shared" si="62"/>
        <v>5285.4500360702195</v>
      </c>
      <c r="T97" s="20">
        <f t="shared" si="63"/>
        <v>5285.4500360702195</v>
      </c>
      <c r="U97" s="25">
        <f t="shared" si="64"/>
        <v>79</v>
      </c>
      <c r="V97" s="20">
        <f t="shared" si="45"/>
        <v>6443.0140148550854</v>
      </c>
      <c r="W97" s="20">
        <f t="shared" si="46"/>
        <v>4313.7801441377396</v>
      </c>
      <c r="X97" s="20">
        <f t="shared" si="47"/>
        <v>2129.2338707173458</v>
      </c>
      <c r="Y97" s="26">
        <f t="shared" si="48"/>
        <v>860626.79495683056</v>
      </c>
      <c r="Z97" s="31">
        <v>37530</v>
      </c>
      <c r="AA97" s="28">
        <f t="shared" si="65"/>
        <v>0</v>
      </c>
      <c r="AB97" s="20">
        <f t="shared" si="49"/>
        <v>6443.0140148550854</v>
      </c>
      <c r="AC97" s="28">
        <f t="shared" si="66"/>
        <v>0</v>
      </c>
      <c r="AD97" s="20">
        <f t="shared" si="67"/>
        <v>5019.4665672896317</v>
      </c>
      <c r="AE97" s="25">
        <f t="shared" si="68"/>
        <v>79</v>
      </c>
      <c r="AF97" s="20">
        <f t="shared" si="50"/>
        <v>6909.1152521264676</v>
      </c>
      <c r="AG97" s="20">
        <f t="shared" si="51"/>
        <v>4920.1976244128728</v>
      </c>
      <c r="AH97" s="20">
        <f t="shared" si="52"/>
        <v>1988.9176277135948</v>
      </c>
      <c r="AI97" s="26">
        <f t="shared" si="53"/>
        <v>872712.88226790808</v>
      </c>
      <c r="AJ97" s="31">
        <v>37530</v>
      </c>
      <c r="AK97" s="28">
        <f t="shared" si="69"/>
        <v>0</v>
      </c>
      <c r="AL97" s="20">
        <f t="shared" si="54"/>
        <v>6909.1152521264676</v>
      </c>
      <c r="AM97" s="28">
        <f t="shared" si="70"/>
        <v>0</v>
      </c>
      <c r="AN97" s="20">
        <f t="shared" si="71"/>
        <v>5285.4500360702195</v>
      </c>
    </row>
    <row r="98" spans="1:40" ht="11.1" customHeight="1">
      <c r="A98" s="25">
        <f t="shared" si="55"/>
        <v>80</v>
      </c>
      <c r="B98" s="20">
        <f t="shared" si="36"/>
        <v>6443.0140148550854</v>
      </c>
      <c r="C98" s="20">
        <f t="shared" si="37"/>
        <v>4303.133974784153</v>
      </c>
      <c r="D98" s="20">
        <f t="shared" si="38"/>
        <v>2139.8800400709324</v>
      </c>
      <c r="E98" s="26">
        <f t="shared" si="39"/>
        <v>858486.91491675959</v>
      </c>
      <c r="F98" s="31">
        <v>37561</v>
      </c>
      <c r="G98" s="28">
        <f t="shared" si="56"/>
        <v>6443.0140148550854</v>
      </c>
      <c r="H98" s="20">
        <f t="shared" si="57"/>
        <v>6443.0140148550854</v>
      </c>
      <c r="I98" s="28">
        <f t="shared" si="58"/>
        <v>5022.9798031763148</v>
      </c>
      <c r="J98" s="20">
        <f t="shared" si="59"/>
        <v>5022.9798031763148</v>
      </c>
      <c r="K98" s="25">
        <f t="shared" si="60"/>
        <v>80</v>
      </c>
      <c r="L98" s="20">
        <f t="shared" si="40"/>
        <v>6909.1152521264676</v>
      </c>
      <c r="M98" s="20">
        <f t="shared" si="41"/>
        <v>4909.0099627569834</v>
      </c>
      <c r="N98" s="20">
        <f t="shared" si="42"/>
        <v>2000.1052893694841</v>
      </c>
      <c r="O98" s="26">
        <f t="shared" si="43"/>
        <v>870712.7769785386</v>
      </c>
      <c r="P98" s="31">
        <v>37561</v>
      </c>
      <c r="Q98" s="28">
        <f t="shared" si="61"/>
        <v>6909.1152521264676</v>
      </c>
      <c r="R98" s="20">
        <f t="shared" si="44"/>
        <v>6909.1152521264676</v>
      </c>
      <c r="S98" s="28">
        <f t="shared" si="62"/>
        <v>5289.1419644166626</v>
      </c>
      <c r="T98" s="20">
        <f t="shared" si="63"/>
        <v>5289.1419644166626</v>
      </c>
      <c r="U98" s="25">
        <f t="shared" si="64"/>
        <v>80</v>
      </c>
      <c r="V98" s="20">
        <f t="shared" si="45"/>
        <v>6443.0140148550854</v>
      </c>
      <c r="W98" s="20">
        <f t="shared" si="46"/>
        <v>4303.133974784153</v>
      </c>
      <c r="X98" s="20">
        <f t="shared" si="47"/>
        <v>2139.8800400709324</v>
      </c>
      <c r="Y98" s="26">
        <f t="shared" si="48"/>
        <v>858486.91491675959</v>
      </c>
      <c r="Z98" s="31">
        <v>37561</v>
      </c>
      <c r="AA98" s="28">
        <f t="shared" si="65"/>
        <v>0</v>
      </c>
      <c r="AB98" s="20">
        <f t="shared" si="49"/>
        <v>6443.0140148550854</v>
      </c>
      <c r="AC98" s="28">
        <f t="shared" si="66"/>
        <v>0</v>
      </c>
      <c r="AD98" s="20">
        <f t="shared" si="67"/>
        <v>5022.9798031763148</v>
      </c>
      <c r="AE98" s="25">
        <f t="shared" si="68"/>
        <v>80</v>
      </c>
      <c r="AF98" s="20">
        <f t="shared" si="50"/>
        <v>6909.1152521264676</v>
      </c>
      <c r="AG98" s="20">
        <f t="shared" si="51"/>
        <v>4909.0099627569834</v>
      </c>
      <c r="AH98" s="20">
        <f t="shared" si="52"/>
        <v>2000.1052893694841</v>
      </c>
      <c r="AI98" s="26">
        <f t="shared" si="53"/>
        <v>870712.7769785386</v>
      </c>
      <c r="AJ98" s="31">
        <v>37561</v>
      </c>
      <c r="AK98" s="28">
        <f t="shared" si="69"/>
        <v>0</v>
      </c>
      <c r="AL98" s="20">
        <f t="shared" si="54"/>
        <v>6909.1152521264676</v>
      </c>
      <c r="AM98" s="28">
        <f t="shared" si="70"/>
        <v>0</v>
      </c>
      <c r="AN98" s="20">
        <f t="shared" si="71"/>
        <v>5289.1419644166626</v>
      </c>
    </row>
    <row r="99" spans="1:40" ht="11.1" customHeight="1">
      <c r="A99" s="25">
        <f t="shared" si="55"/>
        <v>81</v>
      </c>
      <c r="B99" s="20">
        <f t="shared" si="36"/>
        <v>6443.0140148550854</v>
      </c>
      <c r="C99" s="20">
        <f t="shared" si="37"/>
        <v>4292.4345745837973</v>
      </c>
      <c r="D99" s="20">
        <f t="shared" si="38"/>
        <v>2150.5794402712881</v>
      </c>
      <c r="E99" s="26">
        <f t="shared" si="39"/>
        <v>856336.33547648834</v>
      </c>
      <c r="F99" s="31">
        <v>37591</v>
      </c>
      <c r="G99" s="28">
        <f t="shared" si="56"/>
        <v>6443.0140148550854</v>
      </c>
      <c r="H99" s="20">
        <f t="shared" si="57"/>
        <v>6443.0140148550854</v>
      </c>
      <c r="I99" s="28">
        <f t="shared" si="58"/>
        <v>5026.5106052424326</v>
      </c>
      <c r="J99" s="20">
        <f t="shared" si="59"/>
        <v>5026.5106052424326</v>
      </c>
      <c r="K99" s="25">
        <f t="shared" si="60"/>
        <v>81</v>
      </c>
      <c r="L99" s="20">
        <f t="shared" si="40"/>
        <v>6909.1152521264676</v>
      </c>
      <c r="M99" s="20">
        <f t="shared" si="41"/>
        <v>4897.75937050428</v>
      </c>
      <c r="N99" s="20">
        <f t="shared" si="42"/>
        <v>2011.3558816221876</v>
      </c>
      <c r="O99" s="26">
        <f t="shared" si="43"/>
        <v>868701.42109691643</v>
      </c>
      <c r="P99" s="31">
        <v>37591</v>
      </c>
      <c r="Q99" s="28">
        <f t="shared" si="61"/>
        <v>6909.1152521264676</v>
      </c>
      <c r="R99" s="20">
        <f t="shared" si="44"/>
        <v>6909.1152521264676</v>
      </c>
      <c r="S99" s="28">
        <f t="shared" si="62"/>
        <v>5292.8546598600551</v>
      </c>
      <c r="T99" s="20">
        <f t="shared" si="63"/>
        <v>5292.8546598600551</v>
      </c>
      <c r="U99" s="25">
        <f t="shared" si="64"/>
        <v>81</v>
      </c>
      <c r="V99" s="20">
        <f t="shared" si="45"/>
        <v>6443.0140148550854</v>
      </c>
      <c r="W99" s="20">
        <f t="shared" si="46"/>
        <v>4292.4345745837973</v>
      </c>
      <c r="X99" s="20">
        <f t="shared" si="47"/>
        <v>2150.5794402712881</v>
      </c>
      <c r="Y99" s="26">
        <f t="shared" si="48"/>
        <v>856336.33547648834</v>
      </c>
      <c r="Z99" s="31">
        <v>37591</v>
      </c>
      <c r="AA99" s="28">
        <f t="shared" si="65"/>
        <v>0</v>
      </c>
      <c r="AB99" s="20">
        <f t="shared" si="49"/>
        <v>6443.0140148550854</v>
      </c>
      <c r="AC99" s="28">
        <f t="shared" si="66"/>
        <v>0</v>
      </c>
      <c r="AD99" s="20">
        <f t="shared" si="67"/>
        <v>5026.5106052424326</v>
      </c>
      <c r="AE99" s="25">
        <f t="shared" si="68"/>
        <v>81</v>
      </c>
      <c r="AF99" s="20">
        <f t="shared" si="50"/>
        <v>6909.1152521264676</v>
      </c>
      <c r="AG99" s="20">
        <f t="shared" si="51"/>
        <v>4897.75937050428</v>
      </c>
      <c r="AH99" s="20">
        <f t="shared" si="52"/>
        <v>2011.3558816221876</v>
      </c>
      <c r="AI99" s="26">
        <f t="shared" si="53"/>
        <v>868701.42109691643</v>
      </c>
      <c r="AJ99" s="31">
        <v>37591</v>
      </c>
      <c r="AK99" s="28">
        <f t="shared" si="69"/>
        <v>0</v>
      </c>
      <c r="AL99" s="20">
        <f t="shared" si="54"/>
        <v>6909.1152521264676</v>
      </c>
      <c r="AM99" s="28">
        <f t="shared" si="70"/>
        <v>0</v>
      </c>
      <c r="AN99" s="20">
        <f t="shared" si="71"/>
        <v>5292.8546598600551</v>
      </c>
    </row>
    <row r="100" spans="1:40" ht="11.1" customHeight="1">
      <c r="A100" s="25">
        <f t="shared" si="55"/>
        <v>82</v>
      </c>
      <c r="B100" s="20">
        <f t="shared" si="36"/>
        <v>6443.0140148550854</v>
      </c>
      <c r="C100" s="20">
        <f t="shared" si="37"/>
        <v>4281.6816773824421</v>
      </c>
      <c r="D100" s="20">
        <f t="shared" si="38"/>
        <v>2161.3323374726433</v>
      </c>
      <c r="E100" s="26">
        <f t="shared" si="39"/>
        <v>854175.00313901575</v>
      </c>
      <c r="F100" s="31">
        <v>37622</v>
      </c>
      <c r="G100" s="28">
        <f t="shared" si="56"/>
        <v>6443.0140148550854</v>
      </c>
      <c r="H100" s="20">
        <f t="shared" si="57"/>
        <v>6443.0140148550854</v>
      </c>
      <c r="I100" s="28">
        <f t="shared" si="58"/>
        <v>5030.0590613188797</v>
      </c>
      <c r="J100" s="20">
        <f t="shared" si="59"/>
        <v>5030.0590613188797</v>
      </c>
      <c r="K100" s="25">
        <f t="shared" si="60"/>
        <v>82</v>
      </c>
      <c r="L100" s="20">
        <f t="shared" si="40"/>
        <v>6909.1152521264676</v>
      </c>
      <c r="M100" s="20">
        <f t="shared" si="41"/>
        <v>4886.445493670155</v>
      </c>
      <c r="N100" s="20">
        <f t="shared" si="42"/>
        <v>2022.6697584563126</v>
      </c>
      <c r="O100" s="26">
        <f t="shared" si="43"/>
        <v>866678.75133846013</v>
      </c>
      <c r="P100" s="31">
        <v>37622</v>
      </c>
      <c r="Q100" s="28">
        <f t="shared" si="61"/>
        <v>6909.1152521264676</v>
      </c>
      <c r="R100" s="20">
        <f t="shared" si="44"/>
        <v>6909.1152521264676</v>
      </c>
      <c r="S100" s="28">
        <f t="shared" si="62"/>
        <v>5296.5882392153162</v>
      </c>
      <c r="T100" s="20">
        <f t="shared" si="63"/>
        <v>5296.5882392153162</v>
      </c>
      <c r="U100" s="25">
        <f t="shared" si="64"/>
        <v>82</v>
      </c>
      <c r="V100" s="20">
        <f t="shared" si="45"/>
        <v>6443.0140148550854</v>
      </c>
      <c r="W100" s="20">
        <f t="shared" si="46"/>
        <v>4281.6816773824421</v>
      </c>
      <c r="X100" s="20">
        <f t="shared" si="47"/>
        <v>2161.3323374726433</v>
      </c>
      <c r="Y100" s="26">
        <f t="shared" si="48"/>
        <v>854175.00313901575</v>
      </c>
      <c r="Z100" s="31">
        <v>37622</v>
      </c>
      <c r="AA100" s="28">
        <f t="shared" si="65"/>
        <v>0</v>
      </c>
      <c r="AB100" s="20">
        <f t="shared" si="49"/>
        <v>6443.0140148550854</v>
      </c>
      <c r="AC100" s="28">
        <f t="shared" si="66"/>
        <v>0</v>
      </c>
      <c r="AD100" s="20">
        <f t="shared" si="67"/>
        <v>5030.0590613188797</v>
      </c>
      <c r="AE100" s="25">
        <f t="shared" si="68"/>
        <v>82</v>
      </c>
      <c r="AF100" s="20">
        <f t="shared" si="50"/>
        <v>6909.1152521264676</v>
      </c>
      <c r="AG100" s="20">
        <f t="shared" si="51"/>
        <v>4886.445493670155</v>
      </c>
      <c r="AH100" s="20">
        <f t="shared" si="52"/>
        <v>2022.6697584563126</v>
      </c>
      <c r="AI100" s="26">
        <f t="shared" si="53"/>
        <v>866678.75133846013</v>
      </c>
      <c r="AJ100" s="31">
        <v>37622</v>
      </c>
      <c r="AK100" s="28">
        <f t="shared" si="69"/>
        <v>0</v>
      </c>
      <c r="AL100" s="20">
        <f t="shared" si="54"/>
        <v>6909.1152521264676</v>
      </c>
      <c r="AM100" s="28">
        <f t="shared" si="70"/>
        <v>0</v>
      </c>
      <c r="AN100" s="20">
        <f t="shared" si="71"/>
        <v>5296.5882392153162</v>
      </c>
    </row>
    <row r="101" spans="1:40" ht="11.1" customHeight="1">
      <c r="A101" s="25">
        <f t="shared" si="55"/>
        <v>83</v>
      </c>
      <c r="B101" s="20">
        <f t="shared" si="36"/>
        <v>6443.0140148550854</v>
      </c>
      <c r="C101" s="20">
        <f t="shared" si="37"/>
        <v>4270.8750156950782</v>
      </c>
      <c r="D101" s="20">
        <f t="shared" si="38"/>
        <v>2172.1389991600072</v>
      </c>
      <c r="E101" s="26">
        <f t="shared" si="39"/>
        <v>852002.86413985572</v>
      </c>
      <c r="F101" s="31">
        <v>37653</v>
      </c>
      <c r="G101" s="28">
        <f t="shared" si="56"/>
        <v>6443.0140148550854</v>
      </c>
      <c r="H101" s="20">
        <f t="shared" si="57"/>
        <v>6443.0140148550854</v>
      </c>
      <c r="I101" s="28">
        <f t="shared" si="58"/>
        <v>5033.6252596757095</v>
      </c>
      <c r="J101" s="20">
        <f t="shared" si="59"/>
        <v>5033.6252596757095</v>
      </c>
      <c r="K101" s="25">
        <f t="shared" si="60"/>
        <v>83</v>
      </c>
      <c r="L101" s="20">
        <f t="shared" si="40"/>
        <v>6909.1152521264676</v>
      </c>
      <c r="M101" s="20">
        <f t="shared" si="41"/>
        <v>4875.0679762788386</v>
      </c>
      <c r="N101" s="20">
        <f t="shared" si="42"/>
        <v>2034.047275847629</v>
      </c>
      <c r="O101" s="26">
        <f t="shared" si="43"/>
        <v>864644.70406261249</v>
      </c>
      <c r="P101" s="31">
        <v>37653</v>
      </c>
      <c r="Q101" s="28">
        <f t="shared" si="61"/>
        <v>6909.1152521264676</v>
      </c>
      <c r="R101" s="20">
        <f t="shared" si="44"/>
        <v>6909.1152521264676</v>
      </c>
      <c r="S101" s="28">
        <f t="shared" si="62"/>
        <v>5300.3428199544505</v>
      </c>
      <c r="T101" s="20">
        <f t="shared" si="63"/>
        <v>5300.3428199544505</v>
      </c>
      <c r="U101" s="25">
        <f t="shared" si="64"/>
        <v>83</v>
      </c>
      <c r="V101" s="20">
        <f t="shared" si="45"/>
        <v>6443.0140148550854</v>
      </c>
      <c r="W101" s="20">
        <f t="shared" si="46"/>
        <v>4270.8750156950782</v>
      </c>
      <c r="X101" s="20">
        <f t="shared" si="47"/>
        <v>2172.1389991600072</v>
      </c>
      <c r="Y101" s="26">
        <f t="shared" si="48"/>
        <v>852002.86413985572</v>
      </c>
      <c r="Z101" s="31">
        <v>37653</v>
      </c>
      <c r="AA101" s="28">
        <f t="shared" si="65"/>
        <v>0</v>
      </c>
      <c r="AB101" s="20">
        <f t="shared" si="49"/>
        <v>6443.0140148550854</v>
      </c>
      <c r="AC101" s="28">
        <f t="shared" si="66"/>
        <v>0</v>
      </c>
      <c r="AD101" s="20">
        <f t="shared" si="67"/>
        <v>5033.6252596757095</v>
      </c>
      <c r="AE101" s="25">
        <f t="shared" si="68"/>
        <v>83</v>
      </c>
      <c r="AF101" s="20">
        <f t="shared" si="50"/>
        <v>6909.1152521264676</v>
      </c>
      <c r="AG101" s="20">
        <f t="shared" si="51"/>
        <v>4875.0679762788386</v>
      </c>
      <c r="AH101" s="20">
        <f t="shared" si="52"/>
        <v>2034.047275847629</v>
      </c>
      <c r="AI101" s="26">
        <f t="shared" si="53"/>
        <v>864644.70406261249</v>
      </c>
      <c r="AJ101" s="31">
        <v>37653</v>
      </c>
      <c r="AK101" s="28">
        <f t="shared" si="69"/>
        <v>0</v>
      </c>
      <c r="AL101" s="20">
        <f t="shared" si="54"/>
        <v>6909.1152521264676</v>
      </c>
      <c r="AM101" s="28">
        <f t="shared" si="70"/>
        <v>0</v>
      </c>
      <c r="AN101" s="20">
        <f t="shared" si="71"/>
        <v>5300.3428199544505</v>
      </c>
    </row>
    <row r="102" spans="1:40" ht="11.1" customHeight="1">
      <c r="A102" s="25">
        <f t="shared" si="55"/>
        <v>84</v>
      </c>
      <c r="B102" s="20">
        <f t="shared" si="36"/>
        <v>6443.0140148550854</v>
      </c>
      <c r="C102" s="20">
        <f t="shared" si="37"/>
        <v>4260.0143206992789</v>
      </c>
      <c r="D102" s="20">
        <f t="shared" si="38"/>
        <v>2182.9996941558065</v>
      </c>
      <c r="E102" s="26">
        <f t="shared" si="39"/>
        <v>849819.86444569996</v>
      </c>
      <c r="F102" s="31">
        <v>37681</v>
      </c>
      <c r="G102" s="28">
        <f t="shared" si="56"/>
        <v>6443.0140148550854</v>
      </c>
      <c r="H102" s="20">
        <f t="shared" si="57"/>
        <v>6443.0140148550854</v>
      </c>
      <c r="I102" s="28">
        <f t="shared" si="58"/>
        <v>5037.2092890243239</v>
      </c>
      <c r="J102" s="20">
        <f t="shared" si="59"/>
        <v>5037.2092890243239</v>
      </c>
      <c r="K102" s="25">
        <f t="shared" si="60"/>
        <v>84</v>
      </c>
      <c r="L102" s="20">
        <f t="shared" si="40"/>
        <v>6909.1152521264676</v>
      </c>
      <c r="M102" s="20">
        <f t="shared" si="41"/>
        <v>4863.6264603521959</v>
      </c>
      <c r="N102" s="20">
        <f t="shared" si="42"/>
        <v>2045.4887917742717</v>
      </c>
      <c r="O102" s="26">
        <f t="shared" si="43"/>
        <v>862599.21527083823</v>
      </c>
      <c r="P102" s="31">
        <v>37681</v>
      </c>
      <c r="Q102" s="28">
        <f t="shared" si="61"/>
        <v>6909.1152521264676</v>
      </c>
      <c r="R102" s="20">
        <f t="shared" si="44"/>
        <v>6909.1152521264676</v>
      </c>
      <c r="S102" s="28">
        <f t="shared" si="62"/>
        <v>5304.1185202102424</v>
      </c>
      <c r="T102" s="20">
        <f t="shared" si="63"/>
        <v>5304.1185202102424</v>
      </c>
      <c r="U102" s="25">
        <f t="shared" si="64"/>
        <v>84</v>
      </c>
      <c r="V102" s="20">
        <f t="shared" si="45"/>
        <v>6443.0140148550854</v>
      </c>
      <c r="W102" s="20">
        <f t="shared" si="46"/>
        <v>4260.0143206992789</v>
      </c>
      <c r="X102" s="20">
        <f t="shared" si="47"/>
        <v>2182.9996941558065</v>
      </c>
      <c r="Y102" s="26">
        <f t="shared" si="48"/>
        <v>849819.86444569996</v>
      </c>
      <c r="Z102" s="31">
        <v>37681</v>
      </c>
      <c r="AA102" s="28">
        <f t="shared" si="65"/>
        <v>0</v>
      </c>
      <c r="AB102" s="20">
        <f t="shared" si="49"/>
        <v>6443.0140148550854</v>
      </c>
      <c r="AC102" s="28">
        <f t="shared" si="66"/>
        <v>0</v>
      </c>
      <c r="AD102" s="20">
        <f t="shared" si="67"/>
        <v>5037.2092890243239</v>
      </c>
      <c r="AE102" s="25">
        <f t="shared" si="68"/>
        <v>84</v>
      </c>
      <c r="AF102" s="20">
        <f t="shared" si="50"/>
        <v>6909.1152521264676</v>
      </c>
      <c r="AG102" s="20">
        <f t="shared" si="51"/>
        <v>4863.6264603521959</v>
      </c>
      <c r="AH102" s="20">
        <f t="shared" si="52"/>
        <v>2045.4887917742717</v>
      </c>
      <c r="AI102" s="26">
        <f t="shared" si="53"/>
        <v>862599.21527083823</v>
      </c>
      <c r="AJ102" s="31">
        <v>37681</v>
      </c>
      <c r="AK102" s="28">
        <f t="shared" si="69"/>
        <v>0</v>
      </c>
      <c r="AL102" s="20">
        <f t="shared" si="54"/>
        <v>6909.1152521264676</v>
      </c>
      <c r="AM102" s="28">
        <f t="shared" si="70"/>
        <v>0</v>
      </c>
      <c r="AN102" s="20">
        <f t="shared" si="71"/>
        <v>5304.1185202102424</v>
      </c>
    </row>
    <row r="103" spans="1:40" ht="11.1" customHeight="1">
      <c r="A103" s="25">
        <f t="shared" si="55"/>
        <v>85</v>
      </c>
      <c r="B103" s="20">
        <f t="shared" si="36"/>
        <v>6443.0140148550854</v>
      </c>
      <c r="C103" s="20">
        <f t="shared" si="37"/>
        <v>4249.0993222284997</v>
      </c>
      <c r="D103" s="20">
        <f t="shared" si="38"/>
        <v>2193.9146926265857</v>
      </c>
      <c r="E103" s="26">
        <f t="shared" si="39"/>
        <v>847625.94975307339</v>
      </c>
      <c r="F103" s="31">
        <v>37712</v>
      </c>
      <c r="G103" s="28">
        <f t="shared" si="56"/>
        <v>6443.0140148550854</v>
      </c>
      <c r="H103" s="20">
        <f t="shared" si="57"/>
        <v>6443.0140148550854</v>
      </c>
      <c r="I103" s="28">
        <f t="shared" si="58"/>
        <v>5040.81123851968</v>
      </c>
      <c r="J103" s="20">
        <f t="shared" si="59"/>
        <v>5040.81123851968</v>
      </c>
      <c r="K103" s="25">
        <f t="shared" si="60"/>
        <v>85</v>
      </c>
      <c r="L103" s="20">
        <f t="shared" si="40"/>
        <v>6909.1152521264676</v>
      </c>
      <c r="M103" s="20">
        <f t="shared" si="41"/>
        <v>4852.1205858984658</v>
      </c>
      <c r="N103" s="20">
        <f t="shared" si="42"/>
        <v>2056.9946662280017</v>
      </c>
      <c r="O103" s="26">
        <f t="shared" si="43"/>
        <v>860542.22060461028</v>
      </c>
      <c r="P103" s="31">
        <v>37712</v>
      </c>
      <c r="Q103" s="28">
        <f t="shared" si="61"/>
        <v>6909.1152521264676</v>
      </c>
      <c r="R103" s="20">
        <f t="shared" si="44"/>
        <v>6909.1152521264676</v>
      </c>
      <c r="S103" s="28">
        <f t="shared" si="62"/>
        <v>5307.915458779974</v>
      </c>
      <c r="T103" s="20">
        <f t="shared" si="63"/>
        <v>5307.915458779974</v>
      </c>
      <c r="U103" s="25">
        <f t="shared" si="64"/>
        <v>85</v>
      </c>
      <c r="V103" s="20">
        <f t="shared" si="45"/>
        <v>6443.0140148550854</v>
      </c>
      <c r="W103" s="20">
        <f t="shared" si="46"/>
        <v>4249.0993222284997</v>
      </c>
      <c r="X103" s="20">
        <f t="shared" si="47"/>
        <v>2193.9146926265857</v>
      </c>
      <c r="Y103" s="26">
        <f t="shared" si="48"/>
        <v>847625.94975307339</v>
      </c>
      <c r="Z103" s="31">
        <v>37712</v>
      </c>
      <c r="AA103" s="28">
        <f t="shared" si="65"/>
        <v>0</v>
      </c>
      <c r="AB103" s="20">
        <f t="shared" si="49"/>
        <v>6443.0140148550854</v>
      </c>
      <c r="AC103" s="28">
        <f t="shared" si="66"/>
        <v>0</v>
      </c>
      <c r="AD103" s="20">
        <f t="shared" si="67"/>
        <v>5040.81123851968</v>
      </c>
      <c r="AE103" s="25">
        <f t="shared" si="68"/>
        <v>85</v>
      </c>
      <c r="AF103" s="20">
        <f t="shared" si="50"/>
        <v>6909.1152521264676</v>
      </c>
      <c r="AG103" s="20">
        <f t="shared" si="51"/>
        <v>4852.1205858984658</v>
      </c>
      <c r="AH103" s="20">
        <f t="shared" si="52"/>
        <v>2056.9946662280017</v>
      </c>
      <c r="AI103" s="26">
        <f t="shared" si="53"/>
        <v>860542.22060461028</v>
      </c>
      <c r="AJ103" s="31">
        <v>37712</v>
      </c>
      <c r="AK103" s="28">
        <f t="shared" si="69"/>
        <v>0</v>
      </c>
      <c r="AL103" s="20">
        <f t="shared" si="54"/>
        <v>6909.1152521264676</v>
      </c>
      <c r="AM103" s="28">
        <f t="shared" si="70"/>
        <v>0</v>
      </c>
      <c r="AN103" s="20">
        <f t="shared" si="71"/>
        <v>5307.915458779974</v>
      </c>
    </row>
    <row r="104" spans="1:40" ht="11.1" customHeight="1">
      <c r="A104" s="25">
        <f t="shared" si="55"/>
        <v>86</v>
      </c>
      <c r="B104" s="20">
        <f t="shared" si="36"/>
        <v>6443.0140148550854</v>
      </c>
      <c r="C104" s="20">
        <f t="shared" si="37"/>
        <v>4238.1297487653674</v>
      </c>
      <c r="D104" s="20">
        <f t="shared" si="38"/>
        <v>2204.884266089718</v>
      </c>
      <c r="E104" s="26">
        <f t="shared" si="39"/>
        <v>845421.06548698363</v>
      </c>
      <c r="F104" s="31">
        <v>37742</v>
      </c>
      <c r="G104" s="28">
        <f t="shared" si="56"/>
        <v>6443.0140148550854</v>
      </c>
      <c r="H104" s="20">
        <f t="shared" si="57"/>
        <v>6443.0140148550854</v>
      </c>
      <c r="I104" s="28">
        <f t="shared" si="58"/>
        <v>5044.4311977625139</v>
      </c>
      <c r="J104" s="20">
        <f t="shared" si="59"/>
        <v>5044.4311977625139</v>
      </c>
      <c r="K104" s="25">
        <f t="shared" si="60"/>
        <v>86</v>
      </c>
      <c r="L104" s="20">
        <f t="shared" si="40"/>
        <v>6909.1152521264676</v>
      </c>
      <c r="M104" s="20">
        <f t="shared" si="41"/>
        <v>4840.5499909009332</v>
      </c>
      <c r="N104" s="20">
        <f t="shared" si="42"/>
        <v>2068.5652612255344</v>
      </c>
      <c r="O104" s="26">
        <f t="shared" si="43"/>
        <v>858473.65534338471</v>
      </c>
      <c r="P104" s="31">
        <v>37742</v>
      </c>
      <c r="Q104" s="28">
        <f t="shared" si="61"/>
        <v>6909.1152521264676</v>
      </c>
      <c r="R104" s="20">
        <f t="shared" si="44"/>
        <v>6909.1152521264676</v>
      </c>
      <c r="S104" s="28">
        <f t="shared" si="62"/>
        <v>5311.7337551291594</v>
      </c>
      <c r="T104" s="20">
        <f t="shared" si="63"/>
        <v>5311.7337551291594</v>
      </c>
      <c r="U104" s="25">
        <f t="shared" si="64"/>
        <v>86</v>
      </c>
      <c r="V104" s="20">
        <f t="shared" si="45"/>
        <v>6443.0140148550854</v>
      </c>
      <c r="W104" s="20">
        <f t="shared" si="46"/>
        <v>4238.1297487653674</v>
      </c>
      <c r="X104" s="20">
        <f t="shared" si="47"/>
        <v>2204.884266089718</v>
      </c>
      <c r="Y104" s="26">
        <f t="shared" si="48"/>
        <v>845421.06548698363</v>
      </c>
      <c r="Z104" s="31">
        <v>37742</v>
      </c>
      <c r="AA104" s="28">
        <f t="shared" si="65"/>
        <v>0</v>
      </c>
      <c r="AB104" s="20">
        <f t="shared" si="49"/>
        <v>6443.0140148550854</v>
      </c>
      <c r="AC104" s="28">
        <f t="shared" si="66"/>
        <v>0</v>
      </c>
      <c r="AD104" s="20">
        <f t="shared" si="67"/>
        <v>5044.4311977625139</v>
      </c>
      <c r="AE104" s="25">
        <f t="shared" si="68"/>
        <v>86</v>
      </c>
      <c r="AF104" s="20">
        <f t="shared" si="50"/>
        <v>6909.1152521264676</v>
      </c>
      <c r="AG104" s="20">
        <f t="shared" si="51"/>
        <v>4840.5499909009332</v>
      </c>
      <c r="AH104" s="20">
        <f t="shared" si="52"/>
        <v>2068.5652612255344</v>
      </c>
      <c r="AI104" s="26">
        <f t="shared" si="53"/>
        <v>858473.65534338471</v>
      </c>
      <c r="AJ104" s="31">
        <v>37742</v>
      </c>
      <c r="AK104" s="28">
        <f t="shared" si="69"/>
        <v>0</v>
      </c>
      <c r="AL104" s="20">
        <f t="shared" si="54"/>
        <v>6909.1152521264676</v>
      </c>
      <c r="AM104" s="28">
        <f t="shared" si="70"/>
        <v>0</v>
      </c>
      <c r="AN104" s="20">
        <f t="shared" si="71"/>
        <v>5311.7337551291594</v>
      </c>
    </row>
    <row r="105" spans="1:40" ht="11.1" customHeight="1">
      <c r="A105" s="25">
        <f t="shared" si="55"/>
        <v>87</v>
      </c>
      <c r="B105" s="20">
        <f t="shared" si="36"/>
        <v>6443.0140148550854</v>
      </c>
      <c r="C105" s="20">
        <f t="shared" si="37"/>
        <v>4227.1053274349179</v>
      </c>
      <c r="D105" s="20">
        <f t="shared" si="38"/>
        <v>2215.9086874201676</v>
      </c>
      <c r="E105" s="26">
        <f t="shared" si="39"/>
        <v>843205.15679956344</v>
      </c>
      <c r="F105" s="31">
        <v>37773</v>
      </c>
      <c r="G105" s="28">
        <f t="shared" si="56"/>
        <v>6443.0140148550854</v>
      </c>
      <c r="H105" s="20">
        <f t="shared" si="57"/>
        <v>6443.0140148550854</v>
      </c>
      <c r="I105" s="28">
        <f t="shared" si="58"/>
        <v>5048.069256801562</v>
      </c>
      <c r="J105" s="20">
        <f t="shared" si="59"/>
        <v>5048.069256801562</v>
      </c>
      <c r="K105" s="25">
        <f t="shared" si="60"/>
        <v>87</v>
      </c>
      <c r="L105" s="20">
        <f t="shared" si="40"/>
        <v>6909.1152521264676</v>
      </c>
      <c r="M105" s="20">
        <f t="shared" si="41"/>
        <v>4828.9143113065393</v>
      </c>
      <c r="N105" s="20">
        <f t="shared" si="42"/>
        <v>2080.2009408199283</v>
      </c>
      <c r="O105" s="26">
        <f t="shared" si="43"/>
        <v>856393.45440256479</v>
      </c>
      <c r="P105" s="31">
        <v>37773</v>
      </c>
      <c r="Q105" s="28">
        <f t="shared" si="61"/>
        <v>6909.1152521264676</v>
      </c>
      <c r="R105" s="20">
        <f t="shared" si="44"/>
        <v>6909.1152521264676</v>
      </c>
      <c r="S105" s="28">
        <f t="shared" si="62"/>
        <v>5315.5735293953094</v>
      </c>
      <c r="T105" s="20">
        <f t="shared" si="63"/>
        <v>5315.5735293953094</v>
      </c>
      <c r="U105" s="25">
        <f t="shared" si="64"/>
        <v>87</v>
      </c>
      <c r="V105" s="20">
        <f t="shared" si="45"/>
        <v>6443.0140148550854</v>
      </c>
      <c r="W105" s="20">
        <f t="shared" si="46"/>
        <v>4227.1053274349179</v>
      </c>
      <c r="X105" s="20">
        <f t="shared" si="47"/>
        <v>2215.9086874201676</v>
      </c>
      <c r="Y105" s="26">
        <f t="shared" si="48"/>
        <v>843205.15679956344</v>
      </c>
      <c r="Z105" s="31">
        <v>37773</v>
      </c>
      <c r="AA105" s="28">
        <f t="shared" si="65"/>
        <v>0</v>
      </c>
      <c r="AB105" s="20">
        <f t="shared" si="49"/>
        <v>6443.0140148550854</v>
      </c>
      <c r="AC105" s="28">
        <f t="shared" si="66"/>
        <v>0</v>
      </c>
      <c r="AD105" s="20">
        <f t="shared" si="67"/>
        <v>5048.069256801562</v>
      </c>
      <c r="AE105" s="25">
        <f t="shared" si="68"/>
        <v>87</v>
      </c>
      <c r="AF105" s="20">
        <f t="shared" si="50"/>
        <v>6909.1152521264676</v>
      </c>
      <c r="AG105" s="20">
        <f t="shared" si="51"/>
        <v>4828.9143113065393</v>
      </c>
      <c r="AH105" s="20">
        <f t="shared" si="52"/>
        <v>2080.2009408199283</v>
      </c>
      <c r="AI105" s="26">
        <f t="shared" si="53"/>
        <v>856393.45440256479</v>
      </c>
      <c r="AJ105" s="31">
        <v>37773</v>
      </c>
      <c r="AK105" s="28">
        <f t="shared" si="69"/>
        <v>0</v>
      </c>
      <c r="AL105" s="20">
        <f t="shared" si="54"/>
        <v>6909.1152521264676</v>
      </c>
      <c r="AM105" s="28">
        <f t="shared" si="70"/>
        <v>0</v>
      </c>
      <c r="AN105" s="20">
        <f t="shared" si="71"/>
        <v>5315.5735293953094</v>
      </c>
    </row>
    <row r="106" spans="1:40" ht="11.1" customHeight="1">
      <c r="A106" s="25">
        <f t="shared" si="55"/>
        <v>88</v>
      </c>
      <c r="B106" s="20">
        <f t="shared" si="36"/>
        <v>6443.0140148550854</v>
      </c>
      <c r="C106" s="20">
        <f t="shared" si="37"/>
        <v>4216.0257839978176</v>
      </c>
      <c r="D106" s="20">
        <f t="shared" si="38"/>
        <v>2226.9882308572678</v>
      </c>
      <c r="E106" s="26">
        <f t="shared" si="39"/>
        <v>840978.16856870614</v>
      </c>
      <c r="F106" s="31">
        <v>37803</v>
      </c>
      <c r="G106" s="28">
        <f t="shared" si="56"/>
        <v>6443.0140148550854</v>
      </c>
      <c r="H106" s="20">
        <f t="shared" si="57"/>
        <v>6443.0140148550854</v>
      </c>
      <c r="I106" s="28">
        <f t="shared" si="58"/>
        <v>5051.7255061358055</v>
      </c>
      <c r="J106" s="20">
        <f t="shared" si="59"/>
        <v>5051.7255061358055</v>
      </c>
      <c r="K106" s="25">
        <f t="shared" si="60"/>
        <v>88</v>
      </c>
      <c r="L106" s="20">
        <f t="shared" si="40"/>
        <v>6909.1152521264676</v>
      </c>
      <c r="M106" s="20">
        <f t="shared" si="41"/>
        <v>4817.2131810144274</v>
      </c>
      <c r="N106" s="20">
        <f t="shared" si="42"/>
        <v>2091.9020711120402</v>
      </c>
      <c r="O106" s="26">
        <f t="shared" si="43"/>
        <v>854301.55233145272</v>
      </c>
      <c r="P106" s="31">
        <v>37803</v>
      </c>
      <c r="Q106" s="28">
        <f t="shared" si="61"/>
        <v>6909.1152521264676</v>
      </c>
      <c r="R106" s="20">
        <f t="shared" si="44"/>
        <v>6909.1152521264676</v>
      </c>
      <c r="S106" s="28">
        <f t="shared" si="62"/>
        <v>5319.4349023917066</v>
      </c>
      <c r="T106" s="20">
        <f t="shared" si="63"/>
        <v>5319.4349023917066</v>
      </c>
      <c r="U106" s="25">
        <f t="shared" si="64"/>
        <v>88</v>
      </c>
      <c r="V106" s="20">
        <f t="shared" si="45"/>
        <v>6443.0140148550854</v>
      </c>
      <c r="W106" s="20">
        <f t="shared" si="46"/>
        <v>4216.0257839978176</v>
      </c>
      <c r="X106" s="20">
        <f t="shared" si="47"/>
        <v>2226.9882308572678</v>
      </c>
      <c r="Y106" s="26">
        <f t="shared" si="48"/>
        <v>840978.16856870614</v>
      </c>
      <c r="Z106" s="31">
        <v>37803</v>
      </c>
      <c r="AA106" s="28">
        <f t="shared" si="65"/>
        <v>0</v>
      </c>
      <c r="AB106" s="20">
        <f t="shared" si="49"/>
        <v>6443.0140148550854</v>
      </c>
      <c r="AC106" s="28">
        <f t="shared" si="66"/>
        <v>0</v>
      </c>
      <c r="AD106" s="20">
        <f t="shared" si="67"/>
        <v>5051.7255061358055</v>
      </c>
      <c r="AE106" s="25">
        <f t="shared" si="68"/>
        <v>88</v>
      </c>
      <c r="AF106" s="20">
        <f t="shared" si="50"/>
        <v>6909.1152521264676</v>
      </c>
      <c r="AG106" s="20">
        <f t="shared" si="51"/>
        <v>4817.2131810144274</v>
      </c>
      <c r="AH106" s="20">
        <f t="shared" si="52"/>
        <v>2091.9020711120402</v>
      </c>
      <c r="AI106" s="26">
        <f t="shared" si="53"/>
        <v>854301.55233145272</v>
      </c>
      <c r="AJ106" s="31">
        <v>37803</v>
      </c>
      <c r="AK106" s="28">
        <f t="shared" si="69"/>
        <v>0</v>
      </c>
      <c r="AL106" s="20">
        <f t="shared" si="54"/>
        <v>6909.1152521264676</v>
      </c>
      <c r="AM106" s="28">
        <f t="shared" si="70"/>
        <v>0</v>
      </c>
      <c r="AN106" s="20">
        <f t="shared" si="71"/>
        <v>5319.4349023917066</v>
      </c>
    </row>
    <row r="107" spans="1:40" ht="11.1" customHeight="1">
      <c r="A107" s="25">
        <f t="shared" si="55"/>
        <v>89</v>
      </c>
      <c r="B107" s="20">
        <f t="shared" si="36"/>
        <v>6443.0140148550854</v>
      </c>
      <c r="C107" s="20">
        <f t="shared" si="37"/>
        <v>4204.8908428435307</v>
      </c>
      <c r="D107" s="20">
        <f t="shared" si="38"/>
        <v>2238.1231720115547</v>
      </c>
      <c r="E107" s="26">
        <f t="shared" si="39"/>
        <v>838740.04539669456</v>
      </c>
      <c r="F107" s="31">
        <v>37834</v>
      </c>
      <c r="G107" s="28">
        <f t="shared" si="56"/>
        <v>6443.0140148550854</v>
      </c>
      <c r="H107" s="20">
        <f t="shared" si="57"/>
        <v>6443.0140148550854</v>
      </c>
      <c r="I107" s="28">
        <f t="shared" si="58"/>
        <v>5055.40003671672</v>
      </c>
      <c r="J107" s="20">
        <f t="shared" si="59"/>
        <v>5055.40003671672</v>
      </c>
      <c r="K107" s="25">
        <f t="shared" si="60"/>
        <v>89</v>
      </c>
      <c r="L107" s="20">
        <f t="shared" si="40"/>
        <v>6909.1152521264676</v>
      </c>
      <c r="M107" s="20">
        <f t="shared" si="41"/>
        <v>4805.4462318644219</v>
      </c>
      <c r="N107" s="20">
        <f t="shared" si="42"/>
        <v>2103.6690202620457</v>
      </c>
      <c r="O107" s="26">
        <f t="shared" si="43"/>
        <v>852197.88331119064</v>
      </c>
      <c r="P107" s="31">
        <v>37834</v>
      </c>
      <c r="Q107" s="28">
        <f t="shared" si="61"/>
        <v>6909.1152521264676</v>
      </c>
      <c r="R107" s="20">
        <f t="shared" si="44"/>
        <v>6909.1152521264676</v>
      </c>
      <c r="S107" s="28">
        <f t="shared" si="62"/>
        <v>5323.3179956112081</v>
      </c>
      <c r="T107" s="20">
        <f t="shared" si="63"/>
        <v>5323.3179956112081</v>
      </c>
      <c r="U107" s="25">
        <f t="shared" si="64"/>
        <v>89</v>
      </c>
      <c r="V107" s="20">
        <f t="shared" si="45"/>
        <v>6443.0140148550854</v>
      </c>
      <c r="W107" s="20">
        <f t="shared" si="46"/>
        <v>4204.8908428435307</v>
      </c>
      <c r="X107" s="20">
        <f t="shared" si="47"/>
        <v>2238.1231720115547</v>
      </c>
      <c r="Y107" s="26">
        <f t="shared" si="48"/>
        <v>838740.04539669456</v>
      </c>
      <c r="Z107" s="31">
        <v>37834</v>
      </c>
      <c r="AA107" s="28">
        <f t="shared" si="65"/>
        <v>0</v>
      </c>
      <c r="AB107" s="20">
        <f t="shared" si="49"/>
        <v>6443.0140148550854</v>
      </c>
      <c r="AC107" s="28">
        <f t="shared" si="66"/>
        <v>0</v>
      </c>
      <c r="AD107" s="20">
        <f t="shared" si="67"/>
        <v>5055.40003671672</v>
      </c>
      <c r="AE107" s="25">
        <f t="shared" si="68"/>
        <v>89</v>
      </c>
      <c r="AF107" s="20">
        <f t="shared" si="50"/>
        <v>6909.1152521264676</v>
      </c>
      <c r="AG107" s="20">
        <f t="shared" si="51"/>
        <v>4805.4462318644219</v>
      </c>
      <c r="AH107" s="20">
        <f t="shared" si="52"/>
        <v>2103.6690202620457</v>
      </c>
      <c r="AI107" s="26">
        <f t="shared" si="53"/>
        <v>852197.88331119064</v>
      </c>
      <c r="AJ107" s="31">
        <v>37834</v>
      </c>
      <c r="AK107" s="28">
        <f t="shared" si="69"/>
        <v>0</v>
      </c>
      <c r="AL107" s="20">
        <f t="shared" si="54"/>
        <v>6909.1152521264676</v>
      </c>
      <c r="AM107" s="28">
        <f t="shared" si="70"/>
        <v>0</v>
      </c>
      <c r="AN107" s="20">
        <f t="shared" si="71"/>
        <v>5323.3179956112081</v>
      </c>
    </row>
    <row r="108" spans="1:40" ht="11.1" customHeight="1">
      <c r="A108" s="25">
        <f t="shared" si="55"/>
        <v>90</v>
      </c>
      <c r="B108" s="20">
        <f t="shared" si="36"/>
        <v>6443.0140148550854</v>
      </c>
      <c r="C108" s="20">
        <f t="shared" si="37"/>
        <v>4193.7002269834729</v>
      </c>
      <c r="D108" s="20">
        <f t="shared" si="38"/>
        <v>2249.3137878716125</v>
      </c>
      <c r="E108" s="26">
        <f t="shared" si="39"/>
        <v>836490.73160882294</v>
      </c>
      <c r="F108" s="31">
        <v>37865</v>
      </c>
      <c r="G108" s="28">
        <f t="shared" si="56"/>
        <v>6443.0140148550854</v>
      </c>
      <c r="H108" s="20">
        <f t="shared" si="57"/>
        <v>6443.0140148550854</v>
      </c>
      <c r="I108" s="28">
        <f t="shared" si="58"/>
        <v>5059.0929399505394</v>
      </c>
      <c r="J108" s="20">
        <f t="shared" si="59"/>
        <v>5059.0929399505394</v>
      </c>
      <c r="K108" s="25">
        <f t="shared" si="60"/>
        <v>90</v>
      </c>
      <c r="L108" s="20">
        <f t="shared" si="40"/>
        <v>6909.1152521264676</v>
      </c>
      <c r="M108" s="20">
        <f t="shared" si="41"/>
        <v>4793.6130936254476</v>
      </c>
      <c r="N108" s="20">
        <f t="shared" si="42"/>
        <v>2115.5021585010199</v>
      </c>
      <c r="O108" s="26">
        <f t="shared" si="43"/>
        <v>850082.38115268957</v>
      </c>
      <c r="P108" s="31">
        <v>37865</v>
      </c>
      <c r="Q108" s="28">
        <f t="shared" si="61"/>
        <v>6909.1152521264676</v>
      </c>
      <c r="R108" s="20">
        <f t="shared" si="44"/>
        <v>6909.1152521264676</v>
      </c>
      <c r="S108" s="28">
        <f t="shared" si="62"/>
        <v>5327.2229312300697</v>
      </c>
      <c r="T108" s="20">
        <f t="shared" si="63"/>
        <v>5327.2229312300697</v>
      </c>
      <c r="U108" s="25">
        <f t="shared" si="64"/>
        <v>90</v>
      </c>
      <c r="V108" s="20">
        <f t="shared" si="45"/>
        <v>6443.0140148550854</v>
      </c>
      <c r="W108" s="20">
        <f t="shared" si="46"/>
        <v>4193.7002269834729</v>
      </c>
      <c r="X108" s="20">
        <f t="shared" si="47"/>
        <v>2249.3137878716125</v>
      </c>
      <c r="Y108" s="26">
        <f t="shared" si="48"/>
        <v>836490.73160882294</v>
      </c>
      <c r="Z108" s="31">
        <v>37865</v>
      </c>
      <c r="AA108" s="28">
        <f t="shared" si="65"/>
        <v>0</v>
      </c>
      <c r="AB108" s="20">
        <f t="shared" si="49"/>
        <v>6443.0140148550854</v>
      </c>
      <c r="AC108" s="28">
        <f t="shared" si="66"/>
        <v>0</v>
      </c>
      <c r="AD108" s="20">
        <f t="shared" si="67"/>
        <v>5059.0929399505394</v>
      </c>
      <c r="AE108" s="25">
        <f t="shared" si="68"/>
        <v>90</v>
      </c>
      <c r="AF108" s="20">
        <f t="shared" si="50"/>
        <v>6909.1152521264676</v>
      </c>
      <c r="AG108" s="20">
        <f t="shared" si="51"/>
        <v>4793.6130936254476</v>
      </c>
      <c r="AH108" s="20">
        <f t="shared" si="52"/>
        <v>2115.5021585010199</v>
      </c>
      <c r="AI108" s="26">
        <f t="shared" si="53"/>
        <v>850082.38115268957</v>
      </c>
      <c r="AJ108" s="31">
        <v>37865</v>
      </c>
      <c r="AK108" s="28">
        <f t="shared" si="69"/>
        <v>0</v>
      </c>
      <c r="AL108" s="20">
        <f t="shared" si="54"/>
        <v>6909.1152521264676</v>
      </c>
      <c r="AM108" s="28">
        <f t="shared" si="70"/>
        <v>0</v>
      </c>
      <c r="AN108" s="20">
        <f t="shared" si="71"/>
        <v>5327.2229312300697</v>
      </c>
    </row>
    <row r="109" spans="1:40" ht="11.1" customHeight="1">
      <c r="A109" s="25">
        <f t="shared" si="55"/>
        <v>91</v>
      </c>
      <c r="B109" s="20">
        <f t="shared" si="36"/>
        <v>6443.0140148550854</v>
      </c>
      <c r="C109" s="20">
        <f t="shared" si="37"/>
        <v>4182.4536580441145</v>
      </c>
      <c r="D109" s="20">
        <f t="shared" si="38"/>
        <v>2260.5603568109709</v>
      </c>
      <c r="E109" s="26">
        <f t="shared" si="39"/>
        <v>834230.17125201202</v>
      </c>
      <c r="F109" s="31">
        <v>37895</v>
      </c>
      <c r="G109" s="28">
        <f t="shared" si="56"/>
        <v>6443.0140148550854</v>
      </c>
      <c r="H109" s="20">
        <f t="shared" si="57"/>
        <v>6443.0140148550854</v>
      </c>
      <c r="I109" s="28">
        <f t="shared" si="58"/>
        <v>5062.8043077005277</v>
      </c>
      <c r="J109" s="20">
        <f t="shared" si="59"/>
        <v>5062.8043077005277</v>
      </c>
      <c r="K109" s="25">
        <f t="shared" si="60"/>
        <v>91</v>
      </c>
      <c r="L109" s="20">
        <f t="shared" si="40"/>
        <v>6909.1152521264676</v>
      </c>
      <c r="M109" s="20">
        <f t="shared" si="41"/>
        <v>4781.7133939838795</v>
      </c>
      <c r="N109" s="20">
        <f t="shared" si="42"/>
        <v>2127.401858142588</v>
      </c>
      <c r="O109" s="26">
        <f t="shared" si="43"/>
        <v>847954.979294547</v>
      </c>
      <c r="P109" s="31">
        <v>37895</v>
      </c>
      <c r="Q109" s="28">
        <f t="shared" si="61"/>
        <v>6909.1152521264676</v>
      </c>
      <c r="R109" s="20">
        <f t="shared" si="44"/>
        <v>6909.1152521264676</v>
      </c>
      <c r="S109" s="28">
        <f t="shared" si="62"/>
        <v>5331.149832111787</v>
      </c>
      <c r="T109" s="20">
        <f t="shared" si="63"/>
        <v>5331.149832111787</v>
      </c>
      <c r="U109" s="25">
        <f t="shared" si="64"/>
        <v>91</v>
      </c>
      <c r="V109" s="20">
        <f t="shared" si="45"/>
        <v>6443.0140148550854</v>
      </c>
      <c r="W109" s="20">
        <f t="shared" si="46"/>
        <v>4182.4536580441145</v>
      </c>
      <c r="X109" s="20">
        <f t="shared" si="47"/>
        <v>2260.5603568109709</v>
      </c>
      <c r="Y109" s="26">
        <f t="shared" si="48"/>
        <v>834230.17125201202</v>
      </c>
      <c r="Z109" s="31">
        <v>37895</v>
      </c>
      <c r="AA109" s="28">
        <f t="shared" si="65"/>
        <v>0</v>
      </c>
      <c r="AB109" s="20">
        <f t="shared" si="49"/>
        <v>6443.0140148550854</v>
      </c>
      <c r="AC109" s="28">
        <f t="shared" si="66"/>
        <v>0</v>
      </c>
      <c r="AD109" s="20">
        <f t="shared" si="67"/>
        <v>5062.8043077005277</v>
      </c>
      <c r="AE109" s="25">
        <f t="shared" si="68"/>
        <v>91</v>
      </c>
      <c r="AF109" s="20">
        <f t="shared" si="50"/>
        <v>6909.1152521264676</v>
      </c>
      <c r="AG109" s="20">
        <f t="shared" si="51"/>
        <v>4781.7133939838795</v>
      </c>
      <c r="AH109" s="20">
        <f t="shared" si="52"/>
        <v>2127.401858142588</v>
      </c>
      <c r="AI109" s="26">
        <f t="shared" si="53"/>
        <v>847954.979294547</v>
      </c>
      <c r="AJ109" s="31">
        <v>37895</v>
      </c>
      <c r="AK109" s="28">
        <f t="shared" si="69"/>
        <v>0</v>
      </c>
      <c r="AL109" s="20">
        <f t="shared" si="54"/>
        <v>6909.1152521264676</v>
      </c>
      <c r="AM109" s="28">
        <f t="shared" si="70"/>
        <v>0</v>
      </c>
      <c r="AN109" s="20">
        <f t="shared" si="71"/>
        <v>5331.149832111787</v>
      </c>
    </row>
    <row r="110" spans="1:40" ht="11.1" customHeight="1">
      <c r="A110" s="25">
        <f t="shared" si="55"/>
        <v>92</v>
      </c>
      <c r="B110" s="20">
        <f t="shared" si="36"/>
        <v>6443.0140148550854</v>
      </c>
      <c r="C110" s="20">
        <f t="shared" si="37"/>
        <v>4171.1508562600602</v>
      </c>
      <c r="D110" s="20">
        <f t="shared" si="38"/>
        <v>2271.8631585950252</v>
      </c>
      <c r="E110" s="26">
        <f t="shared" si="39"/>
        <v>831958.30809341697</v>
      </c>
      <c r="F110" s="31">
        <v>37926</v>
      </c>
      <c r="G110" s="28">
        <f t="shared" si="56"/>
        <v>6443.0140148550854</v>
      </c>
      <c r="H110" s="20">
        <f t="shared" si="57"/>
        <v>6443.0140148550854</v>
      </c>
      <c r="I110" s="28">
        <f t="shared" si="58"/>
        <v>5066.5342322892657</v>
      </c>
      <c r="J110" s="20">
        <f t="shared" si="59"/>
        <v>5066.5342322892657</v>
      </c>
      <c r="K110" s="25">
        <f t="shared" si="60"/>
        <v>92</v>
      </c>
      <c r="L110" s="20">
        <f t="shared" si="40"/>
        <v>6909.1152521264676</v>
      </c>
      <c r="M110" s="20">
        <f t="shared" si="41"/>
        <v>4769.7467585318273</v>
      </c>
      <c r="N110" s="20">
        <f t="shared" si="42"/>
        <v>2139.3684935946403</v>
      </c>
      <c r="O110" s="26">
        <f t="shared" si="43"/>
        <v>845815.6108009523</v>
      </c>
      <c r="P110" s="31">
        <v>37926</v>
      </c>
      <c r="Q110" s="28">
        <f t="shared" si="61"/>
        <v>6909.1152521264676</v>
      </c>
      <c r="R110" s="20">
        <f t="shared" si="44"/>
        <v>6909.1152521264676</v>
      </c>
      <c r="S110" s="28">
        <f t="shared" si="62"/>
        <v>5335.0988218109642</v>
      </c>
      <c r="T110" s="20">
        <f t="shared" si="63"/>
        <v>5335.0988218109642</v>
      </c>
      <c r="U110" s="25">
        <f t="shared" si="64"/>
        <v>92</v>
      </c>
      <c r="V110" s="20">
        <f t="shared" si="45"/>
        <v>6443.0140148550854</v>
      </c>
      <c r="W110" s="20">
        <f t="shared" si="46"/>
        <v>4171.1508562600602</v>
      </c>
      <c r="X110" s="20">
        <f t="shared" si="47"/>
        <v>2271.8631585950252</v>
      </c>
      <c r="Y110" s="26">
        <f t="shared" si="48"/>
        <v>831958.30809341697</v>
      </c>
      <c r="Z110" s="31">
        <v>37926</v>
      </c>
      <c r="AA110" s="28">
        <f t="shared" si="65"/>
        <v>0</v>
      </c>
      <c r="AB110" s="20">
        <f t="shared" si="49"/>
        <v>6443.0140148550854</v>
      </c>
      <c r="AC110" s="28">
        <f t="shared" si="66"/>
        <v>0</v>
      </c>
      <c r="AD110" s="20">
        <f t="shared" si="67"/>
        <v>5066.5342322892657</v>
      </c>
      <c r="AE110" s="25">
        <f t="shared" si="68"/>
        <v>92</v>
      </c>
      <c r="AF110" s="20">
        <f t="shared" si="50"/>
        <v>6909.1152521264676</v>
      </c>
      <c r="AG110" s="20">
        <f t="shared" si="51"/>
        <v>4769.7467585318273</v>
      </c>
      <c r="AH110" s="20">
        <f t="shared" si="52"/>
        <v>2139.3684935946403</v>
      </c>
      <c r="AI110" s="26">
        <f t="shared" si="53"/>
        <v>845815.6108009523</v>
      </c>
      <c r="AJ110" s="31">
        <v>37926</v>
      </c>
      <c r="AK110" s="28">
        <f t="shared" si="69"/>
        <v>0</v>
      </c>
      <c r="AL110" s="20">
        <f t="shared" si="54"/>
        <v>6909.1152521264676</v>
      </c>
      <c r="AM110" s="28">
        <f t="shared" si="70"/>
        <v>0</v>
      </c>
      <c r="AN110" s="20">
        <f t="shared" si="71"/>
        <v>5335.0988218109642</v>
      </c>
    </row>
    <row r="111" spans="1:40" ht="11.1" customHeight="1">
      <c r="A111" s="25">
        <f t="shared" si="55"/>
        <v>93</v>
      </c>
      <c r="B111" s="20">
        <f t="shared" si="36"/>
        <v>6443.0140148550854</v>
      </c>
      <c r="C111" s="20">
        <f t="shared" si="37"/>
        <v>4159.7915404670848</v>
      </c>
      <c r="D111" s="20">
        <f t="shared" si="38"/>
        <v>2283.2224743880006</v>
      </c>
      <c r="E111" s="26">
        <f t="shared" si="39"/>
        <v>829675.08561902901</v>
      </c>
      <c r="F111" s="31">
        <v>37956</v>
      </c>
      <c r="G111" s="28">
        <f t="shared" si="56"/>
        <v>6443.0140148550854</v>
      </c>
      <c r="H111" s="20">
        <f t="shared" si="57"/>
        <v>6443.0140148550854</v>
      </c>
      <c r="I111" s="28">
        <f t="shared" si="58"/>
        <v>5070.2828065009471</v>
      </c>
      <c r="J111" s="20">
        <f t="shared" si="59"/>
        <v>5070.2828065009471</v>
      </c>
      <c r="K111" s="25">
        <f t="shared" si="60"/>
        <v>93</v>
      </c>
      <c r="L111" s="20">
        <f t="shared" si="40"/>
        <v>6909.1152521264676</v>
      </c>
      <c r="M111" s="20">
        <f t="shared" si="41"/>
        <v>4757.7128107553572</v>
      </c>
      <c r="N111" s="20">
        <f t="shared" si="42"/>
        <v>2151.4024413711104</v>
      </c>
      <c r="O111" s="26">
        <f t="shared" si="43"/>
        <v>843664.20835958119</v>
      </c>
      <c r="P111" s="31">
        <v>37956</v>
      </c>
      <c r="Q111" s="28">
        <f t="shared" si="61"/>
        <v>6909.1152521264676</v>
      </c>
      <c r="R111" s="20">
        <f t="shared" si="44"/>
        <v>6909.1152521264676</v>
      </c>
      <c r="S111" s="28">
        <f t="shared" si="62"/>
        <v>5339.0700245771995</v>
      </c>
      <c r="T111" s="20">
        <f t="shared" si="63"/>
        <v>5339.0700245771995</v>
      </c>
      <c r="U111" s="25">
        <f t="shared" si="64"/>
        <v>93</v>
      </c>
      <c r="V111" s="20">
        <f t="shared" si="45"/>
        <v>6443.0140148550854</v>
      </c>
      <c r="W111" s="20">
        <f t="shared" si="46"/>
        <v>4159.7915404670848</v>
      </c>
      <c r="X111" s="20">
        <f t="shared" si="47"/>
        <v>2283.2224743880006</v>
      </c>
      <c r="Y111" s="26">
        <f t="shared" si="48"/>
        <v>829675.08561902901</v>
      </c>
      <c r="Z111" s="31">
        <v>37956</v>
      </c>
      <c r="AA111" s="28">
        <f t="shared" si="65"/>
        <v>0</v>
      </c>
      <c r="AB111" s="20">
        <f t="shared" si="49"/>
        <v>6443.0140148550854</v>
      </c>
      <c r="AC111" s="28">
        <f t="shared" si="66"/>
        <v>0</v>
      </c>
      <c r="AD111" s="20">
        <f t="shared" si="67"/>
        <v>5070.2828065009471</v>
      </c>
      <c r="AE111" s="25">
        <f t="shared" si="68"/>
        <v>93</v>
      </c>
      <c r="AF111" s="20">
        <f t="shared" si="50"/>
        <v>6909.1152521264676</v>
      </c>
      <c r="AG111" s="20">
        <f t="shared" si="51"/>
        <v>4757.7128107553572</v>
      </c>
      <c r="AH111" s="20">
        <f t="shared" si="52"/>
        <v>2151.4024413711104</v>
      </c>
      <c r="AI111" s="26">
        <f t="shared" si="53"/>
        <v>843664.20835958119</v>
      </c>
      <c r="AJ111" s="31">
        <v>37956</v>
      </c>
      <c r="AK111" s="28">
        <f t="shared" si="69"/>
        <v>0</v>
      </c>
      <c r="AL111" s="20">
        <f t="shared" si="54"/>
        <v>6909.1152521264676</v>
      </c>
      <c r="AM111" s="28">
        <f t="shared" si="70"/>
        <v>0</v>
      </c>
      <c r="AN111" s="20">
        <f t="shared" si="71"/>
        <v>5339.0700245771995</v>
      </c>
    </row>
    <row r="112" spans="1:40" ht="11.1" customHeight="1">
      <c r="A112" s="25">
        <f t="shared" si="55"/>
        <v>94</v>
      </c>
      <c r="B112" s="20">
        <f t="shared" si="36"/>
        <v>6443.0140148550854</v>
      </c>
      <c r="C112" s="20">
        <f t="shared" si="37"/>
        <v>4148.3754280951443</v>
      </c>
      <c r="D112" s="20">
        <f t="shared" si="38"/>
        <v>2294.6385867599411</v>
      </c>
      <c r="E112" s="26">
        <f t="shared" si="39"/>
        <v>827380.44703226909</v>
      </c>
      <c r="F112" s="31">
        <v>37987</v>
      </c>
      <c r="G112" s="28">
        <f t="shared" si="56"/>
        <v>6443.0140148550854</v>
      </c>
      <c r="H112" s="20">
        <f t="shared" si="57"/>
        <v>6443.0140148550854</v>
      </c>
      <c r="I112" s="28">
        <f t="shared" si="58"/>
        <v>5074.0501235836873</v>
      </c>
      <c r="J112" s="20">
        <f t="shared" si="59"/>
        <v>5074.0501235836873</v>
      </c>
      <c r="K112" s="25">
        <f t="shared" si="60"/>
        <v>94</v>
      </c>
      <c r="L112" s="20">
        <f t="shared" si="40"/>
        <v>6909.1152521264676</v>
      </c>
      <c r="M112" s="20">
        <f t="shared" si="41"/>
        <v>4745.6111720226445</v>
      </c>
      <c r="N112" s="20">
        <f t="shared" si="42"/>
        <v>2163.5040801038231</v>
      </c>
      <c r="O112" s="26">
        <f t="shared" si="43"/>
        <v>841500.70427947736</v>
      </c>
      <c r="P112" s="31">
        <v>37987</v>
      </c>
      <c r="Q112" s="28">
        <f t="shared" si="61"/>
        <v>6909.1152521264676</v>
      </c>
      <c r="R112" s="20">
        <f t="shared" si="44"/>
        <v>6909.1152521264676</v>
      </c>
      <c r="S112" s="28">
        <f t="shared" si="62"/>
        <v>5343.0635653589943</v>
      </c>
      <c r="T112" s="20">
        <f t="shared" si="63"/>
        <v>5343.0635653589943</v>
      </c>
      <c r="U112" s="25">
        <f t="shared" si="64"/>
        <v>94</v>
      </c>
      <c r="V112" s="20">
        <f t="shared" si="45"/>
        <v>6443.0140148550854</v>
      </c>
      <c r="W112" s="20">
        <f t="shared" si="46"/>
        <v>4148.3754280951443</v>
      </c>
      <c r="X112" s="20">
        <f t="shared" si="47"/>
        <v>2294.6385867599411</v>
      </c>
      <c r="Y112" s="26">
        <f t="shared" si="48"/>
        <v>827380.44703226909</v>
      </c>
      <c r="Z112" s="31">
        <v>37987</v>
      </c>
      <c r="AA112" s="28">
        <f t="shared" si="65"/>
        <v>0</v>
      </c>
      <c r="AB112" s="20">
        <f t="shared" si="49"/>
        <v>6443.0140148550854</v>
      </c>
      <c r="AC112" s="28">
        <f t="shared" si="66"/>
        <v>0</v>
      </c>
      <c r="AD112" s="20">
        <f t="shared" si="67"/>
        <v>5074.0501235836873</v>
      </c>
      <c r="AE112" s="25">
        <f t="shared" si="68"/>
        <v>94</v>
      </c>
      <c r="AF112" s="20">
        <f t="shared" si="50"/>
        <v>6909.1152521264676</v>
      </c>
      <c r="AG112" s="20">
        <f t="shared" si="51"/>
        <v>4745.6111720226445</v>
      </c>
      <c r="AH112" s="20">
        <f t="shared" si="52"/>
        <v>2163.5040801038231</v>
      </c>
      <c r="AI112" s="26">
        <f t="shared" si="53"/>
        <v>841500.70427947736</v>
      </c>
      <c r="AJ112" s="31">
        <v>37987</v>
      </c>
      <c r="AK112" s="28">
        <f t="shared" si="69"/>
        <v>0</v>
      </c>
      <c r="AL112" s="20">
        <f t="shared" si="54"/>
        <v>6909.1152521264676</v>
      </c>
      <c r="AM112" s="28">
        <f t="shared" si="70"/>
        <v>0</v>
      </c>
      <c r="AN112" s="20">
        <f t="shared" si="71"/>
        <v>5343.0635653589943</v>
      </c>
    </row>
    <row r="113" spans="1:40" ht="11.1" customHeight="1">
      <c r="A113" s="25">
        <f t="shared" si="55"/>
        <v>95</v>
      </c>
      <c r="B113" s="20">
        <f t="shared" si="36"/>
        <v>6443.0140148550854</v>
      </c>
      <c r="C113" s="20">
        <f t="shared" si="37"/>
        <v>4136.9022351613448</v>
      </c>
      <c r="D113" s="20">
        <f t="shared" si="38"/>
        <v>2306.1117796937406</v>
      </c>
      <c r="E113" s="26">
        <f t="shared" si="39"/>
        <v>825074.33525257534</v>
      </c>
      <c r="F113" s="31">
        <v>38018</v>
      </c>
      <c r="G113" s="28">
        <f t="shared" si="56"/>
        <v>6443.0140148550854</v>
      </c>
      <c r="H113" s="20">
        <f t="shared" si="57"/>
        <v>6443.0140148550854</v>
      </c>
      <c r="I113" s="28">
        <f t="shared" si="58"/>
        <v>5077.8362772518412</v>
      </c>
      <c r="J113" s="20">
        <f t="shared" si="59"/>
        <v>5077.8362772518412</v>
      </c>
      <c r="K113" s="25">
        <f t="shared" si="60"/>
        <v>95</v>
      </c>
      <c r="L113" s="20">
        <f t="shared" si="40"/>
        <v>6909.1152521264676</v>
      </c>
      <c r="M113" s="20">
        <f t="shared" si="41"/>
        <v>4733.4414615720607</v>
      </c>
      <c r="N113" s="20">
        <f t="shared" si="42"/>
        <v>2175.6737905544069</v>
      </c>
      <c r="O113" s="26">
        <f t="shared" si="43"/>
        <v>839325.03048892296</v>
      </c>
      <c r="P113" s="31">
        <v>38018</v>
      </c>
      <c r="Q113" s="28">
        <f t="shared" si="61"/>
        <v>6909.1152521264676</v>
      </c>
      <c r="R113" s="20">
        <f t="shared" si="44"/>
        <v>6909.1152521264676</v>
      </c>
      <c r="S113" s="28">
        <f t="shared" si="62"/>
        <v>5347.0795698076872</v>
      </c>
      <c r="T113" s="20">
        <f t="shared" si="63"/>
        <v>5347.0795698076872</v>
      </c>
      <c r="U113" s="25">
        <f t="shared" si="64"/>
        <v>95</v>
      </c>
      <c r="V113" s="20">
        <f t="shared" si="45"/>
        <v>6443.0140148550854</v>
      </c>
      <c r="W113" s="20">
        <f t="shared" si="46"/>
        <v>4136.9022351613448</v>
      </c>
      <c r="X113" s="20">
        <f t="shared" si="47"/>
        <v>2306.1117796937406</v>
      </c>
      <c r="Y113" s="26">
        <f t="shared" si="48"/>
        <v>825074.33525257534</v>
      </c>
      <c r="Z113" s="31">
        <v>38018</v>
      </c>
      <c r="AA113" s="28">
        <f t="shared" si="65"/>
        <v>0</v>
      </c>
      <c r="AB113" s="20">
        <f t="shared" si="49"/>
        <v>6443.0140148550854</v>
      </c>
      <c r="AC113" s="28">
        <f t="shared" si="66"/>
        <v>0</v>
      </c>
      <c r="AD113" s="20">
        <f t="shared" si="67"/>
        <v>5077.8362772518412</v>
      </c>
      <c r="AE113" s="25">
        <f t="shared" si="68"/>
        <v>95</v>
      </c>
      <c r="AF113" s="20">
        <f t="shared" si="50"/>
        <v>6909.1152521264676</v>
      </c>
      <c r="AG113" s="20">
        <f t="shared" si="51"/>
        <v>4733.4414615720607</v>
      </c>
      <c r="AH113" s="20">
        <f t="shared" si="52"/>
        <v>2175.6737905544069</v>
      </c>
      <c r="AI113" s="26">
        <f t="shared" si="53"/>
        <v>839325.03048892296</v>
      </c>
      <c r="AJ113" s="31">
        <v>38018</v>
      </c>
      <c r="AK113" s="28">
        <f t="shared" si="69"/>
        <v>0</v>
      </c>
      <c r="AL113" s="20">
        <f t="shared" si="54"/>
        <v>6909.1152521264676</v>
      </c>
      <c r="AM113" s="28">
        <f t="shared" si="70"/>
        <v>0</v>
      </c>
      <c r="AN113" s="20">
        <f t="shared" si="71"/>
        <v>5347.0795698076872</v>
      </c>
    </row>
    <row r="114" spans="1:40" ht="11.1" customHeight="1">
      <c r="A114" s="25">
        <f t="shared" si="55"/>
        <v>96</v>
      </c>
      <c r="B114" s="20">
        <f t="shared" si="36"/>
        <v>6443.0140148550854</v>
      </c>
      <c r="C114" s="20">
        <f t="shared" si="37"/>
        <v>4125.3716762628765</v>
      </c>
      <c r="D114" s="20">
        <f t="shared" si="38"/>
        <v>2317.6423385922089</v>
      </c>
      <c r="E114" s="26">
        <f t="shared" si="39"/>
        <v>822756.69291398313</v>
      </c>
      <c r="F114" s="31">
        <v>38047</v>
      </c>
      <c r="G114" s="28">
        <f t="shared" si="56"/>
        <v>6443.0140148550854</v>
      </c>
      <c r="H114" s="20">
        <f t="shared" si="57"/>
        <v>6443.0140148550854</v>
      </c>
      <c r="I114" s="28">
        <f t="shared" si="58"/>
        <v>5081.6413616883365</v>
      </c>
      <c r="J114" s="20">
        <f t="shared" si="59"/>
        <v>5081.6413616883365</v>
      </c>
      <c r="K114" s="25">
        <f t="shared" si="60"/>
        <v>96</v>
      </c>
      <c r="L114" s="20">
        <f t="shared" si="40"/>
        <v>6909.1152521264676</v>
      </c>
      <c r="M114" s="20">
        <f t="shared" si="41"/>
        <v>4721.2032965001918</v>
      </c>
      <c r="N114" s="20">
        <f t="shared" si="42"/>
        <v>2187.9119556262758</v>
      </c>
      <c r="O114" s="26">
        <f t="shared" si="43"/>
        <v>837137.11853329663</v>
      </c>
      <c r="P114" s="31">
        <v>38047</v>
      </c>
      <c r="Q114" s="28">
        <f t="shared" si="61"/>
        <v>6909.1152521264676</v>
      </c>
      <c r="R114" s="20">
        <f t="shared" si="44"/>
        <v>6909.1152521264676</v>
      </c>
      <c r="S114" s="28">
        <f t="shared" si="62"/>
        <v>5351.1181642814045</v>
      </c>
      <c r="T114" s="20">
        <f t="shared" si="63"/>
        <v>5351.1181642814045</v>
      </c>
      <c r="U114" s="25">
        <f t="shared" si="64"/>
        <v>96</v>
      </c>
      <c r="V114" s="20">
        <f t="shared" si="45"/>
        <v>6443.0140148550854</v>
      </c>
      <c r="W114" s="20">
        <f t="shared" si="46"/>
        <v>4125.3716762628765</v>
      </c>
      <c r="X114" s="20">
        <f t="shared" si="47"/>
        <v>2317.6423385922089</v>
      </c>
      <c r="Y114" s="26">
        <f t="shared" si="48"/>
        <v>822756.69291398313</v>
      </c>
      <c r="Z114" s="31">
        <v>38047</v>
      </c>
      <c r="AA114" s="28">
        <f t="shared" si="65"/>
        <v>0</v>
      </c>
      <c r="AB114" s="20">
        <f t="shared" si="49"/>
        <v>6443.0140148550854</v>
      </c>
      <c r="AC114" s="28">
        <f t="shared" si="66"/>
        <v>0</v>
      </c>
      <c r="AD114" s="20">
        <f t="shared" si="67"/>
        <v>5081.6413616883365</v>
      </c>
      <c r="AE114" s="25">
        <f t="shared" si="68"/>
        <v>96</v>
      </c>
      <c r="AF114" s="20">
        <f t="shared" si="50"/>
        <v>6909.1152521264676</v>
      </c>
      <c r="AG114" s="20">
        <f t="shared" si="51"/>
        <v>4721.2032965001918</v>
      </c>
      <c r="AH114" s="20">
        <f t="shared" si="52"/>
        <v>2187.9119556262758</v>
      </c>
      <c r="AI114" s="26">
        <f t="shared" si="53"/>
        <v>837137.11853329663</v>
      </c>
      <c r="AJ114" s="31">
        <v>38047</v>
      </c>
      <c r="AK114" s="28">
        <f t="shared" si="69"/>
        <v>0</v>
      </c>
      <c r="AL114" s="20">
        <f t="shared" si="54"/>
        <v>6909.1152521264676</v>
      </c>
      <c r="AM114" s="28">
        <f t="shared" si="70"/>
        <v>0</v>
      </c>
      <c r="AN114" s="20">
        <f t="shared" si="71"/>
        <v>5351.1181642814045</v>
      </c>
    </row>
    <row r="115" spans="1:40" ht="11.1" customHeight="1">
      <c r="A115" s="25">
        <f t="shared" si="55"/>
        <v>97</v>
      </c>
      <c r="B115" s="20">
        <f t="shared" si="36"/>
        <v>6443.0140148550854</v>
      </c>
      <c r="C115" s="20">
        <f t="shared" si="37"/>
        <v>4113.7834645699159</v>
      </c>
      <c r="D115" s="20">
        <f t="shared" si="38"/>
        <v>2329.2305502851696</v>
      </c>
      <c r="E115" s="26">
        <f t="shared" si="39"/>
        <v>820427.46236369794</v>
      </c>
      <c r="F115" s="31">
        <v>38078</v>
      </c>
      <c r="G115" s="28">
        <f t="shared" si="56"/>
        <v>6443.0140148550854</v>
      </c>
      <c r="H115" s="20">
        <f t="shared" si="57"/>
        <v>6443.0140148550854</v>
      </c>
      <c r="I115" s="28">
        <f t="shared" si="58"/>
        <v>5085.4654715470133</v>
      </c>
      <c r="J115" s="20">
        <f t="shared" si="59"/>
        <v>5085.4654715470133</v>
      </c>
      <c r="K115" s="25">
        <f t="shared" si="60"/>
        <v>97</v>
      </c>
      <c r="L115" s="20">
        <f t="shared" si="40"/>
        <v>6909.1152521264676</v>
      </c>
      <c r="M115" s="20">
        <f t="shared" si="41"/>
        <v>4708.8962917497938</v>
      </c>
      <c r="N115" s="20">
        <f t="shared" si="42"/>
        <v>2200.2189603766737</v>
      </c>
      <c r="O115" s="26">
        <f t="shared" si="43"/>
        <v>834936.89957291994</v>
      </c>
      <c r="P115" s="31">
        <v>38078</v>
      </c>
      <c r="Q115" s="28">
        <f t="shared" si="61"/>
        <v>6909.1152521264676</v>
      </c>
      <c r="R115" s="20">
        <f t="shared" si="44"/>
        <v>6909.1152521264676</v>
      </c>
      <c r="S115" s="28">
        <f t="shared" si="62"/>
        <v>5355.179475849036</v>
      </c>
      <c r="T115" s="20">
        <f t="shared" si="63"/>
        <v>5355.179475849036</v>
      </c>
      <c r="U115" s="25">
        <f t="shared" si="64"/>
        <v>97</v>
      </c>
      <c r="V115" s="20">
        <f t="shared" si="45"/>
        <v>6443.0140148550854</v>
      </c>
      <c r="W115" s="20">
        <f t="shared" si="46"/>
        <v>4113.7834645699159</v>
      </c>
      <c r="X115" s="20">
        <f t="shared" si="47"/>
        <v>2329.2305502851696</v>
      </c>
      <c r="Y115" s="26">
        <f t="shared" si="48"/>
        <v>820427.46236369794</v>
      </c>
      <c r="Z115" s="31">
        <v>38078</v>
      </c>
      <c r="AA115" s="28">
        <f t="shared" si="65"/>
        <v>0</v>
      </c>
      <c r="AB115" s="20">
        <f t="shared" si="49"/>
        <v>6443.0140148550854</v>
      </c>
      <c r="AC115" s="28">
        <f t="shared" si="66"/>
        <v>0</v>
      </c>
      <c r="AD115" s="20">
        <f t="shared" si="67"/>
        <v>5085.4654715470133</v>
      </c>
      <c r="AE115" s="25">
        <f t="shared" si="68"/>
        <v>97</v>
      </c>
      <c r="AF115" s="20">
        <f t="shared" si="50"/>
        <v>6909.1152521264676</v>
      </c>
      <c r="AG115" s="20">
        <f t="shared" si="51"/>
        <v>4708.8962917497938</v>
      </c>
      <c r="AH115" s="20">
        <f t="shared" si="52"/>
        <v>2200.2189603766737</v>
      </c>
      <c r="AI115" s="26">
        <f t="shared" si="53"/>
        <v>834936.89957291994</v>
      </c>
      <c r="AJ115" s="31">
        <v>38078</v>
      </c>
      <c r="AK115" s="28">
        <f t="shared" si="69"/>
        <v>0</v>
      </c>
      <c r="AL115" s="20">
        <f t="shared" si="54"/>
        <v>6909.1152521264676</v>
      </c>
      <c r="AM115" s="28">
        <f t="shared" si="70"/>
        <v>0</v>
      </c>
      <c r="AN115" s="20">
        <f t="shared" si="71"/>
        <v>5355.179475849036</v>
      </c>
    </row>
    <row r="116" spans="1:40" ht="11.1" customHeight="1">
      <c r="A116" s="25">
        <f t="shared" si="55"/>
        <v>98</v>
      </c>
      <c r="B116" s="20">
        <f t="shared" si="36"/>
        <v>6443.0140148550854</v>
      </c>
      <c r="C116" s="20">
        <f t="shared" si="37"/>
        <v>4102.1373118184893</v>
      </c>
      <c r="D116" s="20">
        <f t="shared" si="38"/>
        <v>2340.8767030365962</v>
      </c>
      <c r="E116" s="26">
        <f t="shared" si="39"/>
        <v>818086.58566066134</v>
      </c>
      <c r="F116" s="31">
        <v>38108</v>
      </c>
      <c r="G116" s="28">
        <f t="shared" si="56"/>
        <v>6443.0140148550854</v>
      </c>
      <c r="H116" s="20">
        <f t="shared" si="57"/>
        <v>6443.0140148550854</v>
      </c>
      <c r="I116" s="28">
        <f t="shared" si="58"/>
        <v>5089.3087019549839</v>
      </c>
      <c r="J116" s="20">
        <f t="shared" si="59"/>
        <v>5089.3087019549839</v>
      </c>
      <c r="K116" s="25">
        <f t="shared" si="60"/>
        <v>98</v>
      </c>
      <c r="L116" s="20">
        <f t="shared" si="40"/>
        <v>6909.1152521264676</v>
      </c>
      <c r="M116" s="20">
        <f t="shared" si="41"/>
        <v>4696.520060097675</v>
      </c>
      <c r="N116" s="20">
        <f t="shared" si="42"/>
        <v>2212.5951920287926</v>
      </c>
      <c r="O116" s="26">
        <f t="shared" si="43"/>
        <v>832724.30438089115</v>
      </c>
      <c r="P116" s="31">
        <v>38108</v>
      </c>
      <c r="Q116" s="28">
        <f t="shared" si="61"/>
        <v>6909.1152521264676</v>
      </c>
      <c r="R116" s="20">
        <f t="shared" si="44"/>
        <v>6909.1152521264676</v>
      </c>
      <c r="S116" s="28">
        <f t="shared" si="62"/>
        <v>5359.2636322942344</v>
      </c>
      <c r="T116" s="20">
        <f t="shared" si="63"/>
        <v>5359.2636322942344</v>
      </c>
      <c r="U116" s="25">
        <f t="shared" si="64"/>
        <v>98</v>
      </c>
      <c r="V116" s="20">
        <f t="shared" si="45"/>
        <v>6443.0140148550854</v>
      </c>
      <c r="W116" s="20">
        <f t="shared" si="46"/>
        <v>4102.1373118184893</v>
      </c>
      <c r="X116" s="20">
        <f t="shared" si="47"/>
        <v>2340.8767030365962</v>
      </c>
      <c r="Y116" s="26">
        <f t="shared" si="48"/>
        <v>818086.58566066134</v>
      </c>
      <c r="Z116" s="31">
        <v>38108</v>
      </c>
      <c r="AA116" s="28">
        <f t="shared" si="65"/>
        <v>0</v>
      </c>
      <c r="AB116" s="20">
        <f t="shared" si="49"/>
        <v>6443.0140148550854</v>
      </c>
      <c r="AC116" s="28">
        <f t="shared" si="66"/>
        <v>0</v>
      </c>
      <c r="AD116" s="20">
        <f t="shared" si="67"/>
        <v>5089.3087019549839</v>
      </c>
      <c r="AE116" s="25">
        <f t="shared" si="68"/>
        <v>98</v>
      </c>
      <c r="AF116" s="20">
        <f t="shared" si="50"/>
        <v>6909.1152521264676</v>
      </c>
      <c r="AG116" s="20">
        <f t="shared" si="51"/>
        <v>4696.520060097675</v>
      </c>
      <c r="AH116" s="20">
        <f t="shared" si="52"/>
        <v>2212.5951920287926</v>
      </c>
      <c r="AI116" s="26">
        <f t="shared" si="53"/>
        <v>832724.30438089115</v>
      </c>
      <c r="AJ116" s="31">
        <v>38108</v>
      </c>
      <c r="AK116" s="28">
        <f t="shared" si="69"/>
        <v>0</v>
      </c>
      <c r="AL116" s="20">
        <f t="shared" si="54"/>
        <v>6909.1152521264676</v>
      </c>
      <c r="AM116" s="28">
        <f t="shared" si="70"/>
        <v>0</v>
      </c>
      <c r="AN116" s="20">
        <f t="shared" si="71"/>
        <v>5359.2636322942344</v>
      </c>
    </row>
    <row r="117" spans="1:40" ht="11.1" customHeight="1">
      <c r="A117" s="25">
        <f t="shared" si="55"/>
        <v>99</v>
      </c>
      <c r="B117" s="20">
        <f t="shared" si="36"/>
        <v>6443.0140148550854</v>
      </c>
      <c r="C117" s="20">
        <f t="shared" si="37"/>
        <v>4090.4329283033062</v>
      </c>
      <c r="D117" s="20">
        <f t="shared" si="38"/>
        <v>2352.5810865517792</v>
      </c>
      <c r="E117" s="26">
        <f t="shared" si="39"/>
        <v>815734.00457410957</v>
      </c>
      <c r="F117" s="31">
        <v>38139</v>
      </c>
      <c r="G117" s="28">
        <f t="shared" si="56"/>
        <v>6443.0140148550854</v>
      </c>
      <c r="H117" s="20">
        <f t="shared" si="57"/>
        <v>6443.0140148550854</v>
      </c>
      <c r="I117" s="28">
        <f t="shared" si="58"/>
        <v>5093.1711485149945</v>
      </c>
      <c r="J117" s="20">
        <f t="shared" si="59"/>
        <v>5093.1711485149945</v>
      </c>
      <c r="K117" s="25">
        <f t="shared" si="60"/>
        <v>99</v>
      </c>
      <c r="L117" s="20">
        <f t="shared" si="40"/>
        <v>6909.1152521264676</v>
      </c>
      <c r="M117" s="20">
        <f t="shared" si="41"/>
        <v>4684.0742121425128</v>
      </c>
      <c r="N117" s="20">
        <f t="shared" si="42"/>
        <v>2225.0410399839548</v>
      </c>
      <c r="O117" s="26">
        <f t="shared" si="43"/>
        <v>830499.26334090717</v>
      </c>
      <c r="P117" s="31">
        <v>38139</v>
      </c>
      <c r="Q117" s="28">
        <f t="shared" si="61"/>
        <v>6909.1152521264676</v>
      </c>
      <c r="R117" s="20">
        <f t="shared" si="44"/>
        <v>6909.1152521264676</v>
      </c>
      <c r="S117" s="28">
        <f t="shared" si="62"/>
        <v>5363.370762119438</v>
      </c>
      <c r="T117" s="20">
        <f t="shared" si="63"/>
        <v>5363.370762119438</v>
      </c>
      <c r="U117" s="25">
        <f t="shared" si="64"/>
        <v>99</v>
      </c>
      <c r="V117" s="20">
        <f t="shared" si="45"/>
        <v>6443.0140148550854</v>
      </c>
      <c r="W117" s="20">
        <f t="shared" si="46"/>
        <v>4090.4329283033062</v>
      </c>
      <c r="X117" s="20">
        <f t="shared" si="47"/>
        <v>2352.5810865517792</v>
      </c>
      <c r="Y117" s="26">
        <f t="shared" si="48"/>
        <v>815734.00457410957</v>
      </c>
      <c r="Z117" s="31">
        <v>38139</v>
      </c>
      <c r="AA117" s="28">
        <f t="shared" si="65"/>
        <v>0</v>
      </c>
      <c r="AB117" s="20">
        <f t="shared" si="49"/>
        <v>6443.0140148550854</v>
      </c>
      <c r="AC117" s="28">
        <f t="shared" si="66"/>
        <v>0</v>
      </c>
      <c r="AD117" s="20">
        <f t="shared" si="67"/>
        <v>5093.1711485149945</v>
      </c>
      <c r="AE117" s="25">
        <f t="shared" si="68"/>
        <v>99</v>
      </c>
      <c r="AF117" s="20">
        <f t="shared" si="50"/>
        <v>6909.1152521264676</v>
      </c>
      <c r="AG117" s="20">
        <f t="shared" si="51"/>
        <v>4684.0742121425128</v>
      </c>
      <c r="AH117" s="20">
        <f t="shared" si="52"/>
        <v>2225.0410399839548</v>
      </c>
      <c r="AI117" s="26">
        <f t="shared" si="53"/>
        <v>830499.26334090717</v>
      </c>
      <c r="AJ117" s="31">
        <v>38139</v>
      </c>
      <c r="AK117" s="28">
        <f t="shared" si="69"/>
        <v>0</v>
      </c>
      <c r="AL117" s="20">
        <f t="shared" si="54"/>
        <v>6909.1152521264676</v>
      </c>
      <c r="AM117" s="28">
        <f t="shared" si="70"/>
        <v>0</v>
      </c>
      <c r="AN117" s="20">
        <f t="shared" si="71"/>
        <v>5363.370762119438</v>
      </c>
    </row>
    <row r="118" spans="1:40" ht="11.1" customHeight="1">
      <c r="A118" s="25">
        <f t="shared" si="55"/>
        <v>100</v>
      </c>
      <c r="B118" s="20">
        <f t="shared" si="36"/>
        <v>6443.0140148550854</v>
      </c>
      <c r="C118" s="20">
        <f t="shared" si="37"/>
        <v>4078.6700228705481</v>
      </c>
      <c r="D118" s="20">
        <f t="shared" si="38"/>
        <v>2364.3439919845373</v>
      </c>
      <c r="E118" s="26">
        <f t="shared" si="39"/>
        <v>813369.66058212507</v>
      </c>
      <c r="F118" s="31">
        <v>38169</v>
      </c>
      <c r="G118" s="28">
        <f t="shared" si="56"/>
        <v>6443.0140148550854</v>
      </c>
      <c r="H118" s="20">
        <f t="shared" si="57"/>
        <v>6443.0140148550854</v>
      </c>
      <c r="I118" s="28">
        <f t="shared" si="58"/>
        <v>5097.0529073078042</v>
      </c>
      <c r="J118" s="20">
        <f t="shared" si="59"/>
        <v>5097.0529073078042</v>
      </c>
      <c r="K118" s="25">
        <f t="shared" si="60"/>
        <v>100</v>
      </c>
      <c r="L118" s="20">
        <f t="shared" si="40"/>
        <v>6909.1152521264676</v>
      </c>
      <c r="M118" s="20">
        <f t="shared" si="41"/>
        <v>4671.5583562926031</v>
      </c>
      <c r="N118" s="20">
        <f t="shared" si="42"/>
        <v>2237.5568958338645</v>
      </c>
      <c r="O118" s="26">
        <f t="shared" si="43"/>
        <v>828261.70644507336</v>
      </c>
      <c r="P118" s="31">
        <v>38169</v>
      </c>
      <c r="Q118" s="28">
        <f t="shared" si="61"/>
        <v>6909.1152521264676</v>
      </c>
      <c r="R118" s="20">
        <f t="shared" si="44"/>
        <v>6909.1152521264676</v>
      </c>
      <c r="S118" s="28">
        <f t="shared" si="62"/>
        <v>5367.5009945499087</v>
      </c>
      <c r="T118" s="20">
        <f t="shared" si="63"/>
        <v>5367.5009945499087</v>
      </c>
      <c r="U118" s="25">
        <f t="shared" si="64"/>
        <v>100</v>
      </c>
      <c r="V118" s="20">
        <f t="shared" si="45"/>
        <v>6443.0140148550854</v>
      </c>
      <c r="W118" s="20">
        <f t="shared" si="46"/>
        <v>4078.6700228705481</v>
      </c>
      <c r="X118" s="20">
        <f t="shared" si="47"/>
        <v>2364.3439919845373</v>
      </c>
      <c r="Y118" s="26">
        <f t="shared" si="48"/>
        <v>813369.66058212507</v>
      </c>
      <c r="Z118" s="31">
        <v>38169</v>
      </c>
      <c r="AA118" s="28">
        <f t="shared" si="65"/>
        <v>0</v>
      </c>
      <c r="AB118" s="20">
        <f t="shared" si="49"/>
        <v>6443.0140148550854</v>
      </c>
      <c r="AC118" s="28">
        <f t="shared" si="66"/>
        <v>0</v>
      </c>
      <c r="AD118" s="20">
        <f t="shared" si="67"/>
        <v>5097.0529073078042</v>
      </c>
      <c r="AE118" s="25">
        <f t="shared" si="68"/>
        <v>100</v>
      </c>
      <c r="AF118" s="20">
        <f t="shared" si="50"/>
        <v>6909.1152521264676</v>
      </c>
      <c r="AG118" s="20">
        <f t="shared" si="51"/>
        <v>4671.5583562926031</v>
      </c>
      <c r="AH118" s="20">
        <f t="shared" si="52"/>
        <v>2237.5568958338645</v>
      </c>
      <c r="AI118" s="26">
        <f t="shared" si="53"/>
        <v>828261.70644507336</v>
      </c>
      <c r="AJ118" s="31">
        <v>38169</v>
      </c>
      <c r="AK118" s="28">
        <f t="shared" si="69"/>
        <v>0</v>
      </c>
      <c r="AL118" s="20">
        <f t="shared" si="54"/>
        <v>6909.1152521264676</v>
      </c>
      <c r="AM118" s="28">
        <f t="shared" si="70"/>
        <v>0</v>
      </c>
      <c r="AN118" s="20">
        <f t="shared" si="71"/>
        <v>5367.5009945499087</v>
      </c>
    </row>
    <row r="119" spans="1:40" ht="11.1" customHeight="1">
      <c r="A119" s="25">
        <f t="shared" si="55"/>
        <v>101</v>
      </c>
      <c r="B119" s="20">
        <f t="shared" si="36"/>
        <v>6443.0140148550854</v>
      </c>
      <c r="C119" s="20">
        <f t="shared" si="37"/>
        <v>4066.8483029106251</v>
      </c>
      <c r="D119" s="20">
        <f t="shared" si="38"/>
        <v>2376.1657119444603</v>
      </c>
      <c r="E119" s="26">
        <f t="shared" si="39"/>
        <v>810993.49487018061</v>
      </c>
      <c r="F119" s="31">
        <v>38200</v>
      </c>
      <c r="G119" s="28">
        <f t="shared" si="56"/>
        <v>6443.0140148550854</v>
      </c>
      <c r="H119" s="20">
        <f t="shared" si="57"/>
        <v>6443.0140148550854</v>
      </c>
      <c r="I119" s="28">
        <f t="shared" si="58"/>
        <v>5100.9540748945792</v>
      </c>
      <c r="J119" s="20">
        <f t="shared" si="59"/>
        <v>5100.9540748945792</v>
      </c>
      <c r="K119" s="25">
        <f t="shared" si="60"/>
        <v>101</v>
      </c>
      <c r="L119" s="20">
        <f t="shared" si="40"/>
        <v>6909.1152521264676</v>
      </c>
      <c r="M119" s="20">
        <f t="shared" si="41"/>
        <v>4658.9720987535375</v>
      </c>
      <c r="N119" s="20">
        <f t="shared" si="42"/>
        <v>2250.1431533729301</v>
      </c>
      <c r="O119" s="26">
        <f t="shared" si="43"/>
        <v>826011.56329170044</v>
      </c>
      <c r="P119" s="31">
        <v>38200</v>
      </c>
      <c r="Q119" s="28">
        <f t="shared" si="61"/>
        <v>6909.1152521264676</v>
      </c>
      <c r="R119" s="20">
        <f t="shared" si="44"/>
        <v>6909.1152521264676</v>
      </c>
      <c r="S119" s="28">
        <f t="shared" si="62"/>
        <v>5371.6544595378</v>
      </c>
      <c r="T119" s="20">
        <f t="shared" si="63"/>
        <v>5371.6544595378</v>
      </c>
      <c r="U119" s="25">
        <f t="shared" si="64"/>
        <v>101</v>
      </c>
      <c r="V119" s="20">
        <f t="shared" si="45"/>
        <v>6443.0140148550854</v>
      </c>
      <c r="W119" s="20">
        <f t="shared" si="46"/>
        <v>4066.8483029106251</v>
      </c>
      <c r="X119" s="20">
        <f t="shared" si="47"/>
        <v>2376.1657119444603</v>
      </c>
      <c r="Y119" s="26">
        <f t="shared" si="48"/>
        <v>810993.49487018061</v>
      </c>
      <c r="Z119" s="31">
        <v>38200</v>
      </c>
      <c r="AA119" s="28">
        <f t="shared" si="65"/>
        <v>0</v>
      </c>
      <c r="AB119" s="20">
        <f t="shared" si="49"/>
        <v>6443.0140148550854</v>
      </c>
      <c r="AC119" s="28">
        <f t="shared" si="66"/>
        <v>0</v>
      </c>
      <c r="AD119" s="20">
        <f t="shared" si="67"/>
        <v>5100.9540748945792</v>
      </c>
      <c r="AE119" s="25">
        <f t="shared" si="68"/>
        <v>101</v>
      </c>
      <c r="AF119" s="20">
        <f t="shared" si="50"/>
        <v>6909.1152521264676</v>
      </c>
      <c r="AG119" s="20">
        <f t="shared" si="51"/>
        <v>4658.9720987535375</v>
      </c>
      <c r="AH119" s="20">
        <f t="shared" si="52"/>
        <v>2250.1431533729301</v>
      </c>
      <c r="AI119" s="26">
        <f t="shared" si="53"/>
        <v>826011.56329170044</v>
      </c>
      <c r="AJ119" s="31">
        <v>38200</v>
      </c>
      <c r="AK119" s="28">
        <f t="shared" si="69"/>
        <v>0</v>
      </c>
      <c r="AL119" s="20">
        <f t="shared" si="54"/>
        <v>6909.1152521264676</v>
      </c>
      <c r="AM119" s="28">
        <f t="shared" si="70"/>
        <v>0</v>
      </c>
      <c r="AN119" s="20">
        <f t="shared" si="71"/>
        <v>5371.6544595378</v>
      </c>
    </row>
    <row r="120" spans="1:40" ht="11.1" customHeight="1">
      <c r="A120" s="25">
        <f t="shared" si="55"/>
        <v>102</v>
      </c>
      <c r="B120" s="20">
        <f t="shared" si="36"/>
        <v>6443.0140148550854</v>
      </c>
      <c r="C120" s="20">
        <f t="shared" si="37"/>
        <v>4054.9674743509026</v>
      </c>
      <c r="D120" s="20">
        <f t="shared" si="38"/>
        <v>2388.0465405041828</v>
      </c>
      <c r="E120" s="26">
        <f t="shared" si="39"/>
        <v>808605.44832967641</v>
      </c>
      <c r="F120" s="31">
        <v>38231</v>
      </c>
      <c r="G120" s="28">
        <f t="shared" si="56"/>
        <v>6443.0140148550854</v>
      </c>
      <c r="H120" s="20">
        <f t="shared" si="57"/>
        <v>6443.0140148550854</v>
      </c>
      <c r="I120" s="28">
        <f t="shared" si="58"/>
        <v>5104.8747483192874</v>
      </c>
      <c r="J120" s="20">
        <f t="shared" si="59"/>
        <v>5104.8747483192874</v>
      </c>
      <c r="K120" s="25">
        <f t="shared" si="60"/>
        <v>102</v>
      </c>
      <c r="L120" s="20">
        <f t="shared" si="40"/>
        <v>6909.1152521264676</v>
      </c>
      <c r="M120" s="20">
        <f t="shared" si="41"/>
        <v>4646.3150435158159</v>
      </c>
      <c r="N120" s="20">
        <f t="shared" si="42"/>
        <v>2262.8002086106517</v>
      </c>
      <c r="O120" s="26">
        <f t="shared" si="43"/>
        <v>823748.76308308984</v>
      </c>
      <c r="P120" s="31">
        <v>38231</v>
      </c>
      <c r="Q120" s="28">
        <f t="shared" si="61"/>
        <v>6909.1152521264676</v>
      </c>
      <c r="R120" s="20">
        <f t="shared" si="44"/>
        <v>6909.1152521264676</v>
      </c>
      <c r="S120" s="28">
        <f t="shared" si="62"/>
        <v>5375.8312877662484</v>
      </c>
      <c r="T120" s="20">
        <f t="shared" si="63"/>
        <v>5375.8312877662484</v>
      </c>
      <c r="U120" s="25">
        <f t="shared" si="64"/>
        <v>102</v>
      </c>
      <c r="V120" s="20">
        <f t="shared" si="45"/>
        <v>6443.0140148550854</v>
      </c>
      <c r="W120" s="20">
        <f t="shared" si="46"/>
        <v>4054.9674743509026</v>
      </c>
      <c r="X120" s="20">
        <f t="shared" si="47"/>
        <v>2388.0465405041828</v>
      </c>
      <c r="Y120" s="26">
        <f t="shared" si="48"/>
        <v>808605.44832967641</v>
      </c>
      <c r="Z120" s="31">
        <v>38231</v>
      </c>
      <c r="AA120" s="28">
        <f t="shared" si="65"/>
        <v>0</v>
      </c>
      <c r="AB120" s="20">
        <f t="shared" si="49"/>
        <v>6443.0140148550854</v>
      </c>
      <c r="AC120" s="28">
        <f t="shared" si="66"/>
        <v>0</v>
      </c>
      <c r="AD120" s="20">
        <f t="shared" si="67"/>
        <v>5104.8747483192874</v>
      </c>
      <c r="AE120" s="25">
        <f t="shared" si="68"/>
        <v>102</v>
      </c>
      <c r="AF120" s="20">
        <f t="shared" si="50"/>
        <v>6909.1152521264676</v>
      </c>
      <c r="AG120" s="20">
        <f t="shared" si="51"/>
        <v>4646.3150435158159</v>
      </c>
      <c r="AH120" s="20">
        <f t="shared" si="52"/>
        <v>2262.8002086106517</v>
      </c>
      <c r="AI120" s="26">
        <f t="shared" si="53"/>
        <v>823748.76308308984</v>
      </c>
      <c r="AJ120" s="31">
        <v>38231</v>
      </c>
      <c r="AK120" s="28">
        <f t="shared" si="69"/>
        <v>0</v>
      </c>
      <c r="AL120" s="20">
        <f t="shared" si="54"/>
        <v>6909.1152521264676</v>
      </c>
      <c r="AM120" s="28">
        <f t="shared" si="70"/>
        <v>0</v>
      </c>
      <c r="AN120" s="20">
        <f t="shared" si="71"/>
        <v>5375.8312877662484</v>
      </c>
    </row>
    <row r="121" spans="1:40" ht="11.1" customHeight="1">
      <c r="A121" s="25">
        <f t="shared" si="55"/>
        <v>103</v>
      </c>
      <c r="B121" s="20">
        <f t="shared" si="36"/>
        <v>6443.0140148550854</v>
      </c>
      <c r="C121" s="20">
        <f t="shared" si="37"/>
        <v>4043.0272416483822</v>
      </c>
      <c r="D121" s="20">
        <f t="shared" si="38"/>
        <v>2399.9867732067032</v>
      </c>
      <c r="E121" s="26">
        <f t="shared" si="39"/>
        <v>806205.46155646967</v>
      </c>
      <c r="F121" s="31">
        <v>38261</v>
      </c>
      <c r="G121" s="28">
        <f t="shared" si="56"/>
        <v>6443.0140148550854</v>
      </c>
      <c r="H121" s="20">
        <f t="shared" si="57"/>
        <v>6443.0140148550854</v>
      </c>
      <c r="I121" s="28">
        <f t="shared" si="58"/>
        <v>5108.8150251111192</v>
      </c>
      <c r="J121" s="20">
        <f t="shared" si="59"/>
        <v>5108.8150251111192</v>
      </c>
      <c r="K121" s="25">
        <f t="shared" si="60"/>
        <v>103</v>
      </c>
      <c r="L121" s="20">
        <f t="shared" si="40"/>
        <v>6909.1152521264676</v>
      </c>
      <c r="M121" s="20">
        <f t="shared" si="41"/>
        <v>4633.5867923423802</v>
      </c>
      <c r="N121" s="20">
        <f t="shared" si="42"/>
        <v>2275.5284597840873</v>
      </c>
      <c r="O121" s="26">
        <f t="shared" si="43"/>
        <v>821473.23462330573</v>
      </c>
      <c r="P121" s="31">
        <v>38261</v>
      </c>
      <c r="Q121" s="28">
        <f t="shared" si="61"/>
        <v>6909.1152521264676</v>
      </c>
      <c r="R121" s="20">
        <f t="shared" si="44"/>
        <v>6909.1152521264676</v>
      </c>
      <c r="S121" s="28">
        <f t="shared" si="62"/>
        <v>5380.0316106534819</v>
      </c>
      <c r="T121" s="20">
        <f t="shared" si="63"/>
        <v>5380.0316106534819</v>
      </c>
      <c r="U121" s="25">
        <f t="shared" si="64"/>
        <v>103</v>
      </c>
      <c r="V121" s="20">
        <f t="shared" si="45"/>
        <v>6443.0140148550854</v>
      </c>
      <c r="W121" s="20">
        <f t="shared" si="46"/>
        <v>4043.0272416483822</v>
      </c>
      <c r="X121" s="20">
        <f t="shared" si="47"/>
        <v>2399.9867732067032</v>
      </c>
      <c r="Y121" s="26">
        <f t="shared" si="48"/>
        <v>806205.46155646967</v>
      </c>
      <c r="Z121" s="31">
        <v>38261</v>
      </c>
      <c r="AA121" s="28">
        <f t="shared" si="65"/>
        <v>0</v>
      </c>
      <c r="AB121" s="20">
        <f t="shared" si="49"/>
        <v>6443.0140148550854</v>
      </c>
      <c r="AC121" s="28">
        <f t="shared" si="66"/>
        <v>0</v>
      </c>
      <c r="AD121" s="20">
        <f t="shared" si="67"/>
        <v>5108.8150251111192</v>
      </c>
      <c r="AE121" s="25">
        <f t="shared" si="68"/>
        <v>103</v>
      </c>
      <c r="AF121" s="20">
        <f t="shared" si="50"/>
        <v>6909.1152521264676</v>
      </c>
      <c r="AG121" s="20">
        <f t="shared" si="51"/>
        <v>4633.5867923423802</v>
      </c>
      <c r="AH121" s="20">
        <f t="shared" si="52"/>
        <v>2275.5284597840873</v>
      </c>
      <c r="AI121" s="26">
        <f t="shared" si="53"/>
        <v>821473.23462330573</v>
      </c>
      <c r="AJ121" s="31">
        <v>38261</v>
      </c>
      <c r="AK121" s="28">
        <f t="shared" si="69"/>
        <v>0</v>
      </c>
      <c r="AL121" s="20">
        <f t="shared" si="54"/>
        <v>6909.1152521264676</v>
      </c>
      <c r="AM121" s="28">
        <f t="shared" si="70"/>
        <v>0</v>
      </c>
      <c r="AN121" s="20">
        <f t="shared" si="71"/>
        <v>5380.0316106534819</v>
      </c>
    </row>
    <row r="122" spans="1:40" ht="11.1" customHeight="1">
      <c r="A122" s="25">
        <f t="shared" si="55"/>
        <v>104</v>
      </c>
      <c r="B122" s="20">
        <f t="shared" si="36"/>
        <v>6443.0140148550854</v>
      </c>
      <c r="C122" s="20">
        <f t="shared" si="37"/>
        <v>4031.0273077823481</v>
      </c>
      <c r="D122" s="20">
        <f t="shared" si="38"/>
        <v>2411.9867070727373</v>
      </c>
      <c r="E122" s="26">
        <f t="shared" si="39"/>
        <v>803793.47484939697</v>
      </c>
      <c r="F122" s="31">
        <v>38292</v>
      </c>
      <c r="G122" s="28">
        <f t="shared" si="56"/>
        <v>6443.0140148550854</v>
      </c>
      <c r="H122" s="20">
        <f t="shared" si="57"/>
        <v>6443.0140148550854</v>
      </c>
      <c r="I122" s="28">
        <f t="shared" si="58"/>
        <v>5112.7750032869108</v>
      </c>
      <c r="J122" s="20">
        <f t="shared" si="59"/>
        <v>5112.7750032869108</v>
      </c>
      <c r="K122" s="25">
        <f t="shared" si="60"/>
        <v>104</v>
      </c>
      <c r="L122" s="20">
        <f t="shared" si="40"/>
        <v>6909.1152521264676</v>
      </c>
      <c r="M122" s="20">
        <f t="shared" si="41"/>
        <v>4620.7869447560952</v>
      </c>
      <c r="N122" s="20">
        <f t="shared" si="42"/>
        <v>2288.3283073703724</v>
      </c>
      <c r="O122" s="26">
        <f t="shared" si="43"/>
        <v>819184.90631593531</v>
      </c>
      <c r="P122" s="31">
        <v>38292</v>
      </c>
      <c r="Q122" s="28">
        <f t="shared" si="61"/>
        <v>6909.1152521264676</v>
      </c>
      <c r="R122" s="20">
        <f t="shared" si="44"/>
        <v>6909.1152521264676</v>
      </c>
      <c r="S122" s="28">
        <f t="shared" si="62"/>
        <v>5384.2555603569563</v>
      </c>
      <c r="T122" s="20">
        <f t="shared" si="63"/>
        <v>5384.2555603569563</v>
      </c>
      <c r="U122" s="25">
        <f t="shared" si="64"/>
        <v>104</v>
      </c>
      <c r="V122" s="20">
        <f t="shared" si="45"/>
        <v>6443.0140148550854</v>
      </c>
      <c r="W122" s="20">
        <f t="shared" si="46"/>
        <v>4031.0273077823481</v>
      </c>
      <c r="X122" s="20">
        <f t="shared" si="47"/>
        <v>2411.9867070727373</v>
      </c>
      <c r="Y122" s="26">
        <f t="shared" si="48"/>
        <v>803793.47484939697</v>
      </c>
      <c r="Z122" s="31">
        <v>38292</v>
      </c>
      <c r="AA122" s="28">
        <f t="shared" si="65"/>
        <v>0</v>
      </c>
      <c r="AB122" s="20">
        <f t="shared" si="49"/>
        <v>6443.0140148550854</v>
      </c>
      <c r="AC122" s="28">
        <f t="shared" si="66"/>
        <v>0</v>
      </c>
      <c r="AD122" s="20">
        <f t="shared" si="67"/>
        <v>5112.7750032869108</v>
      </c>
      <c r="AE122" s="25">
        <f t="shared" si="68"/>
        <v>104</v>
      </c>
      <c r="AF122" s="20">
        <f t="shared" si="50"/>
        <v>6909.1152521264676</v>
      </c>
      <c r="AG122" s="20">
        <f t="shared" si="51"/>
        <v>4620.7869447560952</v>
      </c>
      <c r="AH122" s="20">
        <f t="shared" si="52"/>
        <v>2288.3283073703724</v>
      </c>
      <c r="AI122" s="26">
        <f t="shared" si="53"/>
        <v>819184.90631593531</v>
      </c>
      <c r="AJ122" s="31">
        <v>38292</v>
      </c>
      <c r="AK122" s="28">
        <f t="shared" si="69"/>
        <v>0</v>
      </c>
      <c r="AL122" s="20">
        <f t="shared" si="54"/>
        <v>6909.1152521264676</v>
      </c>
      <c r="AM122" s="28">
        <f t="shared" si="70"/>
        <v>0</v>
      </c>
      <c r="AN122" s="20">
        <f t="shared" si="71"/>
        <v>5384.2555603569563</v>
      </c>
    </row>
    <row r="123" spans="1:40" ht="11.1" customHeight="1">
      <c r="A123" s="25">
        <f t="shared" si="55"/>
        <v>105</v>
      </c>
      <c r="B123" s="20">
        <f t="shared" si="36"/>
        <v>6443.0140148550854</v>
      </c>
      <c r="C123" s="20">
        <f t="shared" si="37"/>
        <v>4018.9673742469845</v>
      </c>
      <c r="D123" s="20">
        <f t="shared" si="38"/>
        <v>2424.0466406081009</v>
      </c>
      <c r="E123" s="26">
        <f t="shared" si="39"/>
        <v>801369.42820878886</v>
      </c>
      <c r="F123" s="31">
        <v>38322</v>
      </c>
      <c r="G123" s="28">
        <f t="shared" si="56"/>
        <v>6443.0140148550854</v>
      </c>
      <c r="H123" s="20">
        <f t="shared" si="57"/>
        <v>6443.0140148550854</v>
      </c>
      <c r="I123" s="28">
        <f t="shared" si="58"/>
        <v>5116.7547813535803</v>
      </c>
      <c r="J123" s="20">
        <f t="shared" si="59"/>
        <v>5116.7547813535803</v>
      </c>
      <c r="K123" s="25">
        <f t="shared" si="60"/>
        <v>105</v>
      </c>
      <c r="L123" s="20">
        <f t="shared" si="40"/>
        <v>6909.1152521264676</v>
      </c>
      <c r="M123" s="20">
        <f t="shared" si="41"/>
        <v>4607.9150980271361</v>
      </c>
      <c r="N123" s="20">
        <f t="shared" si="42"/>
        <v>2301.2001540993315</v>
      </c>
      <c r="O123" s="26">
        <f t="shared" si="43"/>
        <v>816883.70616183593</v>
      </c>
      <c r="P123" s="31">
        <v>38322</v>
      </c>
      <c r="Q123" s="28">
        <f t="shared" si="61"/>
        <v>6909.1152521264676</v>
      </c>
      <c r="R123" s="20">
        <f t="shared" si="44"/>
        <v>6909.1152521264676</v>
      </c>
      <c r="S123" s="28">
        <f t="shared" si="62"/>
        <v>5388.5032697775123</v>
      </c>
      <c r="T123" s="20">
        <f t="shared" si="63"/>
        <v>5388.5032697775123</v>
      </c>
      <c r="U123" s="25">
        <f t="shared" si="64"/>
        <v>105</v>
      </c>
      <c r="V123" s="20">
        <f t="shared" si="45"/>
        <v>6443.0140148550854</v>
      </c>
      <c r="W123" s="20">
        <f t="shared" si="46"/>
        <v>4018.9673742469845</v>
      </c>
      <c r="X123" s="20">
        <f t="shared" si="47"/>
        <v>2424.0466406081009</v>
      </c>
      <c r="Y123" s="26">
        <f t="shared" si="48"/>
        <v>801369.42820878886</v>
      </c>
      <c r="Z123" s="31">
        <v>38322</v>
      </c>
      <c r="AA123" s="28">
        <f t="shared" si="65"/>
        <v>0</v>
      </c>
      <c r="AB123" s="20">
        <f t="shared" si="49"/>
        <v>6443.0140148550854</v>
      </c>
      <c r="AC123" s="28">
        <f t="shared" si="66"/>
        <v>0</v>
      </c>
      <c r="AD123" s="20">
        <f t="shared" si="67"/>
        <v>5116.7547813535803</v>
      </c>
      <c r="AE123" s="25">
        <f t="shared" si="68"/>
        <v>105</v>
      </c>
      <c r="AF123" s="20">
        <f t="shared" si="50"/>
        <v>6909.1152521264676</v>
      </c>
      <c r="AG123" s="20">
        <f t="shared" si="51"/>
        <v>4607.9150980271361</v>
      </c>
      <c r="AH123" s="20">
        <f t="shared" si="52"/>
        <v>2301.2001540993315</v>
      </c>
      <c r="AI123" s="26">
        <f t="shared" si="53"/>
        <v>816883.70616183593</v>
      </c>
      <c r="AJ123" s="31">
        <v>38322</v>
      </c>
      <c r="AK123" s="28">
        <f t="shared" si="69"/>
        <v>0</v>
      </c>
      <c r="AL123" s="20">
        <f t="shared" si="54"/>
        <v>6909.1152521264676</v>
      </c>
      <c r="AM123" s="28">
        <f t="shared" si="70"/>
        <v>0</v>
      </c>
      <c r="AN123" s="20">
        <f t="shared" si="71"/>
        <v>5388.5032697775123</v>
      </c>
    </row>
    <row r="124" spans="1:40" ht="11.1" customHeight="1">
      <c r="A124" s="25">
        <f t="shared" si="55"/>
        <v>106</v>
      </c>
      <c r="B124" s="20">
        <f t="shared" si="36"/>
        <v>6443.0140148550854</v>
      </c>
      <c r="C124" s="20">
        <f t="shared" si="37"/>
        <v>4006.8471410439438</v>
      </c>
      <c r="D124" s="20">
        <f t="shared" si="38"/>
        <v>2436.1668738111416</v>
      </c>
      <c r="E124" s="26">
        <f t="shared" si="39"/>
        <v>798933.26133497769</v>
      </c>
      <c r="F124" s="31">
        <v>38353</v>
      </c>
      <c r="G124" s="28">
        <f t="shared" si="56"/>
        <v>6443.0140148550854</v>
      </c>
      <c r="H124" s="20">
        <f t="shared" si="57"/>
        <v>6443.0140148550854</v>
      </c>
      <c r="I124" s="28">
        <f t="shared" si="58"/>
        <v>5120.7544583105837</v>
      </c>
      <c r="J124" s="20">
        <f t="shared" si="59"/>
        <v>5120.7544583105837</v>
      </c>
      <c r="K124" s="25">
        <f t="shared" si="60"/>
        <v>106</v>
      </c>
      <c r="L124" s="20">
        <f t="shared" si="40"/>
        <v>6909.1152521264676</v>
      </c>
      <c r="M124" s="20">
        <f t="shared" si="41"/>
        <v>4594.9708471603271</v>
      </c>
      <c r="N124" s="20">
        <f t="shared" si="42"/>
        <v>2314.1444049661404</v>
      </c>
      <c r="O124" s="26">
        <f t="shared" si="43"/>
        <v>814569.56175686978</v>
      </c>
      <c r="P124" s="31">
        <v>38353</v>
      </c>
      <c r="Q124" s="28">
        <f t="shared" si="61"/>
        <v>6909.1152521264676</v>
      </c>
      <c r="R124" s="20">
        <f t="shared" si="44"/>
        <v>6909.1152521264676</v>
      </c>
      <c r="S124" s="28">
        <f t="shared" si="62"/>
        <v>5392.7748725635593</v>
      </c>
      <c r="T124" s="20">
        <f t="shared" si="63"/>
        <v>5392.7748725635593</v>
      </c>
      <c r="U124" s="25">
        <f t="shared" si="64"/>
        <v>106</v>
      </c>
      <c r="V124" s="20">
        <f t="shared" si="45"/>
        <v>6443.0140148550854</v>
      </c>
      <c r="W124" s="20">
        <f t="shared" si="46"/>
        <v>4006.8471410439438</v>
      </c>
      <c r="X124" s="20">
        <f t="shared" si="47"/>
        <v>2436.1668738111416</v>
      </c>
      <c r="Y124" s="26">
        <f t="shared" si="48"/>
        <v>798933.26133497769</v>
      </c>
      <c r="Z124" s="31">
        <v>38353</v>
      </c>
      <c r="AA124" s="28">
        <f t="shared" si="65"/>
        <v>0</v>
      </c>
      <c r="AB124" s="20">
        <f t="shared" si="49"/>
        <v>6443.0140148550854</v>
      </c>
      <c r="AC124" s="28">
        <f t="shared" si="66"/>
        <v>0</v>
      </c>
      <c r="AD124" s="20">
        <f t="shared" si="67"/>
        <v>5120.7544583105837</v>
      </c>
      <c r="AE124" s="25">
        <f t="shared" si="68"/>
        <v>106</v>
      </c>
      <c r="AF124" s="20">
        <f t="shared" si="50"/>
        <v>6909.1152521264676</v>
      </c>
      <c r="AG124" s="20">
        <f t="shared" si="51"/>
        <v>4594.9708471603271</v>
      </c>
      <c r="AH124" s="20">
        <f t="shared" si="52"/>
        <v>2314.1444049661404</v>
      </c>
      <c r="AI124" s="26">
        <f t="shared" si="53"/>
        <v>814569.56175686978</v>
      </c>
      <c r="AJ124" s="31">
        <v>38353</v>
      </c>
      <c r="AK124" s="28">
        <f t="shared" si="69"/>
        <v>0</v>
      </c>
      <c r="AL124" s="20">
        <f t="shared" si="54"/>
        <v>6909.1152521264676</v>
      </c>
      <c r="AM124" s="28">
        <f t="shared" si="70"/>
        <v>0</v>
      </c>
      <c r="AN124" s="20">
        <f t="shared" si="71"/>
        <v>5392.7748725635593</v>
      </c>
    </row>
    <row r="125" spans="1:40" ht="11.1" customHeight="1">
      <c r="A125" s="25">
        <f t="shared" si="55"/>
        <v>107</v>
      </c>
      <c r="B125" s="20">
        <f t="shared" si="36"/>
        <v>6443.0140148550854</v>
      </c>
      <c r="C125" s="20">
        <f t="shared" si="37"/>
        <v>3994.6663066748883</v>
      </c>
      <c r="D125" s="20">
        <f t="shared" si="38"/>
        <v>2448.3477081801971</v>
      </c>
      <c r="E125" s="26">
        <f t="shared" si="39"/>
        <v>796484.9136267975</v>
      </c>
      <c r="F125" s="31">
        <v>38384</v>
      </c>
      <c r="G125" s="28">
        <f t="shared" si="56"/>
        <v>6443.0140148550854</v>
      </c>
      <c r="H125" s="20">
        <f t="shared" si="57"/>
        <v>6443.0140148550854</v>
      </c>
      <c r="I125" s="28">
        <f t="shared" si="58"/>
        <v>5124.7741336523723</v>
      </c>
      <c r="J125" s="20">
        <f t="shared" si="59"/>
        <v>5124.7741336523723</v>
      </c>
      <c r="K125" s="25">
        <f t="shared" si="60"/>
        <v>107</v>
      </c>
      <c r="L125" s="20">
        <f t="shared" si="40"/>
        <v>6909.1152521264676</v>
      </c>
      <c r="M125" s="20">
        <f t="shared" si="41"/>
        <v>4581.9537848823929</v>
      </c>
      <c r="N125" s="20">
        <f t="shared" si="42"/>
        <v>2327.1614672440746</v>
      </c>
      <c r="O125" s="26">
        <f t="shared" si="43"/>
        <v>812242.40028962574</v>
      </c>
      <c r="P125" s="31">
        <v>38384</v>
      </c>
      <c r="Q125" s="28">
        <f t="shared" si="61"/>
        <v>6909.1152521264676</v>
      </c>
      <c r="R125" s="20">
        <f t="shared" si="44"/>
        <v>6909.1152521264676</v>
      </c>
      <c r="S125" s="28">
        <f t="shared" si="62"/>
        <v>5397.0705031152775</v>
      </c>
      <c r="T125" s="20">
        <f t="shared" si="63"/>
        <v>5397.0705031152775</v>
      </c>
      <c r="U125" s="25">
        <f t="shared" si="64"/>
        <v>107</v>
      </c>
      <c r="V125" s="20">
        <f t="shared" si="45"/>
        <v>6443.0140148550854</v>
      </c>
      <c r="W125" s="20">
        <f t="shared" si="46"/>
        <v>3994.6663066748883</v>
      </c>
      <c r="X125" s="20">
        <f t="shared" si="47"/>
        <v>2448.3477081801971</v>
      </c>
      <c r="Y125" s="26">
        <f t="shared" si="48"/>
        <v>796484.9136267975</v>
      </c>
      <c r="Z125" s="31">
        <v>38384</v>
      </c>
      <c r="AA125" s="28">
        <f t="shared" si="65"/>
        <v>0</v>
      </c>
      <c r="AB125" s="20">
        <f t="shared" si="49"/>
        <v>6443.0140148550854</v>
      </c>
      <c r="AC125" s="28">
        <f t="shared" si="66"/>
        <v>0</v>
      </c>
      <c r="AD125" s="20">
        <f t="shared" si="67"/>
        <v>5124.7741336523723</v>
      </c>
      <c r="AE125" s="25">
        <f t="shared" si="68"/>
        <v>107</v>
      </c>
      <c r="AF125" s="20">
        <f t="shared" si="50"/>
        <v>6909.1152521264676</v>
      </c>
      <c r="AG125" s="20">
        <f t="shared" si="51"/>
        <v>4581.9537848823929</v>
      </c>
      <c r="AH125" s="20">
        <f t="shared" si="52"/>
        <v>2327.1614672440746</v>
      </c>
      <c r="AI125" s="26">
        <f t="shared" si="53"/>
        <v>812242.40028962574</v>
      </c>
      <c r="AJ125" s="31">
        <v>38384</v>
      </c>
      <c r="AK125" s="28">
        <f t="shared" si="69"/>
        <v>0</v>
      </c>
      <c r="AL125" s="20">
        <f t="shared" si="54"/>
        <v>6909.1152521264676</v>
      </c>
      <c r="AM125" s="28">
        <f t="shared" si="70"/>
        <v>0</v>
      </c>
      <c r="AN125" s="20">
        <f t="shared" si="71"/>
        <v>5397.0705031152775</v>
      </c>
    </row>
    <row r="126" spans="1:40" ht="11.1" customHeight="1">
      <c r="A126" s="25">
        <f t="shared" si="55"/>
        <v>108</v>
      </c>
      <c r="B126" s="20">
        <f t="shared" si="36"/>
        <v>6443.0140148550854</v>
      </c>
      <c r="C126" s="20">
        <f t="shared" si="37"/>
        <v>3982.4245681339871</v>
      </c>
      <c r="D126" s="20">
        <f t="shared" si="38"/>
        <v>2460.5894467210983</v>
      </c>
      <c r="E126" s="26">
        <f t="shared" si="39"/>
        <v>794024.32418007636</v>
      </c>
      <c r="F126" s="31">
        <v>38412</v>
      </c>
      <c r="G126" s="28">
        <f t="shared" si="56"/>
        <v>6443.0140148550854</v>
      </c>
      <c r="H126" s="20">
        <f t="shared" si="57"/>
        <v>6443.0140148550854</v>
      </c>
      <c r="I126" s="28">
        <f t="shared" si="58"/>
        <v>5128.8139073708699</v>
      </c>
      <c r="J126" s="20">
        <f t="shared" si="59"/>
        <v>5128.8139073708699</v>
      </c>
      <c r="K126" s="25">
        <f t="shared" si="60"/>
        <v>108</v>
      </c>
      <c r="L126" s="20">
        <f t="shared" si="40"/>
        <v>6909.1152521264676</v>
      </c>
      <c r="M126" s="20">
        <f t="shared" si="41"/>
        <v>4568.8635016291455</v>
      </c>
      <c r="N126" s="20">
        <f t="shared" si="42"/>
        <v>2340.2517504973221</v>
      </c>
      <c r="O126" s="26">
        <f t="shared" si="43"/>
        <v>809902.14853912848</v>
      </c>
      <c r="P126" s="31">
        <v>38412</v>
      </c>
      <c r="Q126" s="28">
        <f t="shared" si="61"/>
        <v>6909.1152521264676</v>
      </c>
      <c r="R126" s="20">
        <f t="shared" si="44"/>
        <v>6909.1152521264676</v>
      </c>
      <c r="S126" s="28">
        <f t="shared" si="62"/>
        <v>5401.3902965888492</v>
      </c>
      <c r="T126" s="20">
        <f t="shared" si="63"/>
        <v>5401.3902965888492</v>
      </c>
      <c r="U126" s="25">
        <f t="shared" si="64"/>
        <v>108</v>
      </c>
      <c r="V126" s="20">
        <f t="shared" si="45"/>
        <v>6443.0140148550854</v>
      </c>
      <c r="W126" s="20">
        <f t="shared" si="46"/>
        <v>3982.4245681339871</v>
      </c>
      <c r="X126" s="20">
        <f t="shared" si="47"/>
        <v>2460.5894467210983</v>
      </c>
      <c r="Y126" s="26">
        <f t="shared" si="48"/>
        <v>794024.32418007636</v>
      </c>
      <c r="Z126" s="31">
        <v>38412</v>
      </c>
      <c r="AA126" s="28">
        <f t="shared" si="65"/>
        <v>0</v>
      </c>
      <c r="AB126" s="20">
        <f t="shared" si="49"/>
        <v>6443.0140148550854</v>
      </c>
      <c r="AC126" s="28">
        <f t="shared" si="66"/>
        <v>0</v>
      </c>
      <c r="AD126" s="20">
        <f t="shared" si="67"/>
        <v>5128.8139073708699</v>
      </c>
      <c r="AE126" s="25">
        <f t="shared" si="68"/>
        <v>108</v>
      </c>
      <c r="AF126" s="20">
        <f t="shared" si="50"/>
        <v>6909.1152521264676</v>
      </c>
      <c r="AG126" s="20">
        <f t="shared" si="51"/>
        <v>4568.8635016291455</v>
      </c>
      <c r="AH126" s="20">
        <f t="shared" si="52"/>
        <v>2340.2517504973221</v>
      </c>
      <c r="AI126" s="26">
        <f t="shared" si="53"/>
        <v>809902.14853912848</v>
      </c>
      <c r="AJ126" s="31">
        <v>38412</v>
      </c>
      <c r="AK126" s="28">
        <f t="shared" si="69"/>
        <v>0</v>
      </c>
      <c r="AL126" s="20">
        <f t="shared" si="54"/>
        <v>6909.1152521264676</v>
      </c>
      <c r="AM126" s="28">
        <f t="shared" si="70"/>
        <v>0</v>
      </c>
      <c r="AN126" s="20">
        <f t="shared" si="71"/>
        <v>5401.3902965888492</v>
      </c>
    </row>
    <row r="127" spans="1:40" ht="11.1" customHeight="1">
      <c r="A127" s="25">
        <f t="shared" si="55"/>
        <v>109</v>
      </c>
      <c r="B127" s="20">
        <f t="shared" si="36"/>
        <v>6443.0140148550854</v>
      </c>
      <c r="C127" s="20">
        <f t="shared" si="37"/>
        <v>3970.1216209003815</v>
      </c>
      <c r="D127" s="20">
        <f t="shared" si="38"/>
        <v>2472.8923939547039</v>
      </c>
      <c r="E127" s="26">
        <f t="shared" si="39"/>
        <v>791551.43178612168</v>
      </c>
      <c r="F127" s="31">
        <v>38443</v>
      </c>
      <c r="G127" s="28">
        <f t="shared" si="56"/>
        <v>6443.0140148550854</v>
      </c>
      <c r="H127" s="20">
        <f t="shared" si="57"/>
        <v>6443.0140148550854</v>
      </c>
      <c r="I127" s="28">
        <f t="shared" si="58"/>
        <v>5132.8738799579596</v>
      </c>
      <c r="J127" s="20">
        <f t="shared" si="59"/>
        <v>5132.8738799579596</v>
      </c>
      <c r="K127" s="25">
        <f t="shared" si="60"/>
        <v>109</v>
      </c>
      <c r="L127" s="20">
        <f t="shared" si="40"/>
        <v>6909.1152521264676</v>
      </c>
      <c r="M127" s="20">
        <f t="shared" si="41"/>
        <v>4555.6995855325977</v>
      </c>
      <c r="N127" s="20">
        <f t="shared" si="42"/>
        <v>2353.4156665938699</v>
      </c>
      <c r="O127" s="26">
        <f t="shared" si="43"/>
        <v>807548.73287253466</v>
      </c>
      <c r="P127" s="31">
        <v>38443</v>
      </c>
      <c r="Q127" s="28">
        <f t="shared" si="61"/>
        <v>6909.1152521264676</v>
      </c>
      <c r="R127" s="20">
        <f t="shared" si="44"/>
        <v>6909.1152521264676</v>
      </c>
      <c r="S127" s="28">
        <f t="shared" si="62"/>
        <v>5405.7343889007097</v>
      </c>
      <c r="T127" s="20">
        <f t="shared" si="63"/>
        <v>5405.7343889007097</v>
      </c>
      <c r="U127" s="25">
        <f t="shared" si="64"/>
        <v>109</v>
      </c>
      <c r="V127" s="20">
        <f t="shared" si="45"/>
        <v>6443.0140148550854</v>
      </c>
      <c r="W127" s="20">
        <f t="shared" si="46"/>
        <v>3970.1216209003815</v>
      </c>
      <c r="X127" s="20">
        <f t="shared" si="47"/>
        <v>2472.8923939547039</v>
      </c>
      <c r="Y127" s="26">
        <f t="shared" si="48"/>
        <v>791551.43178612168</v>
      </c>
      <c r="Z127" s="31">
        <v>38443</v>
      </c>
      <c r="AA127" s="28">
        <f t="shared" si="65"/>
        <v>0</v>
      </c>
      <c r="AB127" s="20">
        <f t="shared" si="49"/>
        <v>6443.0140148550854</v>
      </c>
      <c r="AC127" s="28">
        <f t="shared" si="66"/>
        <v>0</v>
      </c>
      <c r="AD127" s="20">
        <f t="shared" si="67"/>
        <v>5132.8738799579596</v>
      </c>
      <c r="AE127" s="25">
        <f t="shared" si="68"/>
        <v>109</v>
      </c>
      <c r="AF127" s="20">
        <f t="shared" si="50"/>
        <v>6909.1152521264676</v>
      </c>
      <c r="AG127" s="20">
        <f t="shared" si="51"/>
        <v>4555.6995855325977</v>
      </c>
      <c r="AH127" s="20">
        <f t="shared" si="52"/>
        <v>2353.4156665938699</v>
      </c>
      <c r="AI127" s="26">
        <f t="shared" si="53"/>
        <v>807548.73287253466</v>
      </c>
      <c r="AJ127" s="31">
        <v>38443</v>
      </c>
      <c r="AK127" s="28">
        <f t="shared" si="69"/>
        <v>0</v>
      </c>
      <c r="AL127" s="20">
        <f t="shared" si="54"/>
        <v>6909.1152521264676</v>
      </c>
      <c r="AM127" s="28">
        <f t="shared" si="70"/>
        <v>0</v>
      </c>
      <c r="AN127" s="20">
        <f t="shared" si="71"/>
        <v>5405.7343889007097</v>
      </c>
    </row>
    <row r="128" spans="1:40" ht="11.1" customHeight="1">
      <c r="A128" s="25">
        <f t="shared" si="55"/>
        <v>110</v>
      </c>
      <c r="B128" s="20">
        <f t="shared" si="36"/>
        <v>6443.0140148550854</v>
      </c>
      <c r="C128" s="20">
        <f t="shared" si="37"/>
        <v>3957.7571589306081</v>
      </c>
      <c r="D128" s="20">
        <f t="shared" si="38"/>
        <v>2485.2568559244773</v>
      </c>
      <c r="E128" s="26">
        <f t="shared" si="39"/>
        <v>789066.17493019719</v>
      </c>
      <c r="F128" s="31">
        <v>38473</v>
      </c>
      <c r="G128" s="28">
        <f t="shared" si="56"/>
        <v>6443.0140148550854</v>
      </c>
      <c r="H128" s="20">
        <f t="shared" si="57"/>
        <v>6443.0140148550854</v>
      </c>
      <c r="I128" s="28">
        <f t="shared" si="58"/>
        <v>5136.954152407985</v>
      </c>
      <c r="J128" s="20">
        <f t="shared" si="59"/>
        <v>5136.954152407985</v>
      </c>
      <c r="K128" s="25">
        <f t="shared" si="60"/>
        <v>110</v>
      </c>
      <c r="L128" s="20">
        <f t="shared" si="40"/>
        <v>6909.1152521264676</v>
      </c>
      <c r="M128" s="20">
        <f t="shared" si="41"/>
        <v>4542.4616224080082</v>
      </c>
      <c r="N128" s="20">
        <f t="shared" si="42"/>
        <v>2366.6536297184593</v>
      </c>
      <c r="O128" s="26">
        <f t="shared" si="43"/>
        <v>805182.07924281619</v>
      </c>
      <c r="P128" s="31">
        <v>38473</v>
      </c>
      <c r="Q128" s="28">
        <f t="shared" si="61"/>
        <v>6909.1152521264676</v>
      </c>
      <c r="R128" s="20">
        <f t="shared" si="44"/>
        <v>6909.1152521264676</v>
      </c>
      <c r="S128" s="28">
        <f t="shared" si="62"/>
        <v>5410.1029167318247</v>
      </c>
      <c r="T128" s="20">
        <f t="shared" si="63"/>
        <v>5410.1029167318247</v>
      </c>
      <c r="U128" s="25">
        <f t="shared" si="64"/>
        <v>110</v>
      </c>
      <c r="V128" s="20">
        <f t="shared" si="45"/>
        <v>6443.0140148550854</v>
      </c>
      <c r="W128" s="20">
        <f t="shared" si="46"/>
        <v>3957.7571589306081</v>
      </c>
      <c r="X128" s="20">
        <f t="shared" si="47"/>
        <v>2485.2568559244773</v>
      </c>
      <c r="Y128" s="26">
        <f t="shared" si="48"/>
        <v>789066.17493019719</v>
      </c>
      <c r="Z128" s="31">
        <v>38473</v>
      </c>
      <c r="AA128" s="28">
        <f t="shared" si="65"/>
        <v>0</v>
      </c>
      <c r="AB128" s="20">
        <f t="shared" si="49"/>
        <v>6443.0140148550854</v>
      </c>
      <c r="AC128" s="28">
        <f t="shared" si="66"/>
        <v>0</v>
      </c>
      <c r="AD128" s="20">
        <f t="shared" si="67"/>
        <v>5136.954152407985</v>
      </c>
      <c r="AE128" s="25">
        <f t="shared" si="68"/>
        <v>110</v>
      </c>
      <c r="AF128" s="20">
        <f t="shared" si="50"/>
        <v>6909.1152521264676</v>
      </c>
      <c r="AG128" s="20">
        <f t="shared" si="51"/>
        <v>4542.4616224080082</v>
      </c>
      <c r="AH128" s="20">
        <f t="shared" si="52"/>
        <v>2366.6536297184593</v>
      </c>
      <c r="AI128" s="26">
        <f t="shared" si="53"/>
        <v>805182.07924281619</v>
      </c>
      <c r="AJ128" s="31">
        <v>38473</v>
      </c>
      <c r="AK128" s="28">
        <f t="shared" si="69"/>
        <v>0</v>
      </c>
      <c r="AL128" s="20">
        <f t="shared" si="54"/>
        <v>6909.1152521264676</v>
      </c>
      <c r="AM128" s="28">
        <f t="shared" si="70"/>
        <v>0</v>
      </c>
      <c r="AN128" s="20">
        <f t="shared" si="71"/>
        <v>5410.1029167318247</v>
      </c>
    </row>
    <row r="129" spans="1:40" ht="11.1" customHeight="1">
      <c r="A129" s="25">
        <f t="shared" si="55"/>
        <v>111</v>
      </c>
      <c r="B129" s="20">
        <f t="shared" si="36"/>
        <v>6443.0140148550854</v>
      </c>
      <c r="C129" s="20">
        <f t="shared" si="37"/>
        <v>3945.3308746509861</v>
      </c>
      <c r="D129" s="20">
        <f t="shared" si="38"/>
        <v>2497.6831402040993</v>
      </c>
      <c r="E129" s="26">
        <f t="shared" si="39"/>
        <v>786568.49178999313</v>
      </c>
      <c r="F129" s="31">
        <v>38504</v>
      </c>
      <c r="G129" s="28">
        <f t="shared" si="56"/>
        <v>6443.0140148550854</v>
      </c>
      <c r="H129" s="20">
        <f t="shared" si="57"/>
        <v>6443.0140148550854</v>
      </c>
      <c r="I129" s="28">
        <f t="shared" si="58"/>
        <v>5141.0548262202601</v>
      </c>
      <c r="J129" s="20">
        <f t="shared" si="59"/>
        <v>5141.0548262202601</v>
      </c>
      <c r="K129" s="25">
        <f t="shared" si="60"/>
        <v>111</v>
      </c>
      <c r="L129" s="20">
        <f t="shared" si="40"/>
        <v>6909.1152521264676</v>
      </c>
      <c r="M129" s="20">
        <f t="shared" si="41"/>
        <v>4529.1491957408416</v>
      </c>
      <c r="N129" s="20">
        <f t="shared" si="42"/>
        <v>2379.966056385626</v>
      </c>
      <c r="O129" s="26">
        <f t="shared" si="43"/>
        <v>802802.11318643054</v>
      </c>
      <c r="P129" s="31">
        <v>38504</v>
      </c>
      <c r="Q129" s="28">
        <f t="shared" si="61"/>
        <v>6909.1152521264676</v>
      </c>
      <c r="R129" s="20">
        <f t="shared" si="44"/>
        <v>6909.1152521264676</v>
      </c>
      <c r="S129" s="28">
        <f t="shared" si="62"/>
        <v>5414.4960175319902</v>
      </c>
      <c r="T129" s="20">
        <f t="shared" si="63"/>
        <v>5414.4960175319902</v>
      </c>
      <c r="U129" s="25">
        <f t="shared" si="64"/>
        <v>111</v>
      </c>
      <c r="V129" s="20">
        <f t="shared" si="45"/>
        <v>6443.0140148550854</v>
      </c>
      <c r="W129" s="20">
        <f t="shared" si="46"/>
        <v>3945.3308746509861</v>
      </c>
      <c r="X129" s="20">
        <f t="shared" si="47"/>
        <v>2497.6831402040993</v>
      </c>
      <c r="Y129" s="26">
        <f t="shared" si="48"/>
        <v>786568.49178999313</v>
      </c>
      <c r="Z129" s="31">
        <v>38504</v>
      </c>
      <c r="AA129" s="28">
        <f t="shared" si="65"/>
        <v>0</v>
      </c>
      <c r="AB129" s="20">
        <f t="shared" si="49"/>
        <v>6443.0140148550854</v>
      </c>
      <c r="AC129" s="28">
        <f t="shared" si="66"/>
        <v>0</v>
      </c>
      <c r="AD129" s="20">
        <f t="shared" si="67"/>
        <v>5141.0548262202601</v>
      </c>
      <c r="AE129" s="25">
        <f t="shared" si="68"/>
        <v>111</v>
      </c>
      <c r="AF129" s="20">
        <f t="shared" si="50"/>
        <v>6909.1152521264676</v>
      </c>
      <c r="AG129" s="20">
        <f t="shared" si="51"/>
        <v>4529.1491957408416</v>
      </c>
      <c r="AH129" s="20">
        <f t="shared" si="52"/>
        <v>2379.966056385626</v>
      </c>
      <c r="AI129" s="26">
        <f t="shared" si="53"/>
        <v>802802.11318643054</v>
      </c>
      <c r="AJ129" s="31">
        <v>38504</v>
      </c>
      <c r="AK129" s="28">
        <f t="shared" si="69"/>
        <v>0</v>
      </c>
      <c r="AL129" s="20">
        <f t="shared" si="54"/>
        <v>6909.1152521264676</v>
      </c>
      <c r="AM129" s="28">
        <f t="shared" si="70"/>
        <v>0</v>
      </c>
      <c r="AN129" s="20">
        <f t="shared" si="71"/>
        <v>5414.4960175319902</v>
      </c>
    </row>
    <row r="130" spans="1:40" ht="11.1" customHeight="1">
      <c r="A130" s="25">
        <f t="shared" si="55"/>
        <v>112</v>
      </c>
      <c r="B130" s="20">
        <f t="shared" si="36"/>
        <v>6443.0140148550854</v>
      </c>
      <c r="C130" s="20">
        <f t="shared" si="37"/>
        <v>3932.8424589499659</v>
      </c>
      <c r="D130" s="20">
        <f t="shared" si="38"/>
        <v>2510.1715559051195</v>
      </c>
      <c r="E130" s="26">
        <f t="shared" si="39"/>
        <v>784058.32023408799</v>
      </c>
      <c r="F130" s="31">
        <v>38534</v>
      </c>
      <c r="G130" s="28">
        <f t="shared" si="56"/>
        <v>6443.0140148550854</v>
      </c>
      <c r="H130" s="20">
        <f t="shared" si="57"/>
        <v>6443.0140148550854</v>
      </c>
      <c r="I130" s="28">
        <f t="shared" si="58"/>
        <v>5145.176003401597</v>
      </c>
      <c r="J130" s="20">
        <f t="shared" si="59"/>
        <v>5145.176003401597</v>
      </c>
      <c r="K130" s="25">
        <f t="shared" si="60"/>
        <v>112</v>
      </c>
      <c r="L130" s="20">
        <f t="shared" si="40"/>
        <v>6909.1152521264676</v>
      </c>
      <c r="M130" s="20">
        <f t="shared" si="41"/>
        <v>4515.7618866736721</v>
      </c>
      <c r="N130" s="20">
        <f t="shared" si="42"/>
        <v>2393.3533654527955</v>
      </c>
      <c r="O130" s="26">
        <f t="shared" si="43"/>
        <v>800408.75982097769</v>
      </c>
      <c r="P130" s="31">
        <v>38534</v>
      </c>
      <c r="Q130" s="28">
        <f t="shared" si="61"/>
        <v>6909.1152521264676</v>
      </c>
      <c r="R130" s="20">
        <f t="shared" si="44"/>
        <v>6909.1152521264676</v>
      </c>
      <c r="S130" s="28">
        <f t="shared" si="62"/>
        <v>5418.9138295241555</v>
      </c>
      <c r="T130" s="20">
        <f t="shared" si="63"/>
        <v>5418.9138295241555</v>
      </c>
      <c r="U130" s="25">
        <f t="shared" si="64"/>
        <v>112</v>
      </c>
      <c r="V130" s="20">
        <f t="shared" si="45"/>
        <v>6443.0140148550854</v>
      </c>
      <c r="W130" s="20">
        <f t="shared" si="46"/>
        <v>3932.8424589499659</v>
      </c>
      <c r="X130" s="20">
        <f t="shared" si="47"/>
        <v>2510.1715559051195</v>
      </c>
      <c r="Y130" s="26">
        <f t="shared" si="48"/>
        <v>784058.32023408799</v>
      </c>
      <c r="Z130" s="31">
        <v>38534</v>
      </c>
      <c r="AA130" s="28">
        <f t="shared" si="65"/>
        <v>0</v>
      </c>
      <c r="AB130" s="20">
        <f t="shared" si="49"/>
        <v>6443.0140148550854</v>
      </c>
      <c r="AC130" s="28">
        <f t="shared" si="66"/>
        <v>0</v>
      </c>
      <c r="AD130" s="20">
        <f t="shared" si="67"/>
        <v>5145.176003401597</v>
      </c>
      <c r="AE130" s="25">
        <f t="shared" si="68"/>
        <v>112</v>
      </c>
      <c r="AF130" s="20">
        <f t="shared" si="50"/>
        <v>6909.1152521264676</v>
      </c>
      <c r="AG130" s="20">
        <f t="shared" si="51"/>
        <v>4515.7618866736721</v>
      </c>
      <c r="AH130" s="20">
        <f t="shared" si="52"/>
        <v>2393.3533654527955</v>
      </c>
      <c r="AI130" s="26">
        <f t="shared" si="53"/>
        <v>800408.75982097769</v>
      </c>
      <c r="AJ130" s="31">
        <v>38534</v>
      </c>
      <c r="AK130" s="28">
        <f t="shared" si="69"/>
        <v>0</v>
      </c>
      <c r="AL130" s="20">
        <f t="shared" si="54"/>
        <v>6909.1152521264676</v>
      </c>
      <c r="AM130" s="28">
        <f t="shared" si="70"/>
        <v>0</v>
      </c>
      <c r="AN130" s="20">
        <f t="shared" si="71"/>
        <v>5418.9138295241555</v>
      </c>
    </row>
    <row r="131" spans="1:40" ht="11.1" customHeight="1">
      <c r="A131" s="25">
        <f t="shared" si="55"/>
        <v>113</v>
      </c>
      <c r="B131" s="20">
        <f t="shared" si="36"/>
        <v>6443.0140148550854</v>
      </c>
      <c r="C131" s="20">
        <f t="shared" si="37"/>
        <v>3920.2916011704401</v>
      </c>
      <c r="D131" s="20">
        <f t="shared" si="38"/>
        <v>2522.7224136846453</v>
      </c>
      <c r="E131" s="26">
        <f t="shared" si="39"/>
        <v>781535.5978204034</v>
      </c>
      <c r="F131" s="31">
        <v>38565</v>
      </c>
      <c r="G131" s="28">
        <f t="shared" si="56"/>
        <v>6443.0140148550854</v>
      </c>
      <c r="H131" s="20">
        <f t="shared" si="57"/>
        <v>6443.0140148550854</v>
      </c>
      <c r="I131" s="28">
        <f t="shared" si="58"/>
        <v>5149.3177864688405</v>
      </c>
      <c r="J131" s="20">
        <f t="shared" si="59"/>
        <v>5149.3177864688405</v>
      </c>
      <c r="K131" s="25">
        <f t="shared" si="60"/>
        <v>113</v>
      </c>
      <c r="L131" s="20">
        <f t="shared" si="40"/>
        <v>6909.1152521264676</v>
      </c>
      <c r="M131" s="20">
        <f t="shared" si="41"/>
        <v>4502.2992739929996</v>
      </c>
      <c r="N131" s="20">
        <f t="shared" si="42"/>
        <v>2406.815978133468</v>
      </c>
      <c r="O131" s="26">
        <f t="shared" si="43"/>
        <v>798001.94384284422</v>
      </c>
      <c r="P131" s="31">
        <v>38565</v>
      </c>
      <c r="Q131" s="28">
        <f t="shared" si="61"/>
        <v>6909.1152521264676</v>
      </c>
      <c r="R131" s="20">
        <f t="shared" si="44"/>
        <v>6909.1152521264676</v>
      </c>
      <c r="S131" s="28">
        <f t="shared" si="62"/>
        <v>5423.3564917087779</v>
      </c>
      <c r="T131" s="20">
        <f t="shared" si="63"/>
        <v>5423.3564917087779</v>
      </c>
      <c r="U131" s="25">
        <f t="shared" si="64"/>
        <v>113</v>
      </c>
      <c r="V131" s="20">
        <f t="shared" si="45"/>
        <v>6443.0140148550854</v>
      </c>
      <c r="W131" s="20">
        <f t="shared" si="46"/>
        <v>3920.2916011704401</v>
      </c>
      <c r="X131" s="20">
        <f t="shared" si="47"/>
        <v>2522.7224136846453</v>
      </c>
      <c r="Y131" s="26">
        <f t="shared" si="48"/>
        <v>781535.5978204034</v>
      </c>
      <c r="Z131" s="31">
        <v>38565</v>
      </c>
      <c r="AA131" s="28">
        <f t="shared" si="65"/>
        <v>0</v>
      </c>
      <c r="AB131" s="20">
        <f t="shared" si="49"/>
        <v>6443.0140148550854</v>
      </c>
      <c r="AC131" s="28">
        <f t="shared" si="66"/>
        <v>0</v>
      </c>
      <c r="AD131" s="20">
        <f t="shared" si="67"/>
        <v>5149.3177864688405</v>
      </c>
      <c r="AE131" s="25">
        <f t="shared" si="68"/>
        <v>113</v>
      </c>
      <c r="AF131" s="20">
        <f t="shared" si="50"/>
        <v>6909.1152521264676</v>
      </c>
      <c r="AG131" s="20">
        <f t="shared" si="51"/>
        <v>4502.2992739929996</v>
      </c>
      <c r="AH131" s="20">
        <f t="shared" si="52"/>
        <v>2406.815978133468</v>
      </c>
      <c r="AI131" s="26">
        <f t="shared" si="53"/>
        <v>798001.94384284422</v>
      </c>
      <c r="AJ131" s="31">
        <v>38565</v>
      </c>
      <c r="AK131" s="28">
        <f t="shared" si="69"/>
        <v>0</v>
      </c>
      <c r="AL131" s="20">
        <f t="shared" si="54"/>
        <v>6909.1152521264676</v>
      </c>
      <c r="AM131" s="28">
        <f t="shared" si="70"/>
        <v>0</v>
      </c>
      <c r="AN131" s="20">
        <f t="shared" si="71"/>
        <v>5423.3564917087779</v>
      </c>
    </row>
    <row r="132" spans="1:40" ht="11.1" customHeight="1">
      <c r="A132" s="25">
        <f t="shared" si="55"/>
        <v>114</v>
      </c>
      <c r="B132" s="20">
        <f t="shared" si="36"/>
        <v>6443.0140148550854</v>
      </c>
      <c r="C132" s="20">
        <f t="shared" si="37"/>
        <v>3907.6779891020165</v>
      </c>
      <c r="D132" s="20">
        <f t="shared" si="38"/>
        <v>2535.336025753069</v>
      </c>
      <c r="E132" s="26">
        <f t="shared" si="39"/>
        <v>779000.26179465035</v>
      </c>
      <c r="F132" s="31">
        <v>38596</v>
      </c>
      <c r="G132" s="28">
        <f t="shared" si="56"/>
        <v>6443.0140148550854</v>
      </c>
      <c r="H132" s="20">
        <f t="shared" si="57"/>
        <v>6443.0140148550854</v>
      </c>
      <c r="I132" s="28">
        <f t="shared" si="58"/>
        <v>5153.4802784514195</v>
      </c>
      <c r="J132" s="20">
        <f t="shared" si="59"/>
        <v>5153.4802784514195</v>
      </c>
      <c r="K132" s="25">
        <f t="shared" si="60"/>
        <v>114</v>
      </c>
      <c r="L132" s="20">
        <f t="shared" si="40"/>
        <v>6909.1152521264676</v>
      </c>
      <c r="M132" s="20">
        <f t="shared" si="41"/>
        <v>4488.7609341159996</v>
      </c>
      <c r="N132" s="20">
        <f t="shared" si="42"/>
        <v>2420.354318010468</v>
      </c>
      <c r="O132" s="26">
        <f t="shared" si="43"/>
        <v>795581.58952483372</v>
      </c>
      <c r="P132" s="31">
        <v>38596</v>
      </c>
      <c r="Q132" s="28">
        <f t="shared" si="61"/>
        <v>6909.1152521264676</v>
      </c>
      <c r="R132" s="20">
        <f t="shared" si="44"/>
        <v>6909.1152521264676</v>
      </c>
      <c r="S132" s="28">
        <f t="shared" si="62"/>
        <v>5427.8241438681871</v>
      </c>
      <c r="T132" s="20">
        <f t="shared" si="63"/>
        <v>5427.8241438681871</v>
      </c>
      <c r="U132" s="25">
        <f t="shared" si="64"/>
        <v>114</v>
      </c>
      <c r="V132" s="20">
        <f t="shared" si="45"/>
        <v>6443.0140148550854</v>
      </c>
      <c r="W132" s="20">
        <f t="shared" si="46"/>
        <v>3907.6779891020165</v>
      </c>
      <c r="X132" s="20">
        <f t="shared" si="47"/>
        <v>2535.336025753069</v>
      </c>
      <c r="Y132" s="26">
        <f t="shared" si="48"/>
        <v>779000.26179465035</v>
      </c>
      <c r="Z132" s="31">
        <v>38596</v>
      </c>
      <c r="AA132" s="28">
        <f t="shared" si="65"/>
        <v>0</v>
      </c>
      <c r="AB132" s="20">
        <f t="shared" si="49"/>
        <v>6443.0140148550854</v>
      </c>
      <c r="AC132" s="28">
        <f t="shared" si="66"/>
        <v>0</v>
      </c>
      <c r="AD132" s="20">
        <f t="shared" si="67"/>
        <v>5153.4802784514195</v>
      </c>
      <c r="AE132" s="25">
        <f t="shared" si="68"/>
        <v>114</v>
      </c>
      <c r="AF132" s="20">
        <f t="shared" si="50"/>
        <v>6909.1152521264676</v>
      </c>
      <c r="AG132" s="20">
        <f t="shared" si="51"/>
        <v>4488.7609341159996</v>
      </c>
      <c r="AH132" s="20">
        <f t="shared" si="52"/>
        <v>2420.354318010468</v>
      </c>
      <c r="AI132" s="26">
        <f t="shared" si="53"/>
        <v>795581.58952483372</v>
      </c>
      <c r="AJ132" s="31">
        <v>38596</v>
      </c>
      <c r="AK132" s="28">
        <f t="shared" si="69"/>
        <v>0</v>
      </c>
      <c r="AL132" s="20">
        <f t="shared" si="54"/>
        <v>6909.1152521264676</v>
      </c>
      <c r="AM132" s="28">
        <f t="shared" si="70"/>
        <v>0</v>
      </c>
      <c r="AN132" s="20">
        <f t="shared" si="71"/>
        <v>5427.8241438681871</v>
      </c>
    </row>
    <row r="133" spans="1:40" ht="11.1" customHeight="1">
      <c r="A133" s="25">
        <f t="shared" si="55"/>
        <v>115</v>
      </c>
      <c r="B133" s="20">
        <f t="shared" si="36"/>
        <v>6443.0140148550854</v>
      </c>
      <c r="C133" s="20">
        <f t="shared" si="37"/>
        <v>3895.0013089732515</v>
      </c>
      <c r="D133" s="20">
        <f t="shared" si="38"/>
        <v>2548.0127058818339</v>
      </c>
      <c r="E133" s="26">
        <f t="shared" si="39"/>
        <v>776452.2490887685</v>
      </c>
      <c r="F133" s="31">
        <v>38626</v>
      </c>
      <c r="G133" s="28">
        <f t="shared" si="56"/>
        <v>6443.0140148550854</v>
      </c>
      <c r="H133" s="20">
        <f t="shared" si="57"/>
        <v>6443.0140148550854</v>
      </c>
      <c r="I133" s="28">
        <f t="shared" si="58"/>
        <v>5157.6635828939125</v>
      </c>
      <c r="J133" s="20">
        <f t="shared" si="59"/>
        <v>5157.6635828939125</v>
      </c>
      <c r="K133" s="25">
        <f t="shared" si="60"/>
        <v>115</v>
      </c>
      <c r="L133" s="20">
        <f t="shared" si="40"/>
        <v>6909.1152521264676</v>
      </c>
      <c r="M133" s="20">
        <f t="shared" si="41"/>
        <v>4475.1464410771905</v>
      </c>
      <c r="N133" s="20">
        <f t="shared" si="42"/>
        <v>2433.9688110492771</v>
      </c>
      <c r="O133" s="26">
        <f t="shared" si="43"/>
        <v>793147.62071378448</v>
      </c>
      <c r="P133" s="31">
        <v>38626</v>
      </c>
      <c r="Q133" s="28">
        <f t="shared" si="61"/>
        <v>6909.1152521264676</v>
      </c>
      <c r="R133" s="20">
        <f t="shared" si="44"/>
        <v>6909.1152521264676</v>
      </c>
      <c r="S133" s="28">
        <f t="shared" si="62"/>
        <v>5432.3169265709948</v>
      </c>
      <c r="T133" s="20">
        <f t="shared" si="63"/>
        <v>5432.3169265709948</v>
      </c>
      <c r="U133" s="25">
        <f t="shared" si="64"/>
        <v>115</v>
      </c>
      <c r="V133" s="20">
        <f t="shared" si="45"/>
        <v>6443.0140148550854</v>
      </c>
      <c r="W133" s="20">
        <f t="shared" si="46"/>
        <v>3895.0013089732515</v>
      </c>
      <c r="X133" s="20">
        <f t="shared" si="47"/>
        <v>2548.0127058818339</v>
      </c>
      <c r="Y133" s="26">
        <f t="shared" si="48"/>
        <v>776452.2490887685</v>
      </c>
      <c r="Z133" s="31">
        <v>38626</v>
      </c>
      <c r="AA133" s="28">
        <f t="shared" si="65"/>
        <v>0</v>
      </c>
      <c r="AB133" s="20">
        <f t="shared" si="49"/>
        <v>6443.0140148550854</v>
      </c>
      <c r="AC133" s="28">
        <f t="shared" si="66"/>
        <v>0</v>
      </c>
      <c r="AD133" s="20">
        <f t="shared" si="67"/>
        <v>5157.6635828939125</v>
      </c>
      <c r="AE133" s="25">
        <f t="shared" si="68"/>
        <v>115</v>
      </c>
      <c r="AF133" s="20">
        <f t="shared" si="50"/>
        <v>6909.1152521264676</v>
      </c>
      <c r="AG133" s="20">
        <f t="shared" si="51"/>
        <v>4475.1464410771905</v>
      </c>
      <c r="AH133" s="20">
        <f t="shared" si="52"/>
        <v>2433.9688110492771</v>
      </c>
      <c r="AI133" s="26">
        <f t="shared" si="53"/>
        <v>793147.62071378448</v>
      </c>
      <c r="AJ133" s="31">
        <v>38626</v>
      </c>
      <c r="AK133" s="28">
        <f t="shared" si="69"/>
        <v>0</v>
      </c>
      <c r="AL133" s="20">
        <f t="shared" si="54"/>
        <v>6909.1152521264676</v>
      </c>
      <c r="AM133" s="28">
        <f t="shared" si="70"/>
        <v>0</v>
      </c>
      <c r="AN133" s="20">
        <f t="shared" si="71"/>
        <v>5432.3169265709948</v>
      </c>
    </row>
    <row r="134" spans="1:40" ht="11.1" customHeight="1">
      <c r="A134" s="25">
        <f t="shared" si="55"/>
        <v>116</v>
      </c>
      <c r="B134" s="20">
        <f t="shared" si="36"/>
        <v>6443.0140148550854</v>
      </c>
      <c r="C134" s="20">
        <f t="shared" si="37"/>
        <v>3882.2612454438422</v>
      </c>
      <c r="D134" s="20">
        <f t="shared" si="38"/>
        <v>2560.7527694112432</v>
      </c>
      <c r="E134" s="26">
        <f t="shared" si="39"/>
        <v>773891.49631935731</v>
      </c>
      <c r="F134" s="31">
        <v>38657</v>
      </c>
      <c r="G134" s="28">
        <f t="shared" si="56"/>
        <v>6443.0140148550854</v>
      </c>
      <c r="H134" s="20">
        <f t="shared" si="57"/>
        <v>6443.0140148550854</v>
      </c>
      <c r="I134" s="28">
        <f t="shared" si="58"/>
        <v>5161.8678038586177</v>
      </c>
      <c r="J134" s="20">
        <f t="shared" si="59"/>
        <v>5161.8678038586177</v>
      </c>
      <c r="K134" s="25">
        <f t="shared" si="60"/>
        <v>116</v>
      </c>
      <c r="L134" s="20">
        <f t="shared" si="40"/>
        <v>6909.1152521264676</v>
      </c>
      <c r="M134" s="20">
        <f t="shared" si="41"/>
        <v>4461.4553665150379</v>
      </c>
      <c r="N134" s="20">
        <f t="shared" si="42"/>
        <v>2447.6598856114297</v>
      </c>
      <c r="O134" s="26">
        <f t="shared" si="43"/>
        <v>790699.96082817309</v>
      </c>
      <c r="P134" s="31">
        <v>38657</v>
      </c>
      <c r="Q134" s="28">
        <f t="shared" si="61"/>
        <v>6909.1152521264676</v>
      </c>
      <c r="R134" s="20">
        <f t="shared" si="44"/>
        <v>6909.1152521264676</v>
      </c>
      <c r="S134" s="28">
        <f t="shared" si="62"/>
        <v>5436.8349811765047</v>
      </c>
      <c r="T134" s="20">
        <f t="shared" si="63"/>
        <v>5436.8349811765047</v>
      </c>
      <c r="U134" s="25">
        <f t="shared" si="64"/>
        <v>116</v>
      </c>
      <c r="V134" s="20">
        <f t="shared" si="45"/>
        <v>6443.0140148550854</v>
      </c>
      <c r="W134" s="20">
        <f t="shared" si="46"/>
        <v>3882.2612454438422</v>
      </c>
      <c r="X134" s="20">
        <f t="shared" si="47"/>
        <v>2560.7527694112432</v>
      </c>
      <c r="Y134" s="26">
        <f t="shared" si="48"/>
        <v>773891.49631935731</v>
      </c>
      <c r="Z134" s="31">
        <v>38657</v>
      </c>
      <c r="AA134" s="28">
        <f t="shared" si="65"/>
        <v>0</v>
      </c>
      <c r="AB134" s="20">
        <f t="shared" si="49"/>
        <v>6443.0140148550854</v>
      </c>
      <c r="AC134" s="28">
        <f t="shared" si="66"/>
        <v>0</v>
      </c>
      <c r="AD134" s="20">
        <f t="shared" si="67"/>
        <v>5161.8678038586177</v>
      </c>
      <c r="AE134" s="25">
        <f t="shared" si="68"/>
        <v>116</v>
      </c>
      <c r="AF134" s="20">
        <f t="shared" si="50"/>
        <v>6909.1152521264676</v>
      </c>
      <c r="AG134" s="20">
        <f t="shared" si="51"/>
        <v>4461.4553665150379</v>
      </c>
      <c r="AH134" s="20">
        <f t="shared" si="52"/>
        <v>2447.6598856114297</v>
      </c>
      <c r="AI134" s="26">
        <f t="shared" si="53"/>
        <v>790699.96082817309</v>
      </c>
      <c r="AJ134" s="31">
        <v>38657</v>
      </c>
      <c r="AK134" s="28">
        <f t="shared" si="69"/>
        <v>0</v>
      </c>
      <c r="AL134" s="20">
        <f t="shared" si="54"/>
        <v>6909.1152521264676</v>
      </c>
      <c r="AM134" s="28">
        <f t="shared" si="70"/>
        <v>0</v>
      </c>
      <c r="AN134" s="20">
        <f t="shared" si="71"/>
        <v>5436.8349811765047</v>
      </c>
    </row>
    <row r="135" spans="1:40" ht="11.1" customHeight="1">
      <c r="A135" s="25">
        <f t="shared" si="55"/>
        <v>117</v>
      </c>
      <c r="B135" s="20">
        <f t="shared" si="36"/>
        <v>6443.0140148550854</v>
      </c>
      <c r="C135" s="20">
        <f t="shared" si="37"/>
        <v>3869.4574815967862</v>
      </c>
      <c r="D135" s="20">
        <f t="shared" si="38"/>
        <v>2573.5565332582992</v>
      </c>
      <c r="E135" s="26">
        <f t="shared" si="39"/>
        <v>771317.93978609901</v>
      </c>
      <c r="F135" s="31">
        <v>38687</v>
      </c>
      <c r="G135" s="28">
        <f t="shared" si="56"/>
        <v>6443.0140148550854</v>
      </c>
      <c r="H135" s="20">
        <f t="shared" si="57"/>
        <v>6443.0140148550854</v>
      </c>
      <c r="I135" s="28">
        <f t="shared" si="58"/>
        <v>5166.0930459281462</v>
      </c>
      <c r="J135" s="20">
        <f t="shared" si="59"/>
        <v>5166.0930459281462</v>
      </c>
      <c r="K135" s="25">
        <f t="shared" si="60"/>
        <v>117</v>
      </c>
      <c r="L135" s="20">
        <f t="shared" si="40"/>
        <v>6909.1152521264676</v>
      </c>
      <c r="M135" s="20">
        <f t="shared" si="41"/>
        <v>4447.6872796584739</v>
      </c>
      <c r="N135" s="20">
        <f t="shared" si="42"/>
        <v>2461.4279724679936</v>
      </c>
      <c r="O135" s="26">
        <f t="shared" si="43"/>
        <v>788238.53285570513</v>
      </c>
      <c r="P135" s="31">
        <v>38687</v>
      </c>
      <c r="Q135" s="28">
        <f t="shared" si="61"/>
        <v>6909.1152521264676</v>
      </c>
      <c r="R135" s="20">
        <f t="shared" si="44"/>
        <v>6909.1152521264676</v>
      </c>
      <c r="S135" s="28">
        <f t="shared" si="62"/>
        <v>5441.3784498391706</v>
      </c>
      <c r="T135" s="20">
        <f t="shared" si="63"/>
        <v>5441.3784498391706</v>
      </c>
      <c r="U135" s="25">
        <f t="shared" si="64"/>
        <v>117</v>
      </c>
      <c r="V135" s="20">
        <f t="shared" si="45"/>
        <v>6443.0140148550854</v>
      </c>
      <c r="W135" s="20">
        <f t="shared" si="46"/>
        <v>3869.4574815967862</v>
      </c>
      <c r="X135" s="20">
        <f t="shared" si="47"/>
        <v>2573.5565332582992</v>
      </c>
      <c r="Y135" s="26">
        <f t="shared" si="48"/>
        <v>771317.93978609901</v>
      </c>
      <c r="Z135" s="31">
        <v>38687</v>
      </c>
      <c r="AA135" s="28">
        <f t="shared" si="65"/>
        <v>0</v>
      </c>
      <c r="AB135" s="20">
        <f t="shared" si="49"/>
        <v>6443.0140148550854</v>
      </c>
      <c r="AC135" s="28">
        <f t="shared" si="66"/>
        <v>0</v>
      </c>
      <c r="AD135" s="20">
        <f t="shared" si="67"/>
        <v>5166.0930459281462</v>
      </c>
      <c r="AE135" s="25">
        <f t="shared" si="68"/>
        <v>117</v>
      </c>
      <c r="AF135" s="20">
        <f t="shared" si="50"/>
        <v>6909.1152521264676</v>
      </c>
      <c r="AG135" s="20">
        <f t="shared" si="51"/>
        <v>4447.6872796584739</v>
      </c>
      <c r="AH135" s="20">
        <f t="shared" si="52"/>
        <v>2461.4279724679936</v>
      </c>
      <c r="AI135" s="26">
        <f t="shared" si="53"/>
        <v>788238.53285570513</v>
      </c>
      <c r="AJ135" s="31">
        <v>38687</v>
      </c>
      <c r="AK135" s="28">
        <f t="shared" si="69"/>
        <v>0</v>
      </c>
      <c r="AL135" s="20">
        <f t="shared" si="54"/>
        <v>6909.1152521264676</v>
      </c>
      <c r="AM135" s="28">
        <f t="shared" si="70"/>
        <v>0</v>
      </c>
      <c r="AN135" s="20">
        <f t="shared" si="71"/>
        <v>5441.3784498391706</v>
      </c>
    </row>
    <row r="136" spans="1:40" ht="11.1" customHeight="1">
      <c r="A136" s="25">
        <f t="shared" si="55"/>
        <v>118</v>
      </c>
      <c r="B136" s="20">
        <f t="shared" si="36"/>
        <v>6443.0140148550854</v>
      </c>
      <c r="C136" s="20">
        <f t="shared" si="37"/>
        <v>3856.5896989304947</v>
      </c>
      <c r="D136" s="20">
        <f t="shared" si="38"/>
        <v>2586.4243159245907</v>
      </c>
      <c r="E136" s="26">
        <f t="shared" si="39"/>
        <v>768731.51547017437</v>
      </c>
      <c r="F136" s="31">
        <v>38718</v>
      </c>
      <c r="G136" s="28">
        <f t="shared" si="56"/>
        <v>6443.0140148550854</v>
      </c>
      <c r="H136" s="20">
        <f t="shared" si="57"/>
        <v>6443.0140148550854</v>
      </c>
      <c r="I136" s="28">
        <f t="shared" si="58"/>
        <v>5170.3394142080224</v>
      </c>
      <c r="J136" s="20">
        <f t="shared" si="59"/>
        <v>5170.3394142080224</v>
      </c>
      <c r="K136" s="25">
        <f t="shared" si="60"/>
        <v>118</v>
      </c>
      <c r="L136" s="20">
        <f t="shared" si="40"/>
        <v>6909.1152521264676</v>
      </c>
      <c r="M136" s="20">
        <f t="shared" si="41"/>
        <v>4433.8417473133413</v>
      </c>
      <c r="N136" s="20">
        <f t="shared" si="42"/>
        <v>2475.2735048131262</v>
      </c>
      <c r="O136" s="26">
        <f t="shared" si="43"/>
        <v>785763.25935089204</v>
      </c>
      <c r="P136" s="31">
        <v>38718</v>
      </c>
      <c r="Q136" s="28">
        <f t="shared" si="61"/>
        <v>6909.1152521264676</v>
      </c>
      <c r="R136" s="20">
        <f t="shared" si="44"/>
        <v>6909.1152521264676</v>
      </c>
      <c r="S136" s="28">
        <f t="shared" si="62"/>
        <v>5445.947475513065</v>
      </c>
      <c r="T136" s="20">
        <f t="shared" si="63"/>
        <v>5445.947475513065</v>
      </c>
      <c r="U136" s="25">
        <f t="shared" si="64"/>
        <v>118</v>
      </c>
      <c r="V136" s="20">
        <f t="shared" si="45"/>
        <v>6443.0140148550854</v>
      </c>
      <c r="W136" s="20">
        <f t="shared" si="46"/>
        <v>3856.5896989304947</v>
      </c>
      <c r="X136" s="20">
        <f t="shared" si="47"/>
        <v>2586.4243159245907</v>
      </c>
      <c r="Y136" s="26">
        <f t="shared" si="48"/>
        <v>768731.51547017437</v>
      </c>
      <c r="Z136" s="31">
        <v>38718</v>
      </c>
      <c r="AA136" s="28">
        <f t="shared" si="65"/>
        <v>0</v>
      </c>
      <c r="AB136" s="20">
        <f t="shared" si="49"/>
        <v>6443.0140148550854</v>
      </c>
      <c r="AC136" s="28">
        <f t="shared" si="66"/>
        <v>0</v>
      </c>
      <c r="AD136" s="20">
        <f t="shared" si="67"/>
        <v>5170.3394142080224</v>
      </c>
      <c r="AE136" s="25">
        <f t="shared" si="68"/>
        <v>118</v>
      </c>
      <c r="AF136" s="20">
        <f t="shared" si="50"/>
        <v>6909.1152521264676</v>
      </c>
      <c r="AG136" s="20">
        <f t="shared" si="51"/>
        <v>4433.8417473133413</v>
      </c>
      <c r="AH136" s="20">
        <f t="shared" si="52"/>
        <v>2475.2735048131262</v>
      </c>
      <c r="AI136" s="26">
        <f t="shared" si="53"/>
        <v>785763.25935089204</v>
      </c>
      <c r="AJ136" s="31">
        <v>38718</v>
      </c>
      <c r="AK136" s="28">
        <f t="shared" si="69"/>
        <v>0</v>
      </c>
      <c r="AL136" s="20">
        <f t="shared" si="54"/>
        <v>6909.1152521264676</v>
      </c>
      <c r="AM136" s="28">
        <f t="shared" si="70"/>
        <v>0</v>
      </c>
      <c r="AN136" s="20">
        <f t="shared" si="71"/>
        <v>5445.947475513065</v>
      </c>
    </row>
    <row r="137" spans="1:40" ht="11.1" customHeight="1">
      <c r="A137" s="25">
        <f t="shared" si="55"/>
        <v>119</v>
      </c>
      <c r="B137" s="20">
        <f t="shared" si="36"/>
        <v>6443.0140148550854</v>
      </c>
      <c r="C137" s="20">
        <f t="shared" si="37"/>
        <v>3843.6575773508716</v>
      </c>
      <c r="D137" s="20">
        <f t="shared" si="38"/>
        <v>2599.3564375042138</v>
      </c>
      <c r="E137" s="26">
        <f t="shared" si="39"/>
        <v>766132.1590326702</v>
      </c>
      <c r="F137" s="31">
        <v>38749</v>
      </c>
      <c r="G137" s="28">
        <f t="shared" si="56"/>
        <v>6443.0140148550854</v>
      </c>
      <c r="H137" s="20">
        <f t="shared" si="57"/>
        <v>6443.0140148550854</v>
      </c>
      <c r="I137" s="28">
        <f t="shared" si="58"/>
        <v>5174.6070143292982</v>
      </c>
      <c r="J137" s="20">
        <f t="shared" si="59"/>
        <v>5174.6070143292982</v>
      </c>
      <c r="K137" s="25">
        <f t="shared" si="60"/>
        <v>119</v>
      </c>
      <c r="L137" s="20">
        <f t="shared" si="40"/>
        <v>6909.1152521264676</v>
      </c>
      <c r="M137" s="20">
        <f t="shared" si="41"/>
        <v>4419.9183338487683</v>
      </c>
      <c r="N137" s="20">
        <f t="shared" si="42"/>
        <v>2489.1969182776993</v>
      </c>
      <c r="O137" s="26">
        <f t="shared" si="43"/>
        <v>783274.06243261439</v>
      </c>
      <c r="P137" s="31">
        <v>38749</v>
      </c>
      <c r="Q137" s="28">
        <f t="shared" si="61"/>
        <v>6909.1152521264676</v>
      </c>
      <c r="R137" s="20">
        <f t="shared" si="44"/>
        <v>6909.1152521264676</v>
      </c>
      <c r="S137" s="28">
        <f t="shared" si="62"/>
        <v>5450.5422019563739</v>
      </c>
      <c r="T137" s="20">
        <f t="shared" si="63"/>
        <v>5450.5422019563739</v>
      </c>
      <c r="U137" s="25">
        <f t="shared" si="64"/>
        <v>119</v>
      </c>
      <c r="V137" s="20">
        <f t="shared" si="45"/>
        <v>6443.0140148550854</v>
      </c>
      <c r="W137" s="20">
        <f t="shared" si="46"/>
        <v>3843.6575773508716</v>
      </c>
      <c r="X137" s="20">
        <f t="shared" si="47"/>
        <v>2599.3564375042138</v>
      </c>
      <c r="Y137" s="26">
        <f t="shared" si="48"/>
        <v>766132.1590326702</v>
      </c>
      <c r="Z137" s="31">
        <v>38749</v>
      </c>
      <c r="AA137" s="28">
        <f t="shared" si="65"/>
        <v>0</v>
      </c>
      <c r="AB137" s="20">
        <f t="shared" si="49"/>
        <v>6443.0140148550854</v>
      </c>
      <c r="AC137" s="28">
        <f t="shared" si="66"/>
        <v>0</v>
      </c>
      <c r="AD137" s="20">
        <f t="shared" si="67"/>
        <v>5174.6070143292982</v>
      </c>
      <c r="AE137" s="25">
        <f t="shared" si="68"/>
        <v>119</v>
      </c>
      <c r="AF137" s="20">
        <f t="shared" si="50"/>
        <v>6909.1152521264676</v>
      </c>
      <c r="AG137" s="20">
        <f t="shared" si="51"/>
        <v>4419.9183338487683</v>
      </c>
      <c r="AH137" s="20">
        <f t="shared" si="52"/>
        <v>2489.1969182776993</v>
      </c>
      <c r="AI137" s="26">
        <f t="shared" si="53"/>
        <v>783274.06243261439</v>
      </c>
      <c r="AJ137" s="31">
        <v>38749</v>
      </c>
      <c r="AK137" s="28">
        <f t="shared" si="69"/>
        <v>0</v>
      </c>
      <c r="AL137" s="20">
        <f t="shared" si="54"/>
        <v>6909.1152521264676</v>
      </c>
      <c r="AM137" s="28">
        <f t="shared" si="70"/>
        <v>0</v>
      </c>
      <c r="AN137" s="20">
        <f t="shared" si="71"/>
        <v>5450.5422019563739</v>
      </c>
    </row>
    <row r="138" spans="1:40" ht="11.1" customHeight="1">
      <c r="A138" s="25">
        <f t="shared" si="55"/>
        <v>120</v>
      </c>
      <c r="B138" s="20">
        <f t="shared" si="36"/>
        <v>6443.0140148550854</v>
      </c>
      <c r="C138" s="20">
        <f t="shared" si="37"/>
        <v>3830.6607951633509</v>
      </c>
      <c r="D138" s="20">
        <f t="shared" si="38"/>
        <v>2612.3532196917345</v>
      </c>
      <c r="E138" s="26">
        <f t="shared" si="39"/>
        <v>763519.80581297842</v>
      </c>
      <c r="F138" s="31">
        <v>38777</v>
      </c>
      <c r="G138" s="28">
        <f t="shared" si="56"/>
        <v>6443.0140148550854</v>
      </c>
      <c r="H138" s="20">
        <f t="shared" si="57"/>
        <v>6443.0140148550854</v>
      </c>
      <c r="I138" s="28">
        <f t="shared" si="58"/>
        <v>5178.8959524511793</v>
      </c>
      <c r="J138" s="20">
        <f t="shared" si="59"/>
        <v>5178.8959524511793</v>
      </c>
      <c r="K138" s="25">
        <f t="shared" si="60"/>
        <v>120</v>
      </c>
      <c r="L138" s="20">
        <f t="shared" si="40"/>
        <v>6909.1152521264676</v>
      </c>
      <c r="M138" s="20">
        <f t="shared" si="41"/>
        <v>4405.9166011834559</v>
      </c>
      <c r="N138" s="20">
        <f t="shared" si="42"/>
        <v>2503.1986509430117</v>
      </c>
      <c r="O138" s="26">
        <f t="shared" si="43"/>
        <v>780770.86378167139</v>
      </c>
      <c r="P138" s="31">
        <v>38777</v>
      </c>
      <c r="Q138" s="28">
        <f t="shared" si="61"/>
        <v>6909.1152521264676</v>
      </c>
      <c r="R138" s="20">
        <f t="shared" si="44"/>
        <v>6909.1152521264676</v>
      </c>
      <c r="S138" s="28">
        <f t="shared" si="62"/>
        <v>5455.1627737359267</v>
      </c>
      <c r="T138" s="20">
        <f t="shared" si="63"/>
        <v>5455.1627737359267</v>
      </c>
      <c r="U138" s="25">
        <f t="shared" si="64"/>
        <v>120</v>
      </c>
      <c r="V138" s="20">
        <f t="shared" si="45"/>
        <v>6443.0140148550854</v>
      </c>
      <c r="W138" s="20">
        <f t="shared" si="46"/>
        <v>3830.6607951633509</v>
      </c>
      <c r="X138" s="20">
        <f t="shared" si="47"/>
        <v>2612.3532196917345</v>
      </c>
      <c r="Y138" s="26">
        <f t="shared" si="48"/>
        <v>763519.80581297842</v>
      </c>
      <c r="Z138" s="31">
        <v>38777</v>
      </c>
      <c r="AA138" s="28">
        <f t="shared" si="65"/>
        <v>0</v>
      </c>
      <c r="AB138" s="20">
        <f t="shared" si="49"/>
        <v>6443.0140148550854</v>
      </c>
      <c r="AC138" s="28">
        <f t="shared" si="66"/>
        <v>0</v>
      </c>
      <c r="AD138" s="20">
        <f t="shared" si="67"/>
        <v>5178.8959524511793</v>
      </c>
      <c r="AE138" s="25">
        <f t="shared" si="68"/>
        <v>120</v>
      </c>
      <c r="AF138" s="20">
        <f t="shared" si="50"/>
        <v>6909.1152521264676</v>
      </c>
      <c r="AG138" s="20">
        <f t="shared" si="51"/>
        <v>4405.9166011834559</v>
      </c>
      <c r="AH138" s="20">
        <f t="shared" si="52"/>
        <v>2503.1986509430117</v>
      </c>
      <c r="AI138" s="26">
        <f t="shared" si="53"/>
        <v>780770.86378167139</v>
      </c>
      <c r="AJ138" s="31">
        <v>38777</v>
      </c>
      <c r="AK138" s="28">
        <f t="shared" si="69"/>
        <v>0</v>
      </c>
      <c r="AL138" s="20">
        <f t="shared" si="54"/>
        <v>6909.1152521264676</v>
      </c>
      <c r="AM138" s="28">
        <f t="shared" si="70"/>
        <v>0</v>
      </c>
      <c r="AN138" s="20">
        <f t="shared" si="71"/>
        <v>5455.1627737359267</v>
      </c>
    </row>
    <row r="139" spans="1:40" ht="11.1" customHeight="1">
      <c r="A139" s="25">
        <f t="shared" si="55"/>
        <v>121</v>
      </c>
      <c r="B139" s="20">
        <f t="shared" si="36"/>
        <v>6443.0140148550854</v>
      </c>
      <c r="C139" s="20">
        <f t="shared" si="37"/>
        <v>3817.599029064892</v>
      </c>
      <c r="D139" s="20">
        <f t="shared" si="38"/>
        <v>2625.4149857901934</v>
      </c>
      <c r="E139" s="26">
        <f t="shared" si="39"/>
        <v>760894.39082718827</v>
      </c>
      <c r="F139" s="31">
        <v>38808</v>
      </c>
      <c r="G139" s="28">
        <f t="shared" si="56"/>
        <v>6443.0140148550854</v>
      </c>
      <c r="H139" s="20">
        <f t="shared" si="57"/>
        <v>6443.0140148550854</v>
      </c>
      <c r="I139" s="28">
        <f t="shared" si="58"/>
        <v>5183.2063352636706</v>
      </c>
      <c r="J139" s="20">
        <f t="shared" si="59"/>
        <v>5183.2063352636706</v>
      </c>
      <c r="K139" s="25">
        <f t="shared" si="60"/>
        <v>121</v>
      </c>
      <c r="L139" s="20">
        <f t="shared" si="40"/>
        <v>6909.1152521264676</v>
      </c>
      <c r="M139" s="20">
        <f t="shared" si="41"/>
        <v>4391.8361087719013</v>
      </c>
      <c r="N139" s="20">
        <f t="shared" si="42"/>
        <v>2517.2791433545663</v>
      </c>
      <c r="O139" s="26">
        <f t="shared" si="43"/>
        <v>778253.58463831677</v>
      </c>
      <c r="P139" s="31">
        <v>38808</v>
      </c>
      <c r="Q139" s="28">
        <f t="shared" si="61"/>
        <v>6909.1152521264676</v>
      </c>
      <c r="R139" s="20">
        <f t="shared" si="44"/>
        <v>6909.1152521264676</v>
      </c>
      <c r="S139" s="28">
        <f t="shared" si="62"/>
        <v>5459.8093362317395</v>
      </c>
      <c r="T139" s="20">
        <f t="shared" si="63"/>
        <v>5459.8093362317395</v>
      </c>
      <c r="U139" s="25">
        <f t="shared" si="64"/>
        <v>121</v>
      </c>
      <c r="V139" s="20">
        <f t="shared" si="45"/>
        <v>6443.0140148550854</v>
      </c>
      <c r="W139" s="20">
        <f t="shared" si="46"/>
        <v>3817.599029064892</v>
      </c>
      <c r="X139" s="20">
        <f t="shared" si="47"/>
        <v>2625.4149857901934</v>
      </c>
      <c r="Y139" s="26">
        <f t="shared" si="48"/>
        <v>760894.39082718827</v>
      </c>
      <c r="Z139" s="31">
        <v>38808</v>
      </c>
      <c r="AA139" s="28">
        <f t="shared" si="65"/>
        <v>0</v>
      </c>
      <c r="AB139" s="20">
        <f t="shared" si="49"/>
        <v>6443.0140148550854</v>
      </c>
      <c r="AC139" s="28">
        <f t="shared" si="66"/>
        <v>0</v>
      </c>
      <c r="AD139" s="20">
        <f t="shared" si="67"/>
        <v>5183.2063352636706</v>
      </c>
      <c r="AE139" s="25">
        <f t="shared" si="68"/>
        <v>121</v>
      </c>
      <c r="AF139" s="20">
        <f t="shared" si="50"/>
        <v>6909.1152521264676</v>
      </c>
      <c r="AG139" s="20">
        <f t="shared" si="51"/>
        <v>4391.8361087719013</v>
      </c>
      <c r="AH139" s="20">
        <f t="shared" si="52"/>
        <v>2517.2791433545663</v>
      </c>
      <c r="AI139" s="26">
        <f t="shared" si="53"/>
        <v>778253.58463831677</v>
      </c>
      <c r="AJ139" s="31">
        <v>38808</v>
      </c>
      <c r="AK139" s="28">
        <f t="shared" si="69"/>
        <v>0</v>
      </c>
      <c r="AL139" s="20">
        <f t="shared" si="54"/>
        <v>6909.1152521264676</v>
      </c>
      <c r="AM139" s="28">
        <f t="shared" si="70"/>
        <v>0</v>
      </c>
      <c r="AN139" s="20">
        <f t="shared" si="71"/>
        <v>5459.8093362317395</v>
      </c>
    </row>
    <row r="140" spans="1:40" ht="11.1" customHeight="1">
      <c r="A140" s="25">
        <f t="shared" si="55"/>
        <v>122</v>
      </c>
      <c r="B140" s="20">
        <f t="shared" si="36"/>
        <v>6443.0140148550854</v>
      </c>
      <c r="C140" s="20">
        <f t="shared" si="37"/>
        <v>3804.4719541359409</v>
      </c>
      <c r="D140" s="20">
        <f t="shared" si="38"/>
        <v>2638.5420607191445</v>
      </c>
      <c r="E140" s="26">
        <f t="shared" si="39"/>
        <v>758255.84876646916</v>
      </c>
      <c r="F140" s="31">
        <v>38838</v>
      </c>
      <c r="G140" s="28">
        <f t="shared" si="56"/>
        <v>6443.0140148550854</v>
      </c>
      <c r="H140" s="20">
        <f t="shared" si="57"/>
        <v>6443.0140148550854</v>
      </c>
      <c r="I140" s="28">
        <f t="shared" si="58"/>
        <v>5187.5382699902248</v>
      </c>
      <c r="J140" s="20">
        <f t="shared" si="59"/>
        <v>5187.5382699902248</v>
      </c>
      <c r="K140" s="25">
        <f t="shared" si="60"/>
        <v>122</v>
      </c>
      <c r="L140" s="20">
        <f t="shared" si="40"/>
        <v>6909.1152521264676</v>
      </c>
      <c r="M140" s="20">
        <f t="shared" si="41"/>
        <v>4377.6764135905323</v>
      </c>
      <c r="N140" s="20">
        <f t="shared" si="42"/>
        <v>2531.4388385359352</v>
      </c>
      <c r="O140" s="26">
        <f t="shared" si="43"/>
        <v>775722.14579978085</v>
      </c>
      <c r="P140" s="31">
        <v>38838</v>
      </c>
      <c r="Q140" s="28">
        <f t="shared" si="61"/>
        <v>6909.1152521264676</v>
      </c>
      <c r="R140" s="20">
        <f t="shared" si="44"/>
        <v>6909.1152521264676</v>
      </c>
      <c r="S140" s="28">
        <f t="shared" si="62"/>
        <v>5464.4820356415921</v>
      </c>
      <c r="T140" s="20">
        <f t="shared" si="63"/>
        <v>5464.4820356415921</v>
      </c>
      <c r="U140" s="25">
        <f t="shared" si="64"/>
        <v>122</v>
      </c>
      <c r="V140" s="20">
        <f t="shared" si="45"/>
        <v>6443.0140148550854</v>
      </c>
      <c r="W140" s="20">
        <f t="shared" si="46"/>
        <v>3804.4719541359409</v>
      </c>
      <c r="X140" s="20">
        <f t="shared" si="47"/>
        <v>2638.5420607191445</v>
      </c>
      <c r="Y140" s="26">
        <f t="shared" si="48"/>
        <v>758255.84876646916</v>
      </c>
      <c r="Z140" s="31">
        <v>38838</v>
      </c>
      <c r="AA140" s="28">
        <f t="shared" si="65"/>
        <v>0</v>
      </c>
      <c r="AB140" s="20">
        <f t="shared" si="49"/>
        <v>6443.0140148550854</v>
      </c>
      <c r="AC140" s="28">
        <f t="shared" si="66"/>
        <v>0</v>
      </c>
      <c r="AD140" s="20">
        <f t="shared" si="67"/>
        <v>5187.5382699902248</v>
      </c>
      <c r="AE140" s="25">
        <f t="shared" si="68"/>
        <v>122</v>
      </c>
      <c r="AF140" s="20">
        <f t="shared" si="50"/>
        <v>6909.1152521264676</v>
      </c>
      <c r="AG140" s="20">
        <f t="shared" si="51"/>
        <v>4377.6764135905323</v>
      </c>
      <c r="AH140" s="20">
        <f t="shared" si="52"/>
        <v>2531.4388385359352</v>
      </c>
      <c r="AI140" s="26">
        <f t="shared" si="53"/>
        <v>775722.14579978085</v>
      </c>
      <c r="AJ140" s="31">
        <v>38838</v>
      </c>
      <c r="AK140" s="28">
        <f t="shared" si="69"/>
        <v>0</v>
      </c>
      <c r="AL140" s="20">
        <f t="shared" si="54"/>
        <v>6909.1152521264676</v>
      </c>
      <c r="AM140" s="28">
        <f t="shared" si="70"/>
        <v>0</v>
      </c>
      <c r="AN140" s="20">
        <f t="shared" si="71"/>
        <v>5464.4820356415921</v>
      </c>
    </row>
    <row r="141" spans="1:40" ht="11.1" customHeight="1">
      <c r="A141" s="25">
        <f t="shared" si="55"/>
        <v>123</v>
      </c>
      <c r="B141" s="20">
        <f t="shared" si="36"/>
        <v>6443.0140148550854</v>
      </c>
      <c r="C141" s="20">
        <f t="shared" si="37"/>
        <v>3791.2792438323454</v>
      </c>
      <c r="D141" s="20">
        <f t="shared" si="38"/>
        <v>2651.73477102274</v>
      </c>
      <c r="E141" s="26">
        <f t="shared" si="39"/>
        <v>755604.11399544647</v>
      </c>
      <c r="F141" s="31">
        <v>38869</v>
      </c>
      <c r="G141" s="28">
        <f t="shared" si="56"/>
        <v>6443.0140148550854</v>
      </c>
      <c r="H141" s="20">
        <f t="shared" si="57"/>
        <v>6443.0140148550854</v>
      </c>
      <c r="I141" s="28">
        <f t="shared" si="58"/>
        <v>5191.8918643904117</v>
      </c>
      <c r="J141" s="20">
        <f t="shared" si="59"/>
        <v>5191.8918643904117</v>
      </c>
      <c r="K141" s="25">
        <f t="shared" si="60"/>
        <v>123</v>
      </c>
      <c r="L141" s="20">
        <f t="shared" si="40"/>
        <v>6909.1152521264676</v>
      </c>
      <c r="M141" s="20">
        <f t="shared" si="41"/>
        <v>4363.4370701237676</v>
      </c>
      <c r="N141" s="20">
        <f t="shared" si="42"/>
        <v>2545.6781820026999</v>
      </c>
      <c r="O141" s="26">
        <f t="shared" si="43"/>
        <v>773176.46761777811</v>
      </c>
      <c r="P141" s="31">
        <v>38869</v>
      </c>
      <c r="Q141" s="28">
        <f t="shared" si="61"/>
        <v>6909.1152521264676</v>
      </c>
      <c r="R141" s="20">
        <f t="shared" si="44"/>
        <v>6909.1152521264676</v>
      </c>
      <c r="S141" s="28">
        <f t="shared" si="62"/>
        <v>5469.1810189856242</v>
      </c>
      <c r="T141" s="20">
        <f t="shared" si="63"/>
        <v>5469.1810189856242</v>
      </c>
      <c r="U141" s="25">
        <f t="shared" si="64"/>
        <v>123</v>
      </c>
      <c r="V141" s="20">
        <f t="shared" si="45"/>
        <v>6443.0140148550854</v>
      </c>
      <c r="W141" s="20">
        <f t="shared" si="46"/>
        <v>3791.2792438323454</v>
      </c>
      <c r="X141" s="20">
        <f t="shared" si="47"/>
        <v>2651.73477102274</v>
      </c>
      <c r="Y141" s="26">
        <f t="shared" si="48"/>
        <v>755604.11399544647</v>
      </c>
      <c r="Z141" s="31">
        <v>38869</v>
      </c>
      <c r="AA141" s="28">
        <f t="shared" si="65"/>
        <v>0</v>
      </c>
      <c r="AB141" s="20">
        <f t="shared" si="49"/>
        <v>6443.0140148550854</v>
      </c>
      <c r="AC141" s="28">
        <f t="shared" si="66"/>
        <v>0</v>
      </c>
      <c r="AD141" s="20">
        <f t="shared" si="67"/>
        <v>5191.8918643904117</v>
      </c>
      <c r="AE141" s="25">
        <f t="shared" si="68"/>
        <v>123</v>
      </c>
      <c r="AF141" s="20">
        <f t="shared" si="50"/>
        <v>6909.1152521264676</v>
      </c>
      <c r="AG141" s="20">
        <f t="shared" si="51"/>
        <v>4363.4370701237676</v>
      </c>
      <c r="AH141" s="20">
        <f t="shared" si="52"/>
        <v>2545.6781820026999</v>
      </c>
      <c r="AI141" s="26">
        <f t="shared" si="53"/>
        <v>773176.46761777811</v>
      </c>
      <c r="AJ141" s="31">
        <v>38869</v>
      </c>
      <c r="AK141" s="28">
        <f t="shared" si="69"/>
        <v>0</v>
      </c>
      <c r="AL141" s="20">
        <f t="shared" si="54"/>
        <v>6909.1152521264676</v>
      </c>
      <c r="AM141" s="28">
        <f t="shared" si="70"/>
        <v>0</v>
      </c>
      <c r="AN141" s="20">
        <f t="shared" si="71"/>
        <v>5469.1810189856242</v>
      </c>
    </row>
    <row r="142" spans="1:40" ht="11.1" customHeight="1">
      <c r="A142" s="25">
        <f t="shared" si="55"/>
        <v>124</v>
      </c>
      <c r="B142" s="20">
        <f t="shared" si="36"/>
        <v>6443.0140148550854</v>
      </c>
      <c r="C142" s="20">
        <f t="shared" si="37"/>
        <v>3778.0205699772323</v>
      </c>
      <c r="D142" s="20">
        <f t="shared" si="38"/>
        <v>2664.9934448778531</v>
      </c>
      <c r="E142" s="26">
        <f t="shared" si="39"/>
        <v>752939.12055056856</v>
      </c>
      <c r="F142" s="31">
        <v>38899</v>
      </c>
      <c r="G142" s="28">
        <f t="shared" si="56"/>
        <v>6443.0140148550854</v>
      </c>
      <c r="H142" s="20">
        <f t="shared" si="57"/>
        <v>6443.0140148550854</v>
      </c>
      <c r="I142" s="28">
        <f t="shared" si="58"/>
        <v>5196.2672267625985</v>
      </c>
      <c r="J142" s="20">
        <f t="shared" si="59"/>
        <v>5196.2672267625985</v>
      </c>
      <c r="K142" s="25">
        <f t="shared" si="60"/>
        <v>124</v>
      </c>
      <c r="L142" s="20">
        <f t="shared" si="40"/>
        <v>6909.1152521264676</v>
      </c>
      <c r="M142" s="20">
        <f t="shared" si="41"/>
        <v>4349.1176303500024</v>
      </c>
      <c r="N142" s="20">
        <f t="shared" si="42"/>
        <v>2559.9976217764652</v>
      </c>
      <c r="O142" s="26">
        <f t="shared" si="43"/>
        <v>770616.46999600169</v>
      </c>
      <c r="P142" s="31">
        <v>38899</v>
      </c>
      <c r="Q142" s="28">
        <f t="shared" si="61"/>
        <v>6909.1152521264676</v>
      </c>
      <c r="R142" s="20">
        <f t="shared" si="44"/>
        <v>6909.1152521264676</v>
      </c>
      <c r="S142" s="28">
        <f t="shared" si="62"/>
        <v>5473.906434110967</v>
      </c>
      <c r="T142" s="20">
        <f t="shared" si="63"/>
        <v>5473.906434110967</v>
      </c>
      <c r="U142" s="25">
        <f t="shared" si="64"/>
        <v>124</v>
      </c>
      <c r="V142" s="20">
        <f t="shared" si="45"/>
        <v>6443.0140148550854</v>
      </c>
      <c r="W142" s="20">
        <f t="shared" si="46"/>
        <v>3778.0205699772323</v>
      </c>
      <c r="X142" s="20">
        <f t="shared" si="47"/>
        <v>2664.9934448778531</v>
      </c>
      <c r="Y142" s="26">
        <f t="shared" si="48"/>
        <v>752939.12055056856</v>
      </c>
      <c r="Z142" s="31">
        <v>38899</v>
      </c>
      <c r="AA142" s="28">
        <f t="shared" si="65"/>
        <v>0</v>
      </c>
      <c r="AB142" s="20">
        <f t="shared" si="49"/>
        <v>6443.0140148550854</v>
      </c>
      <c r="AC142" s="28">
        <f t="shared" si="66"/>
        <v>0</v>
      </c>
      <c r="AD142" s="20">
        <f t="shared" si="67"/>
        <v>5196.2672267625985</v>
      </c>
      <c r="AE142" s="25">
        <f t="shared" si="68"/>
        <v>124</v>
      </c>
      <c r="AF142" s="20">
        <f t="shared" si="50"/>
        <v>6909.1152521264676</v>
      </c>
      <c r="AG142" s="20">
        <f t="shared" si="51"/>
        <v>4349.1176303500024</v>
      </c>
      <c r="AH142" s="20">
        <f t="shared" si="52"/>
        <v>2559.9976217764652</v>
      </c>
      <c r="AI142" s="26">
        <f t="shared" si="53"/>
        <v>770616.46999600169</v>
      </c>
      <c r="AJ142" s="31">
        <v>38899</v>
      </c>
      <c r="AK142" s="28">
        <f t="shared" si="69"/>
        <v>0</v>
      </c>
      <c r="AL142" s="20">
        <f t="shared" si="54"/>
        <v>6909.1152521264676</v>
      </c>
      <c r="AM142" s="28">
        <f t="shared" si="70"/>
        <v>0</v>
      </c>
      <c r="AN142" s="20">
        <f t="shared" si="71"/>
        <v>5473.906434110967</v>
      </c>
    </row>
    <row r="143" spans="1:40" ht="11.1" customHeight="1">
      <c r="A143" s="25">
        <f t="shared" si="55"/>
        <v>125</v>
      </c>
      <c r="B143" s="20">
        <f t="shared" si="36"/>
        <v>6443.0140148550854</v>
      </c>
      <c r="C143" s="20">
        <f t="shared" si="37"/>
        <v>3764.6956027528427</v>
      </c>
      <c r="D143" s="20">
        <f t="shared" si="38"/>
        <v>2678.3184121022427</v>
      </c>
      <c r="E143" s="26">
        <f t="shared" si="39"/>
        <v>750260.80213846627</v>
      </c>
      <c r="F143" s="31">
        <v>38930</v>
      </c>
      <c r="G143" s="28">
        <f t="shared" si="56"/>
        <v>6443.0140148550854</v>
      </c>
      <c r="H143" s="20">
        <f t="shared" si="57"/>
        <v>6443.0140148550854</v>
      </c>
      <c r="I143" s="28">
        <f t="shared" si="58"/>
        <v>5200.6644659466474</v>
      </c>
      <c r="J143" s="20">
        <f t="shared" si="59"/>
        <v>5200.6644659466474</v>
      </c>
      <c r="K143" s="25">
        <f t="shared" si="60"/>
        <v>125</v>
      </c>
      <c r="L143" s="20">
        <f t="shared" si="40"/>
        <v>6909.1152521264676</v>
      </c>
      <c r="M143" s="20">
        <f t="shared" si="41"/>
        <v>4334.7176437275093</v>
      </c>
      <c r="N143" s="20">
        <f t="shared" si="42"/>
        <v>2574.3976083989583</v>
      </c>
      <c r="O143" s="26">
        <f t="shared" si="43"/>
        <v>768042.07238760276</v>
      </c>
      <c r="P143" s="31">
        <v>38930</v>
      </c>
      <c r="Q143" s="28">
        <f t="shared" si="61"/>
        <v>6909.1152521264676</v>
      </c>
      <c r="R143" s="20">
        <f t="shared" si="44"/>
        <v>6909.1152521264676</v>
      </c>
      <c r="S143" s="28">
        <f t="shared" si="62"/>
        <v>5478.6584296963892</v>
      </c>
      <c r="T143" s="20">
        <f t="shared" si="63"/>
        <v>5478.6584296963892</v>
      </c>
      <c r="U143" s="25">
        <f t="shared" si="64"/>
        <v>125</v>
      </c>
      <c r="V143" s="20">
        <f t="shared" si="45"/>
        <v>6443.0140148550854</v>
      </c>
      <c r="W143" s="20">
        <f t="shared" si="46"/>
        <v>3764.6956027528427</v>
      </c>
      <c r="X143" s="20">
        <f t="shared" si="47"/>
        <v>2678.3184121022427</v>
      </c>
      <c r="Y143" s="26">
        <f t="shared" si="48"/>
        <v>750260.80213846627</v>
      </c>
      <c r="Z143" s="31">
        <v>38930</v>
      </c>
      <c r="AA143" s="28">
        <f t="shared" si="65"/>
        <v>0</v>
      </c>
      <c r="AB143" s="20">
        <f t="shared" si="49"/>
        <v>6443.0140148550854</v>
      </c>
      <c r="AC143" s="28">
        <f t="shared" si="66"/>
        <v>0</v>
      </c>
      <c r="AD143" s="20">
        <f t="shared" si="67"/>
        <v>5200.6644659466474</v>
      </c>
      <c r="AE143" s="25">
        <f t="shared" si="68"/>
        <v>125</v>
      </c>
      <c r="AF143" s="20">
        <f t="shared" si="50"/>
        <v>6909.1152521264676</v>
      </c>
      <c r="AG143" s="20">
        <f t="shared" si="51"/>
        <v>4334.7176437275093</v>
      </c>
      <c r="AH143" s="20">
        <f t="shared" si="52"/>
        <v>2574.3976083989583</v>
      </c>
      <c r="AI143" s="26">
        <f t="shared" si="53"/>
        <v>768042.07238760276</v>
      </c>
      <c r="AJ143" s="31">
        <v>38930</v>
      </c>
      <c r="AK143" s="28">
        <f t="shared" si="69"/>
        <v>0</v>
      </c>
      <c r="AL143" s="20">
        <f t="shared" si="54"/>
        <v>6909.1152521264676</v>
      </c>
      <c r="AM143" s="28">
        <f t="shared" si="70"/>
        <v>0</v>
      </c>
      <c r="AN143" s="20">
        <f t="shared" si="71"/>
        <v>5478.6584296963892</v>
      </c>
    </row>
    <row r="144" spans="1:40" ht="11.1" customHeight="1">
      <c r="A144" s="25">
        <f t="shared" si="55"/>
        <v>126</v>
      </c>
      <c r="B144" s="20">
        <f t="shared" si="36"/>
        <v>6443.0140148550854</v>
      </c>
      <c r="C144" s="20">
        <f t="shared" si="37"/>
        <v>3751.3040106923313</v>
      </c>
      <c r="D144" s="20">
        <f t="shared" si="38"/>
        <v>2691.7100041627541</v>
      </c>
      <c r="E144" s="26">
        <f t="shared" si="39"/>
        <v>747569.09213430353</v>
      </c>
      <c r="F144" s="31">
        <v>38961</v>
      </c>
      <c r="G144" s="28">
        <f t="shared" si="56"/>
        <v>6443.0140148550854</v>
      </c>
      <c r="H144" s="20">
        <f t="shared" si="57"/>
        <v>6443.0140148550854</v>
      </c>
      <c r="I144" s="28">
        <f t="shared" si="58"/>
        <v>5205.0836913266157</v>
      </c>
      <c r="J144" s="20">
        <f t="shared" si="59"/>
        <v>5205.0836913266157</v>
      </c>
      <c r="K144" s="25">
        <f t="shared" si="60"/>
        <v>126</v>
      </c>
      <c r="L144" s="20">
        <f t="shared" si="40"/>
        <v>6909.1152521264676</v>
      </c>
      <c r="M144" s="20">
        <f t="shared" si="41"/>
        <v>4320.2366571802659</v>
      </c>
      <c r="N144" s="20">
        <f t="shared" si="42"/>
        <v>2588.8785949462017</v>
      </c>
      <c r="O144" s="26">
        <f t="shared" si="43"/>
        <v>765453.19379265653</v>
      </c>
      <c r="P144" s="31">
        <v>38961</v>
      </c>
      <c r="Q144" s="28">
        <f t="shared" si="61"/>
        <v>6909.1152521264676</v>
      </c>
      <c r="R144" s="20">
        <f t="shared" si="44"/>
        <v>6909.1152521264676</v>
      </c>
      <c r="S144" s="28">
        <f t="shared" si="62"/>
        <v>5483.4371552569801</v>
      </c>
      <c r="T144" s="20">
        <f t="shared" si="63"/>
        <v>5483.4371552569801</v>
      </c>
      <c r="U144" s="25">
        <f t="shared" si="64"/>
        <v>126</v>
      </c>
      <c r="V144" s="20">
        <f t="shared" si="45"/>
        <v>6443.0140148550854</v>
      </c>
      <c r="W144" s="20">
        <f t="shared" si="46"/>
        <v>3751.3040106923313</v>
      </c>
      <c r="X144" s="20">
        <f t="shared" si="47"/>
        <v>2691.7100041627541</v>
      </c>
      <c r="Y144" s="26">
        <f t="shared" si="48"/>
        <v>747569.09213430353</v>
      </c>
      <c r="Z144" s="31">
        <v>38961</v>
      </c>
      <c r="AA144" s="28">
        <f t="shared" si="65"/>
        <v>0</v>
      </c>
      <c r="AB144" s="20">
        <f t="shared" si="49"/>
        <v>6443.0140148550854</v>
      </c>
      <c r="AC144" s="28">
        <f t="shared" si="66"/>
        <v>0</v>
      </c>
      <c r="AD144" s="20">
        <f t="shared" si="67"/>
        <v>5205.0836913266157</v>
      </c>
      <c r="AE144" s="25">
        <f t="shared" si="68"/>
        <v>126</v>
      </c>
      <c r="AF144" s="20">
        <f t="shared" si="50"/>
        <v>6909.1152521264676</v>
      </c>
      <c r="AG144" s="20">
        <f t="shared" si="51"/>
        <v>4320.2366571802659</v>
      </c>
      <c r="AH144" s="20">
        <f t="shared" si="52"/>
        <v>2588.8785949462017</v>
      </c>
      <c r="AI144" s="26">
        <f t="shared" si="53"/>
        <v>765453.19379265653</v>
      </c>
      <c r="AJ144" s="31">
        <v>38961</v>
      </c>
      <c r="AK144" s="28">
        <f t="shared" si="69"/>
        <v>0</v>
      </c>
      <c r="AL144" s="20">
        <f t="shared" si="54"/>
        <v>6909.1152521264676</v>
      </c>
      <c r="AM144" s="28">
        <f t="shared" si="70"/>
        <v>0</v>
      </c>
      <c r="AN144" s="20">
        <f t="shared" si="71"/>
        <v>5483.4371552569801</v>
      </c>
    </row>
    <row r="145" spans="1:40" ht="11.1" customHeight="1">
      <c r="A145" s="25">
        <f t="shared" si="55"/>
        <v>127</v>
      </c>
      <c r="B145" s="20">
        <f t="shared" si="36"/>
        <v>6443.0140148550854</v>
      </c>
      <c r="C145" s="20">
        <f t="shared" si="37"/>
        <v>3737.8454606715172</v>
      </c>
      <c r="D145" s="20">
        <f t="shared" si="38"/>
        <v>2705.1685541835682</v>
      </c>
      <c r="E145" s="26">
        <f t="shared" si="39"/>
        <v>744863.92358011997</v>
      </c>
      <c r="F145" s="31">
        <v>38991</v>
      </c>
      <c r="G145" s="28">
        <f t="shared" si="56"/>
        <v>6443.0140148550854</v>
      </c>
      <c r="H145" s="20">
        <f t="shared" si="57"/>
        <v>6443.0140148550854</v>
      </c>
      <c r="I145" s="28">
        <f t="shared" si="58"/>
        <v>5209.5250128334847</v>
      </c>
      <c r="J145" s="20">
        <f t="shared" si="59"/>
        <v>5209.5250128334847</v>
      </c>
      <c r="K145" s="25">
        <f t="shared" si="60"/>
        <v>127</v>
      </c>
      <c r="L145" s="20">
        <f t="shared" si="40"/>
        <v>6909.1152521264676</v>
      </c>
      <c r="M145" s="20">
        <f t="shared" si="41"/>
        <v>4305.6742150836935</v>
      </c>
      <c r="N145" s="20">
        <f t="shared" si="42"/>
        <v>2603.441037042774</v>
      </c>
      <c r="O145" s="26">
        <f t="shared" si="43"/>
        <v>762849.75275561376</v>
      </c>
      <c r="P145" s="31">
        <v>38991</v>
      </c>
      <c r="Q145" s="28">
        <f t="shared" si="61"/>
        <v>6909.1152521264676</v>
      </c>
      <c r="R145" s="20">
        <f t="shared" si="44"/>
        <v>6909.1152521264676</v>
      </c>
      <c r="S145" s="28">
        <f t="shared" si="62"/>
        <v>5488.2427611488483</v>
      </c>
      <c r="T145" s="20">
        <f t="shared" si="63"/>
        <v>5488.2427611488483</v>
      </c>
      <c r="U145" s="25">
        <f t="shared" si="64"/>
        <v>127</v>
      </c>
      <c r="V145" s="20">
        <f t="shared" si="45"/>
        <v>6443.0140148550854</v>
      </c>
      <c r="W145" s="20">
        <f t="shared" si="46"/>
        <v>3737.8454606715172</v>
      </c>
      <c r="X145" s="20">
        <f t="shared" si="47"/>
        <v>2705.1685541835682</v>
      </c>
      <c r="Y145" s="26">
        <f t="shared" si="48"/>
        <v>744863.92358011997</v>
      </c>
      <c r="Z145" s="31">
        <v>38991</v>
      </c>
      <c r="AA145" s="28">
        <f t="shared" si="65"/>
        <v>0</v>
      </c>
      <c r="AB145" s="20">
        <f t="shared" si="49"/>
        <v>6443.0140148550854</v>
      </c>
      <c r="AC145" s="28">
        <f t="shared" si="66"/>
        <v>0</v>
      </c>
      <c r="AD145" s="20">
        <f t="shared" si="67"/>
        <v>5209.5250128334847</v>
      </c>
      <c r="AE145" s="25">
        <f t="shared" si="68"/>
        <v>127</v>
      </c>
      <c r="AF145" s="20">
        <f t="shared" si="50"/>
        <v>6909.1152521264676</v>
      </c>
      <c r="AG145" s="20">
        <f t="shared" si="51"/>
        <v>4305.6742150836935</v>
      </c>
      <c r="AH145" s="20">
        <f t="shared" si="52"/>
        <v>2603.441037042774</v>
      </c>
      <c r="AI145" s="26">
        <f t="shared" si="53"/>
        <v>762849.75275561376</v>
      </c>
      <c r="AJ145" s="31">
        <v>38991</v>
      </c>
      <c r="AK145" s="28">
        <f t="shared" si="69"/>
        <v>0</v>
      </c>
      <c r="AL145" s="20">
        <f t="shared" si="54"/>
        <v>6909.1152521264676</v>
      </c>
      <c r="AM145" s="28">
        <f t="shared" si="70"/>
        <v>0</v>
      </c>
      <c r="AN145" s="20">
        <f t="shared" si="71"/>
        <v>5488.2427611488483</v>
      </c>
    </row>
    <row r="146" spans="1:40" ht="11.1" customHeight="1">
      <c r="A146" s="25">
        <f t="shared" si="55"/>
        <v>128</v>
      </c>
      <c r="B146" s="20">
        <f t="shared" si="36"/>
        <v>6443.0140148550854</v>
      </c>
      <c r="C146" s="20">
        <f t="shared" si="37"/>
        <v>3724.3196179005995</v>
      </c>
      <c r="D146" s="20">
        <f t="shared" si="38"/>
        <v>2718.6943969544859</v>
      </c>
      <c r="E146" s="26">
        <f t="shared" si="39"/>
        <v>742145.22918316547</v>
      </c>
      <c r="F146" s="31">
        <v>39022</v>
      </c>
      <c r="G146" s="28">
        <f t="shared" si="56"/>
        <v>6443.0140148550854</v>
      </c>
      <c r="H146" s="20">
        <f t="shared" si="57"/>
        <v>6443.0140148550854</v>
      </c>
      <c r="I146" s="28">
        <f t="shared" si="58"/>
        <v>5213.9885409478875</v>
      </c>
      <c r="J146" s="20">
        <f t="shared" si="59"/>
        <v>5213.9885409478875</v>
      </c>
      <c r="K146" s="25">
        <f t="shared" si="60"/>
        <v>128</v>
      </c>
      <c r="L146" s="20">
        <f t="shared" si="40"/>
        <v>6909.1152521264676</v>
      </c>
      <c r="M146" s="20">
        <f t="shared" si="41"/>
        <v>4291.0298592503277</v>
      </c>
      <c r="N146" s="20">
        <f t="shared" si="42"/>
        <v>2618.0853928761398</v>
      </c>
      <c r="O146" s="26">
        <f t="shared" si="43"/>
        <v>760231.66736273759</v>
      </c>
      <c r="P146" s="31">
        <v>39022</v>
      </c>
      <c r="Q146" s="28">
        <f t="shared" si="61"/>
        <v>6909.1152521264676</v>
      </c>
      <c r="R146" s="20">
        <f t="shared" si="44"/>
        <v>6909.1152521264676</v>
      </c>
      <c r="S146" s="28">
        <f t="shared" si="62"/>
        <v>5493.0753985738593</v>
      </c>
      <c r="T146" s="20">
        <f t="shared" si="63"/>
        <v>5493.0753985738593</v>
      </c>
      <c r="U146" s="25">
        <f t="shared" si="64"/>
        <v>128</v>
      </c>
      <c r="V146" s="20">
        <f t="shared" si="45"/>
        <v>6443.0140148550854</v>
      </c>
      <c r="W146" s="20">
        <f t="shared" si="46"/>
        <v>3724.3196179005995</v>
      </c>
      <c r="X146" s="20">
        <f t="shared" si="47"/>
        <v>2718.6943969544859</v>
      </c>
      <c r="Y146" s="26">
        <f t="shared" si="48"/>
        <v>742145.22918316547</v>
      </c>
      <c r="Z146" s="31">
        <v>39022</v>
      </c>
      <c r="AA146" s="28">
        <f t="shared" si="65"/>
        <v>0</v>
      </c>
      <c r="AB146" s="20">
        <f t="shared" si="49"/>
        <v>6443.0140148550854</v>
      </c>
      <c r="AC146" s="28">
        <f t="shared" si="66"/>
        <v>0</v>
      </c>
      <c r="AD146" s="20">
        <f t="shared" si="67"/>
        <v>5213.9885409478875</v>
      </c>
      <c r="AE146" s="25">
        <f t="shared" si="68"/>
        <v>128</v>
      </c>
      <c r="AF146" s="20">
        <f t="shared" si="50"/>
        <v>6909.1152521264676</v>
      </c>
      <c r="AG146" s="20">
        <f t="shared" si="51"/>
        <v>4291.0298592503277</v>
      </c>
      <c r="AH146" s="20">
        <f t="shared" si="52"/>
        <v>2618.0853928761398</v>
      </c>
      <c r="AI146" s="26">
        <f t="shared" si="53"/>
        <v>760231.66736273759</v>
      </c>
      <c r="AJ146" s="31">
        <v>39022</v>
      </c>
      <c r="AK146" s="28">
        <f t="shared" si="69"/>
        <v>0</v>
      </c>
      <c r="AL146" s="20">
        <f t="shared" si="54"/>
        <v>6909.1152521264676</v>
      </c>
      <c r="AM146" s="28">
        <f t="shared" si="70"/>
        <v>0</v>
      </c>
      <c r="AN146" s="20">
        <f t="shared" si="71"/>
        <v>5493.0753985738593</v>
      </c>
    </row>
    <row r="147" spans="1:40" ht="11.1" customHeight="1">
      <c r="A147" s="25">
        <f t="shared" si="55"/>
        <v>129</v>
      </c>
      <c r="B147" s="20">
        <f t="shared" ref="B147:B210" si="72">IF(A147&gt;B$11*12,0,PMT(B$13/12,B$11*12,-B$12))</f>
        <v>6443.0140148550854</v>
      </c>
      <c r="C147" s="20">
        <f t="shared" ref="C147:C210" si="73">IF(A147&gt;12*B$11,0,E146*B$13/12)</f>
        <v>3710.7261459158271</v>
      </c>
      <c r="D147" s="20">
        <f t="shared" ref="D147:D210" si="74">IF(A147&gt;12*B$11,0,B147-C147)</f>
        <v>2732.2878689392583</v>
      </c>
      <c r="E147" s="26">
        <f t="shared" ref="E147:E210" si="75">IF(A147&gt;B$11*12,0,E146-D147)</f>
        <v>739412.94131422625</v>
      </c>
      <c r="F147" s="31">
        <v>39052</v>
      </c>
      <c r="G147" s="28">
        <f t="shared" si="56"/>
        <v>6443.0140148550854</v>
      </c>
      <c r="H147" s="20">
        <f t="shared" si="57"/>
        <v>6443.0140148550854</v>
      </c>
      <c r="I147" s="28">
        <f t="shared" si="58"/>
        <v>5218.4743867028628</v>
      </c>
      <c r="J147" s="20">
        <f t="shared" si="59"/>
        <v>5218.4743867028628</v>
      </c>
      <c r="K147" s="25">
        <f t="shared" si="60"/>
        <v>129</v>
      </c>
      <c r="L147" s="20">
        <f t="shared" ref="L147:L210" si="76">IF(K147&gt;L$11*12,0,PMT(L$13/12,L$11*12,-L$12))</f>
        <v>6909.1152521264676</v>
      </c>
      <c r="M147" s="20">
        <f t="shared" ref="M147:M210" si="77">IF(K147&gt;12*L$11,0,O146*L$13/12)</f>
        <v>4276.3031289153996</v>
      </c>
      <c r="N147" s="20">
        <f t="shared" ref="N147:N210" si="78">IF(K147&gt;12*L$11,0,L147-M147)</f>
        <v>2632.812123211068</v>
      </c>
      <c r="O147" s="26">
        <f t="shared" ref="O147:O210" si="79">IF(K147&gt;L$11*12,0,O146-N147)</f>
        <v>757598.85523952649</v>
      </c>
      <c r="P147" s="31">
        <v>39052</v>
      </c>
      <c r="Q147" s="28">
        <f t="shared" si="61"/>
        <v>6909.1152521264676</v>
      </c>
      <c r="R147" s="20">
        <f t="shared" ref="R147:R210" si="80">L147</f>
        <v>6909.1152521264676</v>
      </c>
      <c r="S147" s="28">
        <f t="shared" si="62"/>
        <v>5497.9352195843858</v>
      </c>
      <c r="T147" s="20">
        <f t="shared" si="63"/>
        <v>5497.9352195843858</v>
      </c>
      <c r="U147" s="25">
        <f t="shared" si="64"/>
        <v>129</v>
      </c>
      <c r="V147" s="20">
        <f t="shared" ref="V147:V210" si="81">IF(U147&gt;V$11*12,0,PMT(V$13/12,V$11*12,-V$12))</f>
        <v>6443.0140148550854</v>
      </c>
      <c r="W147" s="20">
        <f t="shared" ref="W147:W210" si="82">IF(U147&gt;12*V$11,0,Y146*V$13/12)</f>
        <v>3710.7261459158271</v>
      </c>
      <c r="X147" s="20">
        <f t="shared" ref="X147:X210" si="83">IF(U147&gt;12*V$11,0,V147-W147)</f>
        <v>2732.2878689392583</v>
      </c>
      <c r="Y147" s="26">
        <f t="shared" ref="Y147:Y210" si="84">IF(U147&gt;V$11*12,0,Y146-X147)</f>
        <v>739412.94131422625</v>
      </c>
      <c r="Z147" s="31">
        <v>39052</v>
      </c>
      <c r="AA147" s="28">
        <f t="shared" si="65"/>
        <v>0</v>
      </c>
      <c r="AB147" s="20">
        <f t="shared" ref="AB147:AB210" si="85">V147</f>
        <v>6443.0140148550854</v>
      </c>
      <c r="AC147" s="28">
        <f t="shared" si="66"/>
        <v>0</v>
      </c>
      <c r="AD147" s="20">
        <f t="shared" si="67"/>
        <v>5218.4743867028628</v>
      </c>
      <c r="AE147" s="25">
        <f t="shared" si="68"/>
        <v>129</v>
      </c>
      <c r="AF147" s="20">
        <f t="shared" ref="AF147:AF210" si="86">IF(AE147&gt;AF$11*12,0,PMT(AF$13/12,AF$11*12,-AF$12))</f>
        <v>6909.1152521264676</v>
      </c>
      <c r="AG147" s="20">
        <f t="shared" ref="AG147:AG210" si="87">IF(AE147&gt;12*AF$11,0,AI146*AF$13/12)</f>
        <v>4276.3031289153996</v>
      </c>
      <c r="AH147" s="20">
        <f t="shared" ref="AH147:AH210" si="88">IF(AE147&gt;12*AF$11,0,AF147-AG147)</f>
        <v>2632.812123211068</v>
      </c>
      <c r="AI147" s="26">
        <f t="shared" ref="AI147:AI210" si="89">IF(AE147&gt;AF$11*12,0,AI146-AH147)</f>
        <v>757598.85523952649</v>
      </c>
      <c r="AJ147" s="31">
        <v>39052</v>
      </c>
      <c r="AK147" s="28">
        <f t="shared" si="69"/>
        <v>0</v>
      </c>
      <c r="AL147" s="20">
        <f t="shared" ref="AL147:AL210" si="90">AF147</f>
        <v>6909.1152521264676</v>
      </c>
      <c r="AM147" s="28">
        <f t="shared" si="70"/>
        <v>0</v>
      </c>
      <c r="AN147" s="20">
        <f t="shared" si="71"/>
        <v>5497.9352195843858</v>
      </c>
    </row>
    <row r="148" spans="1:40" ht="11.1" customHeight="1">
      <c r="A148" s="25">
        <f t="shared" ref="A148:A211" si="91">A147+1</f>
        <v>130</v>
      </c>
      <c r="B148" s="20">
        <f t="shared" si="72"/>
        <v>6443.0140148550854</v>
      </c>
      <c r="C148" s="20">
        <f t="shared" si="73"/>
        <v>3697.064706571131</v>
      </c>
      <c r="D148" s="20">
        <f t="shared" si="74"/>
        <v>2745.9493082839545</v>
      </c>
      <c r="E148" s="26">
        <f t="shared" si="75"/>
        <v>736666.99200594227</v>
      </c>
      <c r="F148" s="31">
        <v>39083</v>
      </c>
      <c r="G148" s="28">
        <f t="shared" ref="G148:G211" si="92">IF(A148&lt;D$13*12,B148,IF(A148&gt;D$13*12,0,B148+E148*(1+D$12)))</f>
        <v>6443.0140148550854</v>
      </c>
      <c r="H148" s="20">
        <f t="shared" ref="H148:H211" si="93">B148</f>
        <v>6443.0140148550854</v>
      </c>
      <c r="I148" s="28">
        <f t="shared" ref="I148:I211" si="94">IF(A148&lt;D$13*12,B148-(D$14*C148),IF(A148&gt;D$13*12,0,B148-(D$14*C148)+E148*(1+(1-D$14)*D$12)))</f>
        <v>5222.9826616866121</v>
      </c>
      <c r="J148" s="20">
        <f t="shared" ref="J148:J211" si="95">B148-D$14*C148</f>
        <v>5222.9826616866121</v>
      </c>
      <c r="K148" s="25">
        <f t="shared" ref="K148:K211" si="96">K147+1</f>
        <v>130</v>
      </c>
      <c r="L148" s="20">
        <f t="shared" si="76"/>
        <v>6909.1152521264676</v>
      </c>
      <c r="M148" s="20">
        <f t="shared" si="77"/>
        <v>4261.493560722337</v>
      </c>
      <c r="N148" s="20">
        <f t="shared" si="78"/>
        <v>2647.6216914041306</v>
      </c>
      <c r="O148" s="26">
        <f t="shared" si="79"/>
        <v>754951.23354812234</v>
      </c>
      <c r="P148" s="31">
        <v>39083</v>
      </c>
      <c r="Q148" s="28">
        <f t="shared" ref="Q148:Q211" si="97">IF(K148&lt;N$13*12,L148,IF(K148&gt;N$13*12,0,L148+O148*(1+N$12)))</f>
        <v>6909.1152521264676</v>
      </c>
      <c r="R148" s="20">
        <f t="shared" si="80"/>
        <v>6909.1152521264676</v>
      </c>
      <c r="S148" s="28">
        <f t="shared" ref="S148:S211" si="98">IF(K148&lt;N$13*12,L148-(N$14*M148),IF(K148&gt;N$13*12,0,L148-(N$14*M148)+O148*(1+(1-N$14)*N$12)))</f>
        <v>5502.8223770880959</v>
      </c>
      <c r="T148" s="20">
        <f t="shared" ref="T148:T211" si="99">L148-N$14*M148</f>
        <v>5502.8223770880959</v>
      </c>
      <c r="U148" s="25">
        <f t="shared" ref="U148:U211" si="100">U147+1</f>
        <v>130</v>
      </c>
      <c r="V148" s="20">
        <f t="shared" si="81"/>
        <v>6443.0140148550854</v>
      </c>
      <c r="W148" s="20">
        <f t="shared" si="82"/>
        <v>3697.064706571131</v>
      </c>
      <c r="X148" s="20">
        <f t="shared" si="83"/>
        <v>2745.9493082839545</v>
      </c>
      <c r="Y148" s="26">
        <f t="shared" si="84"/>
        <v>736666.99200594227</v>
      </c>
      <c r="Z148" s="31">
        <v>39083</v>
      </c>
      <c r="AA148" s="28">
        <f t="shared" ref="AA148:AA211" si="101">IF(U148&lt;X$13*12,V148,IF(U148&gt;X$13*12,0,V148+Y148*(1+X$12)))</f>
        <v>0</v>
      </c>
      <c r="AB148" s="20">
        <f t="shared" si="85"/>
        <v>6443.0140148550854</v>
      </c>
      <c r="AC148" s="28">
        <f t="shared" ref="AC148:AC211" si="102">IF(U148&lt;X$13*12,V148-(X$14*W148),IF(U148&gt;X$13*12,0,V148-(X$14*W148)+Y148*(1+(1-X$14)*X$12)))</f>
        <v>0</v>
      </c>
      <c r="AD148" s="20">
        <f t="shared" ref="AD148:AD211" si="103">V148-X$14*W148</f>
        <v>5222.9826616866121</v>
      </c>
      <c r="AE148" s="25">
        <f t="shared" ref="AE148:AE211" si="104">AE147+1</f>
        <v>130</v>
      </c>
      <c r="AF148" s="20">
        <f t="shared" si="86"/>
        <v>6909.1152521264676</v>
      </c>
      <c r="AG148" s="20">
        <f t="shared" si="87"/>
        <v>4261.493560722337</v>
      </c>
      <c r="AH148" s="20">
        <f t="shared" si="88"/>
        <v>2647.6216914041306</v>
      </c>
      <c r="AI148" s="26">
        <f t="shared" si="89"/>
        <v>754951.23354812234</v>
      </c>
      <c r="AJ148" s="31">
        <v>39083</v>
      </c>
      <c r="AK148" s="28">
        <f t="shared" ref="AK148:AK211" si="105">IF(AE148&lt;AH$13*12,AF148,IF(AE148&gt;AH$13*12,0,AF148+AI148*(1+AH$12)))</f>
        <v>0</v>
      </c>
      <c r="AL148" s="20">
        <f t="shared" si="90"/>
        <v>6909.1152521264676</v>
      </c>
      <c r="AM148" s="28">
        <f t="shared" ref="AM148:AM211" si="106">IF(AE148&lt;AH$13*12,AF148-(AH$14*AG148),IF(AE148&gt;AH$13*12,0,AF148-(AH$14*AG148)+AI148*(1+(1-AH$14)*AH$12)))</f>
        <v>0</v>
      </c>
      <c r="AN148" s="20">
        <f t="shared" ref="AN148:AN211" si="107">AF148-AH$14*AG148</f>
        <v>5502.8223770880959</v>
      </c>
    </row>
    <row r="149" spans="1:40" ht="11.1" customHeight="1">
      <c r="A149" s="25">
        <f t="shared" si="91"/>
        <v>131</v>
      </c>
      <c r="B149" s="20">
        <f t="shared" si="72"/>
        <v>6443.0140148550854</v>
      </c>
      <c r="C149" s="20">
        <f t="shared" si="73"/>
        <v>3683.3349600297115</v>
      </c>
      <c r="D149" s="20">
        <f t="shared" si="74"/>
        <v>2759.6790548253739</v>
      </c>
      <c r="E149" s="26">
        <f t="shared" si="75"/>
        <v>733907.31295111694</v>
      </c>
      <c r="F149" s="31">
        <v>39114</v>
      </c>
      <c r="G149" s="28">
        <f t="shared" si="92"/>
        <v>6443.0140148550854</v>
      </c>
      <c r="H149" s="20">
        <f t="shared" si="93"/>
        <v>6443.0140148550854</v>
      </c>
      <c r="I149" s="28">
        <f t="shared" si="94"/>
        <v>5227.5134780452809</v>
      </c>
      <c r="J149" s="20">
        <f t="shared" si="95"/>
        <v>5227.5134780452809</v>
      </c>
      <c r="K149" s="25">
        <f t="shared" si="96"/>
        <v>131</v>
      </c>
      <c r="L149" s="20">
        <f t="shared" si="76"/>
        <v>6909.1152521264676</v>
      </c>
      <c r="M149" s="20">
        <f t="shared" si="77"/>
        <v>4246.6006887081885</v>
      </c>
      <c r="N149" s="20">
        <f t="shared" si="78"/>
        <v>2662.5145634182791</v>
      </c>
      <c r="O149" s="26">
        <f t="shared" si="79"/>
        <v>752288.71898470412</v>
      </c>
      <c r="P149" s="31">
        <v>39114</v>
      </c>
      <c r="Q149" s="28">
        <f t="shared" si="97"/>
        <v>6909.1152521264676</v>
      </c>
      <c r="R149" s="20">
        <f t="shared" si="80"/>
        <v>6909.1152521264676</v>
      </c>
      <c r="S149" s="28">
        <f t="shared" si="98"/>
        <v>5507.737024852765</v>
      </c>
      <c r="T149" s="20">
        <f t="shared" si="99"/>
        <v>5507.737024852765</v>
      </c>
      <c r="U149" s="25">
        <f t="shared" si="100"/>
        <v>131</v>
      </c>
      <c r="V149" s="20">
        <f t="shared" si="81"/>
        <v>6443.0140148550854</v>
      </c>
      <c r="W149" s="20">
        <f t="shared" si="82"/>
        <v>3683.3349600297115</v>
      </c>
      <c r="X149" s="20">
        <f t="shared" si="83"/>
        <v>2759.6790548253739</v>
      </c>
      <c r="Y149" s="26">
        <f t="shared" si="84"/>
        <v>733907.31295111694</v>
      </c>
      <c r="Z149" s="31">
        <v>39114</v>
      </c>
      <c r="AA149" s="28">
        <f t="shared" si="101"/>
        <v>0</v>
      </c>
      <c r="AB149" s="20">
        <f t="shared" si="85"/>
        <v>6443.0140148550854</v>
      </c>
      <c r="AC149" s="28">
        <f t="shared" si="102"/>
        <v>0</v>
      </c>
      <c r="AD149" s="20">
        <f t="shared" si="103"/>
        <v>5227.5134780452809</v>
      </c>
      <c r="AE149" s="25">
        <f t="shared" si="104"/>
        <v>131</v>
      </c>
      <c r="AF149" s="20">
        <f t="shared" si="86"/>
        <v>6909.1152521264676</v>
      </c>
      <c r="AG149" s="20">
        <f t="shared" si="87"/>
        <v>4246.6006887081885</v>
      </c>
      <c r="AH149" s="20">
        <f t="shared" si="88"/>
        <v>2662.5145634182791</v>
      </c>
      <c r="AI149" s="26">
        <f t="shared" si="89"/>
        <v>752288.71898470412</v>
      </c>
      <c r="AJ149" s="31">
        <v>39114</v>
      </c>
      <c r="AK149" s="28">
        <f t="shared" si="105"/>
        <v>0</v>
      </c>
      <c r="AL149" s="20">
        <f t="shared" si="90"/>
        <v>6909.1152521264676</v>
      </c>
      <c r="AM149" s="28">
        <f t="shared" si="106"/>
        <v>0</v>
      </c>
      <c r="AN149" s="20">
        <f t="shared" si="107"/>
        <v>5507.737024852765</v>
      </c>
    </row>
    <row r="150" spans="1:40" ht="11.1" customHeight="1">
      <c r="A150" s="25">
        <f t="shared" si="91"/>
        <v>132</v>
      </c>
      <c r="B150" s="20">
        <f t="shared" si="72"/>
        <v>6443.0140148550854</v>
      </c>
      <c r="C150" s="20">
        <f t="shared" si="73"/>
        <v>3669.5365647555845</v>
      </c>
      <c r="D150" s="20">
        <f t="shared" si="74"/>
        <v>2773.4774500995009</v>
      </c>
      <c r="E150" s="26">
        <f t="shared" si="75"/>
        <v>731133.8355010174</v>
      </c>
      <c r="F150" s="31">
        <v>39142</v>
      </c>
      <c r="G150" s="28">
        <f t="shared" si="92"/>
        <v>6443.0140148550854</v>
      </c>
      <c r="H150" s="20">
        <f t="shared" si="93"/>
        <v>6443.0140148550854</v>
      </c>
      <c r="I150" s="28">
        <f t="shared" si="94"/>
        <v>5232.0669484857426</v>
      </c>
      <c r="J150" s="20">
        <f t="shared" si="95"/>
        <v>5232.0669484857426</v>
      </c>
      <c r="K150" s="25">
        <f t="shared" si="96"/>
        <v>132</v>
      </c>
      <c r="L150" s="20">
        <f t="shared" si="76"/>
        <v>6909.1152521264676</v>
      </c>
      <c r="M150" s="20">
        <f t="shared" si="77"/>
        <v>4231.6240442889612</v>
      </c>
      <c r="N150" s="20">
        <f t="shared" si="78"/>
        <v>2677.4912078375064</v>
      </c>
      <c r="O150" s="26">
        <f t="shared" si="79"/>
        <v>749611.22777686664</v>
      </c>
      <c r="P150" s="31">
        <v>39142</v>
      </c>
      <c r="Q150" s="28">
        <f t="shared" si="97"/>
        <v>6909.1152521264676</v>
      </c>
      <c r="R150" s="20">
        <f t="shared" si="80"/>
        <v>6909.1152521264676</v>
      </c>
      <c r="S150" s="28">
        <f t="shared" si="98"/>
        <v>5512.6793175111106</v>
      </c>
      <c r="T150" s="20">
        <f t="shared" si="99"/>
        <v>5512.6793175111106</v>
      </c>
      <c r="U150" s="25">
        <f t="shared" si="100"/>
        <v>132</v>
      </c>
      <c r="V150" s="20">
        <f t="shared" si="81"/>
        <v>6443.0140148550854</v>
      </c>
      <c r="W150" s="20">
        <f t="shared" si="82"/>
        <v>3669.5365647555845</v>
      </c>
      <c r="X150" s="20">
        <f t="shared" si="83"/>
        <v>2773.4774500995009</v>
      </c>
      <c r="Y150" s="26">
        <f t="shared" si="84"/>
        <v>731133.8355010174</v>
      </c>
      <c r="Z150" s="31">
        <v>39142</v>
      </c>
      <c r="AA150" s="28">
        <f t="shared" si="101"/>
        <v>0</v>
      </c>
      <c r="AB150" s="20">
        <f t="shared" si="85"/>
        <v>6443.0140148550854</v>
      </c>
      <c r="AC150" s="28">
        <f t="shared" si="102"/>
        <v>0</v>
      </c>
      <c r="AD150" s="20">
        <f t="shared" si="103"/>
        <v>5232.0669484857426</v>
      </c>
      <c r="AE150" s="25">
        <f t="shared" si="104"/>
        <v>132</v>
      </c>
      <c r="AF150" s="20">
        <f t="shared" si="86"/>
        <v>6909.1152521264676</v>
      </c>
      <c r="AG150" s="20">
        <f t="shared" si="87"/>
        <v>4231.6240442889612</v>
      </c>
      <c r="AH150" s="20">
        <f t="shared" si="88"/>
        <v>2677.4912078375064</v>
      </c>
      <c r="AI150" s="26">
        <f t="shared" si="89"/>
        <v>749611.22777686664</v>
      </c>
      <c r="AJ150" s="31">
        <v>39142</v>
      </c>
      <c r="AK150" s="28">
        <f t="shared" si="105"/>
        <v>0</v>
      </c>
      <c r="AL150" s="20">
        <f t="shared" si="90"/>
        <v>6909.1152521264676</v>
      </c>
      <c r="AM150" s="28">
        <f t="shared" si="106"/>
        <v>0</v>
      </c>
      <c r="AN150" s="20">
        <f t="shared" si="107"/>
        <v>5512.6793175111106</v>
      </c>
    </row>
    <row r="151" spans="1:40" ht="11.1" customHeight="1">
      <c r="A151" s="25">
        <f t="shared" si="91"/>
        <v>133</v>
      </c>
      <c r="B151" s="20">
        <f t="shared" si="72"/>
        <v>6443.0140148550854</v>
      </c>
      <c r="C151" s="20">
        <f t="shared" si="73"/>
        <v>3655.6691775050872</v>
      </c>
      <c r="D151" s="20">
        <f t="shared" si="74"/>
        <v>2787.3448373499982</v>
      </c>
      <c r="E151" s="26">
        <f t="shared" si="75"/>
        <v>728346.49066366744</v>
      </c>
      <c r="F151" s="31">
        <v>39173</v>
      </c>
      <c r="G151" s="28">
        <f t="shared" si="92"/>
        <v>6443.0140148550854</v>
      </c>
      <c r="H151" s="20">
        <f t="shared" si="93"/>
        <v>6443.0140148550854</v>
      </c>
      <c r="I151" s="28">
        <f t="shared" si="94"/>
        <v>5236.6431862784066</v>
      </c>
      <c r="J151" s="20">
        <f t="shared" si="95"/>
        <v>5236.6431862784066</v>
      </c>
      <c r="K151" s="25">
        <f t="shared" si="96"/>
        <v>133</v>
      </c>
      <c r="L151" s="20">
        <f t="shared" si="76"/>
        <v>6909.1152521264676</v>
      </c>
      <c r="M151" s="20">
        <f t="shared" si="77"/>
        <v>4216.5631562448752</v>
      </c>
      <c r="N151" s="20">
        <f t="shared" si="78"/>
        <v>2692.5520958815923</v>
      </c>
      <c r="O151" s="26">
        <f t="shared" si="79"/>
        <v>746918.67568098509</v>
      </c>
      <c r="P151" s="31">
        <v>39173</v>
      </c>
      <c r="Q151" s="28">
        <f t="shared" si="97"/>
        <v>6909.1152521264676</v>
      </c>
      <c r="R151" s="20">
        <f t="shared" si="80"/>
        <v>6909.1152521264676</v>
      </c>
      <c r="S151" s="28">
        <f t="shared" si="98"/>
        <v>5517.6494105656584</v>
      </c>
      <c r="T151" s="20">
        <f t="shared" si="99"/>
        <v>5517.6494105656584</v>
      </c>
      <c r="U151" s="25">
        <f t="shared" si="100"/>
        <v>133</v>
      </c>
      <c r="V151" s="20">
        <f t="shared" si="81"/>
        <v>6443.0140148550854</v>
      </c>
      <c r="W151" s="20">
        <f t="shared" si="82"/>
        <v>3655.6691775050872</v>
      </c>
      <c r="X151" s="20">
        <f t="shared" si="83"/>
        <v>2787.3448373499982</v>
      </c>
      <c r="Y151" s="26">
        <f t="shared" si="84"/>
        <v>728346.49066366744</v>
      </c>
      <c r="Z151" s="31">
        <v>39173</v>
      </c>
      <c r="AA151" s="28">
        <f t="shared" si="101"/>
        <v>0</v>
      </c>
      <c r="AB151" s="20">
        <f t="shared" si="85"/>
        <v>6443.0140148550854</v>
      </c>
      <c r="AC151" s="28">
        <f t="shared" si="102"/>
        <v>0</v>
      </c>
      <c r="AD151" s="20">
        <f t="shared" si="103"/>
        <v>5236.6431862784066</v>
      </c>
      <c r="AE151" s="25">
        <f t="shared" si="104"/>
        <v>133</v>
      </c>
      <c r="AF151" s="20">
        <f t="shared" si="86"/>
        <v>6909.1152521264676</v>
      </c>
      <c r="AG151" s="20">
        <f t="shared" si="87"/>
        <v>4216.5631562448752</v>
      </c>
      <c r="AH151" s="20">
        <f t="shared" si="88"/>
        <v>2692.5520958815923</v>
      </c>
      <c r="AI151" s="26">
        <f t="shared" si="89"/>
        <v>746918.67568098509</v>
      </c>
      <c r="AJ151" s="31">
        <v>39173</v>
      </c>
      <c r="AK151" s="28">
        <f t="shared" si="105"/>
        <v>0</v>
      </c>
      <c r="AL151" s="20">
        <f t="shared" si="90"/>
        <v>6909.1152521264676</v>
      </c>
      <c r="AM151" s="28">
        <f t="shared" si="106"/>
        <v>0</v>
      </c>
      <c r="AN151" s="20">
        <f t="shared" si="107"/>
        <v>5517.6494105656584</v>
      </c>
    </row>
    <row r="152" spans="1:40" ht="11.1" customHeight="1">
      <c r="A152" s="25">
        <f t="shared" si="91"/>
        <v>134</v>
      </c>
      <c r="B152" s="20">
        <f t="shared" si="72"/>
        <v>6443.0140148550854</v>
      </c>
      <c r="C152" s="20">
        <f t="shared" si="73"/>
        <v>3641.7324533183369</v>
      </c>
      <c r="D152" s="20">
        <f t="shared" si="74"/>
        <v>2801.2815615367485</v>
      </c>
      <c r="E152" s="26">
        <f t="shared" si="75"/>
        <v>725545.20910213073</v>
      </c>
      <c r="F152" s="31">
        <v>39203</v>
      </c>
      <c r="G152" s="28">
        <f t="shared" si="92"/>
        <v>6443.0140148550854</v>
      </c>
      <c r="H152" s="20">
        <f t="shared" si="93"/>
        <v>6443.0140148550854</v>
      </c>
      <c r="I152" s="28">
        <f t="shared" si="94"/>
        <v>5241.2423052600343</v>
      </c>
      <c r="J152" s="20">
        <f t="shared" si="95"/>
        <v>5241.2423052600343</v>
      </c>
      <c r="K152" s="25">
        <f t="shared" si="96"/>
        <v>134</v>
      </c>
      <c r="L152" s="20">
        <f t="shared" si="76"/>
        <v>6909.1152521264676</v>
      </c>
      <c r="M152" s="20">
        <f t="shared" si="77"/>
        <v>4201.4175507055415</v>
      </c>
      <c r="N152" s="20">
        <f t="shared" si="78"/>
        <v>2707.697701420926</v>
      </c>
      <c r="O152" s="26">
        <f t="shared" si="79"/>
        <v>744210.97797956411</v>
      </c>
      <c r="P152" s="31">
        <v>39203</v>
      </c>
      <c r="Q152" s="28">
        <f t="shared" si="97"/>
        <v>6909.1152521264676</v>
      </c>
      <c r="R152" s="20">
        <f t="shared" si="80"/>
        <v>6909.1152521264676</v>
      </c>
      <c r="S152" s="28">
        <f t="shared" si="98"/>
        <v>5522.6474603936385</v>
      </c>
      <c r="T152" s="20">
        <f t="shared" si="99"/>
        <v>5522.6474603936385</v>
      </c>
      <c r="U152" s="25">
        <f t="shared" si="100"/>
        <v>134</v>
      </c>
      <c r="V152" s="20">
        <f t="shared" si="81"/>
        <v>6443.0140148550854</v>
      </c>
      <c r="W152" s="20">
        <f t="shared" si="82"/>
        <v>3641.7324533183369</v>
      </c>
      <c r="X152" s="20">
        <f t="shared" si="83"/>
        <v>2801.2815615367485</v>
      </c>
      <c r="Y152" s="26">
        <f t="shared" si="84"/>
        <v>725545.20910213073</v>
      </c>
      <c r="Z152" s="31">
        <v>39203</v>
      </c>
      <c r="AA152" s="28">
        <f t="shared" si="101"/>
        <v>0</v>
      </c>
      <c r="AB152" s="20">
        <f t="shared" si="85"/>
        <v>6443.0140148550854</v>
      </c>
      <c r="AC152" s="28">
        <f t="shared" si="102"/>
        <v>0</v>
      </c>
      <c r="AD152" s="20">
        <f t="shared" si="103"/>
        <v>5241.2423052600343</v>
      </c>
      <c r="AE152" s="25">
        <f t="shared" si="104"/>
        <v>134</v>
      </c>
      <c r="AF152" s="20">
        <f t="shared" si="86"/>
        <v>6909.1152521264676</v>
      </c>
      <c r="AG152" s="20">
        <f t="shared" si="87"/>
        <v>4201.4175507055415</v>
      </c>
      <c r="AH152" s="20">
        <f t="shared" si="88"/>
        <v>2707.697701420926</v>
      </c>
      <c r="AI152" s="26">
        <f t="shared" si="89"/>
        <v>744210.97797956411</v>
      </c>
      <c r="AJ152" s="31">
        <v>39203</v>
      </c>
      <c r="AK152" s="28">
        <f t="shared" si="105"/>
        <v>0</v>
      </c>
      <c r="AL152" s="20">
        <f t="shared" si="90"/>
        <v>6909.1152521264676</v>
      </c>
      <c r="AM152" s="28">
        <f t="shared" si="106"/>
        <v>0</v>
      </c>
      <c r="AN152" s="20">
        <f t="shared" si="107"/>
        <v>5522.6474603936385</v>
      </c>
    </row>
    <row r="153" spans="1:40" ht="11.1" customHeight="1">
      <c r="A153" s="25">
        <f t="shared" si="91"/>
        <v>135</v>
      </c>
      <c r="B153" s="20">
        <f t="shared" si="72"/>
        <v>6443.0140148550854</v>
      </c>
      <c r="C153" s="20">
        <f t="shared" si="73"/>
        <v>3627.7260455106534</v>
      </c>
      <c r="D153" s="20">
        <f t="shared" si="74"/>
        <v>2815.287969344432</v>
      </c>
      <c r="E153" s="26">
        <f t="shared" si="75"/>
        <v>722729.92113278632</v>
      </c>
      <c r="F153" s="31">
        <v>39234</v>
      </c>
      <c r="G153" s="28">
        <f t="shared" si="92"/>
        <v>6443.0140148550854</v>
      </c>
      <c r="H153" s="20">
        <f t="shared" si="93"/>
        <v>6443.0140148550854</v>
      </c>
      <c r="I153" s="28">
        <f t="shared" si="94"/>
        <v>5245.8644198365701</v>
      </c>
      <c r="J153" s="20">
        <f t="shared" si="95"/>
        <v>5245.8644198365701</v>
      </c>
      <c r="K153" s="25">
        <f t="shared" si="96"/>
        <v>135</v>
      </c>
      <c r="L153" s="20">
        <f t="shared" si="76"/>
        <v>6909.1152521264676</v>
      </c>
      <c r="M153" s="20">
        <f t="shared" si="77"/>
        <v>4186.1867511350483</v>
      </c>
      <c r="N153" s="20">
        <f t="shared" si="78"/>
        <v>2722.9285009914192</v>
      </c>
      <c r="O153" s="26">
        <f t="shared" si="79"/>
        <v>741488.04947857268</v>
      </c>
      <c r="P153" s="31">
        <v>39234</v>
      </c>
      <c r="Q153" s="28">
        <f t="shared" si="97"/>
        <v>6909.1152521264676</v>
      </c>
      <c r="R153" s="20">
        <f t="shared" si="80"/>
        <v>6909.1152521264676</v>
      </c>
      <c r="S153" s="28">
        <f t="shared" si="98"/>
        <v>5527.6736242519019</v>
      </c>
      <c r="T153" s="20">
        <f t="shared" si="99"/>
        <v>5527.6736242519019</v>
      </c>
      <c r="U153" s="25">
        <f t="shared" si="100"/>
        <v>135</v>
      </c>
      <c r="V153" s="20">
        <f t="shared" si="81"/>
        <v>6443.0140148550854</v>
      </c>
      <c r="W153" s="20">
        <f t="shared" si="82"/>
        <v>3627.7260455106534</v>
      </c>
      <c r="X153" s="20">
        <f t="shared" si="83"/>
        <v>2815.287969344432</v>
      </c>
      <c r="Y153" s="26">
        <f t="shared" si="84"/>
        <v>722729.92113278632</v>
      </c>
      <c r="Z153" s="31">
        <v>39234</v>
      </c>
      <c r="AA153" s="28">
        <f t="shared" si="101"/>
        <v>0</v>
      </c>
      <c r="AB153" s="20">
        <f t="shared" si="85"/>
        <v>6443.0140148550854</v>
      </c>
      <c r="AC153" s="28">
        <f t="shared" si="102"/>
        <v>0</v>
      </c>
      <c r="AD153" s="20">
        <f t="shared" si="103"/>
        <v>5245.8644198365701</v>
      </c>
      <c r="AE153" s="25">
        <f t="shared" si="104"/>
        <v>135</v>
      </c>
      <c r="AF153" s="20">
        <f t="shared" si="86"/>
        <v>6909.1152521264676</v>
      </c>
      <c r="AG153" s="20">
        <f t="shared" si="87"/>
        <v>4186.1867511350483</v>
      </c>
      <c r="AH153" s="20">
        <f t="shared" si="88"/>
        <v>2722.9285009914192</v>
      </c>
      <c r="AI153" s="26">
        <f t="shared" si="89"/>
        <v>741488.04947857268</v>
      </c>
      <c r="AJ153" s="31">
        <v>39234</v>
      </c>
      <c r="AK153" s="28">
        <f t="shared" si="105"/>
        <v>0</v>
      </c>
      <c r="AL153" s="20">
        <f t="shared" si="90"/>
        <v>6909.1152521264676</v>
      </c>
      <c r="AM153" s="28">
        <f t="shared" si="106"/>
        <v>0</v>
      </c>
      <c r="AN153" s="20">
        <f t="shared" si="107"/>
        <v>5527.6736242519019</v>
      </c>
    </row>
    <row r="154" spans="1:40" ht="11.1" customHeight="1">
      <c r="A154" s="25">
        <f t="shared" si="91"/>
        <v>136</v>
      </c>
      <c r="B154" s="20">
        <f t="shared" si="72"/>
        <v>6443.0140148550854</v>
      </c>
      <c r="C154" s="20">
        <f t="shared" si="73"/>
        <v>3613.6496056639317</v>
      </c>
      <c r="D154" s="20">
        <f t="shared" si="74"/>
        <v>2829.3644091911538</v>
      </c>
      <c r="E154" s="26">
        <f t="shared" si="75"/>
        <v>719900.55672359513</v>
      </c>
      <c r="F154" s="31">
        <v>39264</v>
      </c>
      <c r="G154" s="28">
        <f t="shared" si="92"/>
        <v>6443.0140148550854</v>
      </c>
      <c r="H154" s="20">
        <f t="shared" si="93"/>
        <v>6443.0140148550854</v>
      </c>
      <c r="I154" s="28">
        <f t="shared" si="94"/>
        <v>5250.5096449859884</v>
      </c>
      <c r="J154" s="20">
        <f t="shared" si="95"/>
        <v>5250.5096449859884</v>
      </c>
      <c r="K154" s="25">
        <f t="shared" si="96"/>
        <v>136</v>
      </c>
      <c r="L154" s="20">
        <f t="shared" si="76"/>
        <v>6909.1152521264676</v>
      </c>
      <c r="M154" s="20">
        <f t="shared" si="77"/>
        <v>4170.8702783169711</v>
      </c>
      <c r="N154" s="20">
        <f t="shared" si="78"/>
        <v>2738.2449738094965</v>
      </c>
      <c r="O154" s="26">
        <f t="shared" si="79"/>
        <v>738749.80450476322</v>
      </c>
      <c r="P154" s="31">
        <v>39264</v>
      </c>
      <c r="Q154" s="28">
        <f t="shared" si="97"/>
        <v>6909.1152521264676</v>
      </c>
      <c r="R154" s="20">
        <f t="shared" si="80"/>
        <v>6909.1152521264676</v>
      </c>
      <c r="S154" s="28">
        <f t="shared" si="98"/>
        <v>5532.7280602818673</v>
      </c>
      <c r="T154" s="20">
        <f t="shared" si="99"/>
        <v>5532.7280602818673</v>
      </c>
      <c r="U154" s="25">
        <f t="shared" si="100"/>
        <v>136</v>
      </c>
      <c r="V154" s="20">
        <f t="shared" si="81"/>
        <v>6443.0140148550854</v>
      </c>
      <c r="W154" s="20">
        <f t="shared" si="82"/>
        <v>3613.6496056639317</v>
      </c>
      <c r="X154" s="20">
        <f t="shared" si="83"/>
        <v>2829.3644091911538</v>
      </c>
      <c r="Y154" s="26">
        <f t="shared" si="84"/>
        <v>719900.55672359513</v>
      </c>
      <c r="Z154" s="31">
        <v>39264</v>
      </c>
      <c r="AA154" s="28">
        <f t="shared" si="101"/>
        <v>0</v>
      </c>
      <c r="AB154" s="20">
        <f t="shared" si="85"/>
        <v>6443.0140148550854</v>
      </c>
      <c r="AC154" s="28">
        <f t="shared" si="102"/>
        <v>0</v>
      </c>
      <c r="AD154" s="20">
        <f t="shared" si="103"/>
        <v>5250.5096449859884</v>
      </c>
      <c r="AE154" s="25">
        <f t="shared" si="104"/>
        <v>136</v>
      </c>
      <c r="AF154" s="20">
        <f t="shared" si="86"/>
        <v>6909.1152521264676</v>
      </c>
      <c r="AG154" s="20">
        <f t="shared" si="87"/>
        <v>4170.8702783169711</v>
      </c>
      <c r="AH154" s="20">
        <f t="shared" si="88"/>
        <v>2738.2449738094965</v>
      </c>
      <c r="AI154" s="26">
        <f t="shared" si="89"/>
        <v>738749.80450476322</v>
      </c>
      <c r="AJ154" s="31">
        <v>39264</v>
      </c>
      <c r="AK154" s="28">
        <f t="shared" si="105"/>
        <v>0</v>
      </c>
      <c r="AL154" s="20">
        <f t="shared" si="90"/>
        <v>6909.1152521264676</v>
      </c>
      <c r="AM154" s="28">
        <f t="shared" si="106"/>
        <v>0</v>
      </c>
      <c r="AN154" s="20">
        <f t="shared" si="107"/>
        <v>5532.7280602818673</v>
      </c>
    </row>
    <row r="155" spans="1:40" ht="11.1" customHeight="1">
      <c r="A155" s="25">
        <f t="shared" si="91"/>
        <v>137</v>
      </c>
      <c r="B155" s="20">
        <f t="shared" si="72"/>
        <v>6443.0140148550854</v>
      </c>
      <c r="C155" s="20">
        <f t="shared" si="73"/>
        <v>3599.5027836179756</v>
      </c>
      <c r="D155" s="20">
        <f t="shared" si="74"/>
        <v>2843.5112312371098</v>
      </c>
      <c r="E155" s="26">
        <f t="shared" si="75"/>
        <v>717057.04549235804</v>
      </c>
      <c r="F155" s="31">
        <v>39295</v>
      </c>
      <c r="G155" s="28">
        <f t="shared" si="92"/>
        <v>6443.0140148550854</v>
      </c>
      <c r="H155" s="20">
        <f t="shared" si="93"/>
        <v>6443.0140148550854</v>
      </c>
      <c r="I155" s="28">
        <f t="shared" si="94"/>
        <v>5255.1780962611538</v>
      </c>
      <c r="J155" s="20">
        <f t="shared" si="95"/>
        <v>5255.1780962611538</v>
      </c>
      <c r="K155" s="25">
        <f t="shared" si="96"/>
        <v>137</v>
      </c>
      <c r="L155" s="20">
        <f t="shared" si="76"/>
        <v>6909.1152521264676</v>
      </c>
      <c r="M155" s="20">
        <f t="shared" si="77"/>
        <v>4155.4676503392939</v>
      </c>
      <c r="N155" s="20">
        <f t="shared" si="78"/>
        <v>2753.6476017871737</v>
      </c>
      <c r="O155" s="26">
        <f t="shared" si="79"/>
        <v>735996.1569029761</v>
      </c>
      <c r="P155" s="31">
        <v>39295</v>
      </c>
      <c r="Q155" s="28">
        <f t="shared" si="97"/>
        <v>6909.1152521264676</v>
      </c>
      <c r="R155" s="20">
        <f t="shared" si="80"/>
        <v>6909.1152521264676</v>
      </c>
      <c r="S155" s="28">
        <f t="shared" si="98"/>
        <v>5537.8109275145007</v>
      </c>
      <c r="T155" s="20">
        <f t="shared" si="99"/>
        <v>5537.8109275145007</v>
      </c>
      <c r="U155" s="25">
        <f t="shared" si="100"/>
        <v>137</v>
      </c>
      <c r="V155" s="20">
        <f t="shared" si="81"/>
        <v>6443.0140148550854</v>
      </c>
      <c r="W155" s="20">
        <f t="shared" si="82"/>
        <v>3599.5027836179756</v>
      </c>
      <c r="X155" s="20">
        <f t="shared" si="83"/>
        <v>2843.5112312371098</v>
      </c>
      <c r="Y155" s="26">
        <f t="shared" si="84"/>
        <v>717057.04549235804</v>
      </c>
      <c r="Z155" s="31">
        <v>39295</v>
      </c>
      <c r="AA155" s="28">
        <f t="shared" si="101"/>
        <v>0</v>
      </c>
      <c r="AB155" s="20">
        <f t="shared" si="85"/>
        <v>6443.0140148550854</v>
      </c>
      <c r="AC155" s="28">
        <f t="shared" si="102"/>
        <v>0</v>
      </c>
      <c r="AD155" s="20">
        <f t="shared" si="103"/>
        <v>5255.1780962611538</v>
      </c>
      <c r="AE155" s="25">
        <f t="shared" si="104"/>
        <v>137</v>
      </c>
      <c r="AF155" s="20">
        <f t="shared" si="86"/>
        <v>6909.1152521264676</v>
      </c>
      <c r="AG155" s="20">
        <f t="shared" si="87"/>
        <v>4155.4676503392939</v>
      </c>
      <c r="AH155" s="20">
        <f t="shared" si="88"/>
        <v>2753.6476017871737</v>
      </c>
      <c r="AI155" s="26">
        <f t="shared" si="89"/>
        <v>735996.1569029761</v>
      </c>
      <c r="AJ155" s="31">
        <v>39295</v>
      </c>
      <c r="AK155" s="28">
        <f t="shared" si="105"/>
        <v>0</v>
      </c>
      <c r="AL155" s="20">
        <f t="shared" si="90"/>
        <v>6909.1152521264676</v>
      </c>
      <c r="AM155" s="28">
        <f t="shared" si="106"/>
        <v>0</v>
      </c>
      <c r="AN155" s="20">
        <f t="shared" si="107"/>
        <v>5537.8109275145007</v>
      </c>
    </row>
    <row r="156" spans="1:40" ht="11.1" customHeight="1">
      <c r="A156" s="25">
        <f t="shared" si="91"/>
        <v>138</v>
      </c>
      <c r="B156" s="20">
        <f t="shared" si="72"/>
        <v>6443.0140148550854</v>
      </c>
      <c r="C156" s="20">
        <f t="shared" si="73"/>
        <v>3585.2852274617903</v>
      </c>
      <c r="D156" s="20">
        <f t="shared" si="74"/>
        <v>2857.7287873932951</v>
      </c>
      <c r="E156" s="26">
        <f t="shared" si="75"/>
        <v>714199.31670496473</v>
      </c>
      <c r="F156" s="31">
        <v>39326</v>
      </c>
      <c r="G156" s="28">
        <f t="shared" si="92"/>
        <v>6443.0140148550854</v>
      </c>
      <c r="H156" s="20">
        <f t="shared" si="93"/>
        <v>6443.0140148550854</v>
      </c>
      <c r="I156" s="28">
        <f t="shared" si="94"/>
        <v>5259.8698897926943</v>
      </c>
      <c r="J156" s="20">
        <f t="shared" si="95"/>
        <v>5259.8698897926943</v>
      </c>
      <c r="K156" s="25">
        <f t="shared" si="96"/>
        <v>138</v>
      </c>
      <c r="L156" s="20">
        <f t="shared" si="76"/>
        <v>6909.1152521264676</v>
      </c>
      <c r="M156" s="20">
        <f t="shared" si="77"/>
        <v>4139.978382579241</v>
      </c>
      <c r="N156" s="20">
        <f t="shared" si="78"/>
        <v>2769.1368695472265</v>
      </c>
      <c r="O156" s="26">
        <f t="shared" si="79"/>
        <v>733227.02003342891</v>
      </c>
      <c r="P156" s="31">
        <v>39326</v>
      </c>
      <c r="Q156" s="28">
        <f t="shared" si="97"/>
        <v>6909.1152521264676</v>
      </c>
      <c r="R156" s="20">
        <f t="shared" si="80"/>
        <v>6909.1152521264676</v>
      </c>
      <c r="S156" s="28">
        <f t="shared" si="98"/>
        <v>5542.9223858753176</v>
      </c>
      <c r="T156" s="20">
        <f t="shared" si="99"/>
        <v>5542.9223858753176</v>
      </c>
      <c r="U156" s="25">
        <f t="shared" si="100"/>
        <v>138</v>
      </c>
      <c r="V156" s="20">
        <f t="shared" si="81"/>
        <v>6443.0140148550854</v>
      </c>
      <c r="W156" s="20">
        <f t="shared" si="82"/>
        <v>3585.2852274617903</v>
      </c>
      <c r="X156" s="20">
        <f t="shared" si="83"/>
        <v>2857.7287873932951</v>
      </c>
      <c r="Y156" s="26">
        <f t="shared" si="84"/>
        <v>714199.31670496473</v>
      </c>
      <c r="Z156" s="31">
        <v>39326</v>
      </c>
      <c r="AA156" s="28">
        <f t="shared" si="101"/>
        <v>0</v>
      </c>
      <c r="AB156" s="20">
        <f t="shared" si="85"/>
        <v>6443.0140148550854</v>
      </c>
      <c r="AC156" s="28">
        <f t="shared" si="102"/>
        <v>0</v>
      </c>
      <c r="AD156" s="20">
        <f t="shared" si="103"/>
        <v>5259.8698897926943</v>
      </c>
      <c r="AE156" s="25">
        <f t="shared" si="104"/>
        <v>138</v>
      </c>
      <c r="AF156" s="20">
        <f t="shared" si="86"/>
        <v>6909.1152521264676</v>
      </c>
      <c r="AG156" s="20">
        <f t="shared" si="87"/>
        <v>4139.978382579241</v>
      </c>
      <c r="AH156" s="20">
        <f t="shared" si="88"/>
        <v>2769.1368695472265</v>
      </c>
      <c r="AI156" s="26">
        <f t="shared" si="89"/>
        <v>733227.02003342891</v>
      </c>
      <c r="AJ156" s="31">
        <v>39326</v>
      </c>
      <c r="AK156" s="28">
        <f t="shared" si="105"/>
        <v>0</v>
      </c>
      <c r="AL156" s="20">
        <f t="shared" si="90"/>
        <v>6909.1152521264676</v>
      </c>
      <c r="AM156" s="28">
        <f t="shared" si="106"/>
        <v>0</v>
      </c>
      <c r="AN156" s="20">
        <f t="shared" si="107"/>
        <v>5542.9223858753176</v>
      </c>
    </row>
    <row r="157" spans="1:40" ht="11.1" customHeight="1">
      <c r="A157" s="25">
        <f t="shared" si="91"/>
        <v>139</v>
      </c>
      <c r="B157" s="20">
        <f t="shared" si="72"/>
        <v>6443.0140148550854</v>
      </c>
      <c r="C157" s="20">
        <f t="shared" si="73"/>
        <v>3570.9965835248236</v>
      </c>
      <c r="D157" s="20">
        <f t="shared" si="74"/>
        <v>2872.0174313302618</v>
      </c>
      <c r="E157" s="26">
        <f t="shared" si="75"/>
        <v>711327.29927363445</v>
      </c>
      <c r="F157" s="31">
        <v>39356</v>
      </c>
      <c r="G157" s="28">
        <f t="shared" si="92"/>
        <v>6443.0140148550854</v>
      </c>
      <c r="H157" s="20">
        <f t="shared" si="93"/>
        <v>6443.0140148550854</v>
      </c>
      <c r="I157" s="28">
        <f t="shared" si="94"/>
        <v>5264.5851422918931</v>
      </c>
      <c r="J157" s="20">
        <f t="shared" si="95"/>
        <v>5264.5851422918931</v>
      </c>
      <c r="K157" s="25">
        <f t="shared" si="96"/>
        <v>139</v>
      </c>
      <c r="L157" s="20">
        <f t="shared" si="76"/>
        <v>6909.1152521264676</v>
      </c>
      <c r="M157" s="20">
        <f t="shared" si="77"/>
        <v>4124.4019876880384</v>
      </c>
      <c r="N157" s="20">
        <f t="shared" si="78"/>
        <v>2784.7132644384292</v>
      </c>
      <c r="O157" s="26">
        <f t="shared" si="79"/>
        <v>730442.30676899047</v>
      </c>
      <c r="P157" s="31">
        <v>39356</v>
      </c>
      <c r="Q157" s="28">
        <f t="shared" si="97"/>
        <v>6909.1152521264676</v>
      </c>
      <c r="R157" s="20">
        <f t="shared" si="80"/>
        <v>6909.1152521264676</v>
      </c>
      <c r="S157" s="28">
        <f t="shared" si="98"/>
        <v>5548.0625961894148</v>
      </c>
      <c r="T157" s="20">
        <f t="shared" si="99"/>
        <v>5548.0625961894148</v>
      </c>
      <c r="U157" s="25">
        <f t="shared" si="100"/>
        <v>139</v>
      </c>
      <c r="V157" s="20">
        <f t="shared" si="81"/>
        <v>6443.0140148550854</v>
      </c>
      <c r="W157" s="20">
        <f t="shared" si="82"/>
        <v>3570.9965835248236</v>
      </c>
      <c r="X157" s="20">
        <f t="shared" si="83"/>
        <v>2872.0174313302618</v>
      </c>
      <c r="Y157" s="26">
        <f t="shared" si="84"/>
        <v>711327.29927363445</v>
      </c>
      <c r="Z157" s="31">
        <v>39356</v>
      </c>
      <c r="AA157" s="28">
        <f t="shared" si="101"/>
        <v>0</v>
      </c>
      <c r="AB157" s="20">
        <f t="shared" si="85"/>
        <v>6443.0140148550854</v>
      </c>
      <c r="AC157" s="28">
        <f t="shared" si="102"/>
        <v>0</v>
      </c>
      <c r="AD157" s="20">
        <f t="shared" si="103"/>
        <v>5264.5851422918931</v>
      </c>
      <c r="AE157" s="25">
        <f t="shared" si="104"/>
        <v>139</v>
      </c>
      <c r="AF157" s="20">
        <f t="shared" si="86"/>
        <v>6909.1152521264676</v>
      </c>
      <c r="AG157" s="20">
        <f t="shared" si="87"/>
        <v>4124.4019876880384</v>
      </c>
      <c r="AH157" s="20">
        <f t="shared" si="88"/>
        <v>2784.7132644384292</v>
      </c>
      <c r="AI157" s="26">
        <f t="shared" si="89"/>
        <v>730442.30676899047</v>
      </c>
      <c r="AJ157" s="31">
        <v>39356</v>
      </c>
      <c r="AK157" s="28">
        <f t="shared" si="105"/>
        <v>0</v>
      </c>
      <c r="AL157" s="20">
        <f t="shared" si="90"/>
        <v>6909.1152521264676</v>
      </c>
      <c r="AM157" s="28">
        <f t="shared" si="106"/>
        <v>0</v>
      </c>
      <c r="AN157" s="20">
        <f t="shared" si="107"/>
        <v>5548.0625961894148</v>
      </c>
    </row>
    <row r="158" spans="1:40" ht="11.1" customHeight="1">
      <c r="A158" s="25">
        <f t="shared" si="91"/>
        <v>140</v>
      </c>
      <c r="B158" s="20">
        <f t="shared" si="72"/>
        <v>6443.0140148550854</v>
      </c>
      <c r="C158" s="20">
        <f t="shared" si="73"/>
        <v>3556.6364963681722</v>
      </c>
      <c r="D158" s="20">
        <f t="shared" si="74"/>
        <v>2886.3775184869132</v>
      </c>
      <c r="E158" s="26">
        <f t="shared" si="75"/>
        <v>708440.92175514752</v>
      </c>
      <c r="F158" s="31">
        <v>39387</v>
      </c>
      <c r="G158" s="28">
        <f t="shared" si="92"/>
        <v>6443.0140148550854</v>
      </c>
      <c r="H158" s="20">
        <f t="shared" si="93"/>
        <v>6443.0140148550854</v>
      </c>
      <c r="I158" s="28">
        <f t="shared" si="94"/>
        <v>5269.323971053589</v>
      </c>
      <c r="J158" s="20">
        <f t="shared" si="95"/>
        <v>5269.323971053589</v>
      </c>
      <c r="K158" s="25">
        <f t="shared" si="96"/>
        <v>140</v>
      </c>
      <c r="L158" s="20">
        <f t="shared" si="76"/>
        <v>6909.1152521264676</v>
      </c>
      <c r="M158" s="20">
        <f t="shared" si="77"/>
        <v>4108.7379755755719</v>
      </c>
      <c r="N158" s="20">
        <f t="shared" si="78"/>
        <v>2800.3772765508957</v>
      </c>
      <c r="O158" s="26">
        <f t="shared" si="79"/>
        <v>727641.92949243961</v>
      </c>
      <c r="P158" s="31">
        <v>39387</v>
      </c>
      <c r="Q158" s="28">
        <f t="shared" si="97"/>
        <v>6909.1152521264676</v>
      </c>
      <c r="R158" s="20">
        <f t="shared" si="80"/>
        <v>6909.1152521264676</v>
      </c>
      <c r="S158" s="28">
        <f t="shared" si="98"/>
        <v>5553.2317201865289</v>
      </c>
      <c r="T158" s="20">
        <f t="shared" si="99"/>
        <v>5553.2317201865289</v>
      </c>
      <c r="U158" s="25">
        <f t="shared" si="100"/>
        <v>140</v>
      </c>
      <c r="V158" s="20">
        <f t="shared" si="81"/>
        <v>6443.0140148550854</v>
      </c>
      <c r="W158" s="20">
        <f t="shared" si="82"/>
        <v>3556.6364963681722</v>
      </c>
      <c r="X158" s="20">
        <f t="shared" si="83"/>
        <v>2886.3775184869132</v>
      </c>
      <c r="Y158" s="26">
        <f t="shared" si="84"/>
        <v>708440.92175514752</v>
      </c>
      <c r="Z158" s="31">
        <v>39387</v>
      </c>
      <c r="AA158" s="28">
        <f t="shared" si="101"/>
        <v>0</v>
      </c>
      <c r="AB158" s="20">
        <f t="shared" si="85"/>
        <v>6443.0140148550854</v>
      </c>
      <c r="AC158" s="28">
        <f t="shared" si="102"/>
        <v>0</v>
      </c>
      <c r="AD158" s="20">
        <f t="shared" si="103"/>
        <v>5269.323971053589</v>
      </c>
      <c r="AE158" s="25">
        <f t="shared" si="104"/>
        <v>140</v>
      </c>
      <c r="AF158" s="20">
        <f t="shared" si="86"/>
        <v>6909.1152521264676</v>
      </c>
      <c r="AG158" s="20">
        <f t="shared" si="87"/>
        <v>4108.7379755755719</v>
      </c>
      <c r="AH158" s="20">
        <f t="shared" si="88"/>
        <v>2800.3772765508957</v>
      </c>
      <c r="AI158" s="26">
        <f t="shared" si="89"/>
        <v>727641.92949243961</v>
      </c>
      <c r="AJ158" s="31">
        <v>39387</v>
      </c>
      <c r="AK158" s="28">
        <f t="shared" si="105"/>
        <v>0</v>
      </c>
      <c r="AL158" s="20">
        <f t="shared" si="90"/>
        <v>6909.1152521264676</v>
      </c>
      <c r="AM158" s="28">
        <f t="shared" si="106"/>
        <v>0</v>
      </c>
      <c r="AN158" s="20">
        <f t="shared" si="107"/>
        <v>5553.2317201865289</v>
      </c>
    </row>
    <row r="159" spans="1:40" ht="11.1" customHeight="1">
      <c r="A159" s="25">
        <f t="shared" si="91"/>
        <v>141</v>
      </c>
      <c r="B159" s="20">
        <f t="shared" si="72"/>
        <v>6443.0140148550854</v>
      </c>
      <c r="C159" s="20">
        <f t="shared" si="73"/>
        <v>3542.2046087757376</v>
      </c>
      <c r="D159" s="20">
        <f t="shared" si="74"/>
        <v>2900.8094060793478</v>
      </c>
      <c r="E159" s="26">
        <f t="shared" si="75"/>
        <v>705540.11234906816</v>
      </c>
      <c r="F159" s="31">
        <v>39417</v>
      </c>
      <c r="G159" s="28">
        <f t="shared" si="92"/>
        <v>6443.0140148550854</v>
      </c>
      <c r="H159" s="20">
        <f t="shared" si="93"/>
        <v>6443.0140148550854</v>
      </c>
      <c r="I159" s="28">
        <f t="shared" si="94"/>
        <v>5274.086493959092</v>
      </c>
      <c r="J159" s="20">
        <f t="shared" si="95"/>
        <v>5274.086493959092</v>
      </c>
      <c r="K159" s="25">
        <f t="shared" si="96"/>
        <v>141</v>
      </c>
      <c r="L159" s="20">
        <f t="shared" si="76"/>
        <v>6909.1152521264676</v>
      </c>
      <c r="M159" s="20">
        <f t="shared" si="77"/>
        <v>4092.9858533949732</v>
      </c>
      <c r="N159" s="20">
        <f t="shared" si="78"/>
        <v>2816.1293987314943</v>
      </c>
      <c r="O159" s="26">
        <f t="shared" si="79"/>
        <v>724825.80009370809</v>
      </c>
      <c r="P159" s="31">
        <v>39417</v>
      </c>
      <c r="Q159" s="28">
        <f t="shared" si="97"/>
        <v>6909.1152521264676</v>
      </c>
      <c r="R159" s="20">
        <f t="shared" si="80"/>
        <v>6909.1152521264676</v>
      </c>
      <c r="S159" s="28">
        <f t="shared" si="98"/>
        <v>5558.4299205061261</v>
      </c>
      <c r="T159" s="20">
        <f t="shared" si="99"/>
        <v>5558.4299205061261</v>
      </c>
      <c r="U159" s="25">
        <f t="shared" si="100"/>
        <v>141</v>
      </c>
      <c r="V159" s="20">
        <f t="shared" si="81"/>
        <v>6443.0140148550854</v>
      </c>
      <c r="W159" s="20">
        <f t="shared" si="82"/>
        <v>3542.2046087757376</v>
      </c>
      <c r="X159" s="20">
        <f t="shared" si="83"/>
        <v>2900.8094060793478</v>
      </c>
      <c r="Y159" s="26">
        <f t="shared" si="84"/>
        <v>705540.11234906816</v>
      </c>
      <c r="Z159" s="31">
        <v>39417</v>
      </c>
      <c r="AA159" s="28">
        <f t="shared" si="101"/>
        <v>0</v>
      </c>
      <c r="AB159" s="20">
        <f t="shared" si="85"/>
        <v>6443.0140148550854</v>
      </c>
      <c r="AC159" s="28">
        <f t="shared" si="102"/>
        <v>0</v>
      </c>
      <c r="AD159" s="20">
        <f t="shared" si="103"/>
        <v>5274.086493959092</v>
      </c>
      <c r="AE159" s="25">
        <f t="shared" si="104"/>
        <v>141</v>
      </c>
      <c r="AF159" s="20">
        <f t="shared" si="86"/>
        <v>6909.1152521264676</v>
      </c>
      <c r="AG159" s="20">
        <f t="shared" si="87"/>
        <v>4092.9858533949732</v>
      </c>
      <c r="AH159" s="20">
        <f t="shared" si="88"/>
        <v>2816.1293987314943</v>
      </c>
      <c r="AI159" s="26">
        <f t="shared" si="89"/>
        <v>724825.80009370809</v>
      </c>
      <c r="AJ159" s="31">
        <v>39417</v>
      </c>
      <c r="AK159" s="28">
        <f t="shared" si="105"/>
        <v>0</v>
      </c>
      <c r="AL159" s="20">
        <f t="shared" si="90"/>
        <v>6909.1152521264676</v>
      </c>
      <c r="AM159" s="28">
        <f t="shared" si="106"/>
        <v>0</v>
      </c>
      <c r="AN159" s="20">
        <f t="shared" si="107"/>
        <v>5558.4299205061261</v>
      </c>
    </row>
    <row r="160" spans="1:40" ht="11.1" customHeight="1">
      <c r="A160" s="25">
        <f t="shared" si="91"/>
        <v>142</v>
      </c>
      <c r="B160" s="20">
        <f t="shared" si="72"/>
        <v>6443.0140148550854</v>
      </c>
      <c r="C160" s="20">
        <f t="shared" si="73"/>
        <v>3527.700561745341</v>
      </c>
      <c r="D160" s="20">
        <f t="shared" si="74"/>
        <v>2915.3134531097444</v>
      </c>
      <c r="E160" s="26">
        <f t="shared" si="75"/>
        <v>702624.79889595846</v>
      </c>
      <c r="F160" s="31">
        <v>39448</v>
      </c>
      <c r="G160" s="28">
        <f t="shared" si="92"/>
        <v>6443.0140148550854</v>
      </c>
      <c r="H160" s="20">
        <f t="shared" si="93"/>
        <v>6443.0140148550854</v>
      </c>
      <c r="I160" s="28">
        <f t="shared" si="94"/>
        <v>5278.8728294791226</v>
      </c>
      <c r="J160" s="20">
        <f t="shared" si="95"/>
        <v>5278.8728294791226</v>
      </c>
      <c r="K160" s="25">
        <f t="shared" si="96"/>
        <v>142</v>
      </c>
      <c r="L160" s="20">
        <f t="shared" si="76"/>
        <v>6909.1152521264676</v>
      </c>
      <c r="M160" s="20">
        <f t="shared" si="77"/>
        <v>4077.1451255271081</v>
      </c>
      <c r="N160" s="20">
        <f t="shared" si="78"/>
        <v>2831.9701265993594</v>
      </c>
      <c r="O160" s="26">
        <f t="shared" si="79"/>
        <v>721993.82996710879</v>
      </c>
      <c r="P160" s="31">
        <v>39448</v>
      </c>
      <c r="Q160" s="28">
        <f t="shared" si="97"/>
        <v>6909.1152521264676</v>
      </c>
      <c r="R160" s="20">
        <f t="shared" si="80"/>
        <v>6909.1152521264676</v>
      </c>
      <c r="S160" s="28">
        <f t="shared" si="98"/>
        <v>5563.6573607025221</v>
      </c>
      <c r="T160" s="20">
        <f t="shared" si="99"/>
        <v>5563.6573607025221</v>
      </c>
      <c r="U160" s="25">
        <f t="shared" si="100"/>
        <v>142</v>
      </c>
      <c r="V160" s="20">
        <f t="shared" si="81"/>
        <v>6443.0140148550854</v>
      </c>
      <c r="W160" s="20">
        <f t="shared" si="82"/>
        <v>3527.700561745341</v>
      </c>
      <c r="X160" s="20">
        <f t="shared" si="83"/>
        <v>2915.3134531097444</v>
      </c>
      <c r="Y160" s="26">
        <f t="shared" si="84"/>
        <v>702624.79889595846</v>
      </c>
      <c r="Z160" s="31">
        <v>39448</v>
      </c>
      <c r="AA160" s="28">
        <f t="shared" si="101"/>
        <v>0</v>
      </c>
      <c r="AB160" s="20">
        <f t="shared" si="85"/>
        <v>6443.0140148550854</v>
      </c>
      <c r="AC160" s="28">
        <f t="shared" si="102"/>
        <v>0</v>
      </c>
      <c r="AD160" s="20">
        <f t="shared" si="103"/>
        <v>5278.8728294791226</v>
      </c>
      <c r="AE160" s="25">
        <f t="shared" si="104"/>
        <v>142</v>
      </c>
      <c r="AF160" s="20">
        <f t="shared" si="86"/>
        <v>6909.1152521264676</v>
      </c>
      <c r="AG160" s="20">
        <f t="shared" si="87"/>
        <v>4077.1451255271081</v>
      </c>
      <c r="AH160" s="20">
        <f t="shared" si="88"/>
        <v>2831.9701265993594</v>
      </c>
      <c r="AI160" s="26">
        <f t="shared" si="89"/>
        <v>721993.82996710879</v>
      </c>
      <c r="AJ160" s="31">
        <v>39448</v>
      </c>
      <c r="AK160" s="28">
        <f t="shared" si="105"/>
        <v>0</v>
      </c>
      <c r="AL160" s="20">
        <f t="shared" si="90"/>
        <v>6909.1152521264676</v>
      </c>
      <c r="AM160" s="28">
        <f t="shared" si="106"/>
        <v>0</v>
      </c>
      <c r="AN160" s="20">
        <f t="shared" si="107"/>
        <v>5563.6573607025221</v>
      </c>
    </row>
    <row r="161" spans="1:40" ht="11.1" customHeight="1">
      <c r="A161" s="25">
        <f t="shared" si="91"/>
        <v>143</v>
      </c>
      <c r="B161" s="20">
        <f t="shared" si="72"/>
        <v>6443.0140148550854</v>
      </c>
      <c r="C161" s="20">
        <f t="shared" si="73"/>
        <v>3513.1239944797921</v>
      </c>
      <c r="D161" s="20">
        <f t="shared" si="74"/>
        <v>2929.8900203752933</v>
      </c>
      <c r="E161" s="26">
        <f t="shared" si="75"/>
        <v>699694.90887558321</v>
      </c>
      <c r="F161" s="31">
        <v>39479</v>
      </c>
      <c r="G161" s="28">
        <f t="shared" si="92"/>
        <v>6443.0140148550854</v>
      </c>
      <c r="H161" s="20">
        <f t="shared" si="93"/>
        <v>6443.0140148550854</v>
      </c>
      <c r="I161" s="28">
        <f t="shared" si="94"/>
        <v>5283.6830966767538</v>
      </c>
      <c r="J161" s="20">
        <f t="shared" si="95"/>
        <v>5283.6830966767538</v>
      </c>
      <c r="K161" s="25">
        <f t="shared" si="96"/>
        <v>143</v>
      </c>
      <c r="L161" s="20">
        <f t="shared" si="76"/>
        <v>6909.1152521264676</v>
      </c>
      <c r="M161" s="20">
        <f t="shared" si="77"/>
        <v>4061.215293564987</v>
      </c>
      <c r="N161" s="20">
        <f t="shared" si="78"/>
        <v>2847.8999585614806</v>
      </c>
      <c r="O161" s="26">
        <f t="shared" si="79"/>
        <v>719145.93000854726</v>
      </c>
      <c r="P161" s="31">
        <v>39479</v>
      </c>
      <c r="Q161" s="28">
        <f t="shared" si="97"/>
        <v>6909.1152521264676</v>
      </c>
      <c r="R161" s="20">
        <f t="shared" si="80"/>
        <v>6909.1152521264676</v>
      </c>
      <c r="S161" s="28">
        <f t="shared" si="98"/>
        <v>5568.914205250022</v>
      </c>
      <c r="T161" s="20">
        <f t="shared" si="99"/>
        <v>5568.914205250022</v>
      </c>
      <c r="U161" s="25">
        <f t="shared" si="100"/>
        <v>143</v>
      </c>
      <c r="V161" s="20">
        <f t="shared" si="81"/>
        <v>6443.0140148550854</v>
      </c>
      <c r="W161" s="20">
        <f t="shared" si="82"/>
        <v>3513.1239944797921</v>
      </c>
      <c r="X161" s="20">
        <f t="shared" si="83"/>
        <v>2929.8900203752933</v>
      </c>
      <c r="Y161" s="26">
        <f t="shared" si="84"/>
        <v>699694.90887558321</v>
      </c>
      <c r="Z161" s="31">
        <v>39479</v>
      </c>
      <c r="AA161" s="28">
        <f t="shared" si="101"/>
        <v>0</v>
      </c>
      <c r="AB161" s="20">
        <f t="shared" si="85"/>
        <v>6443.0140148550854</v>
      </c>
      <c r="AC161" s="28">
        <f t="shared" si="102"/>
        <v>0</v>
      </c>
      <c r="AD161" s="20">
        <f t="shared" si="103"/>
        <v>5283.6830966767538</v>
      </c>
      <c r="AE161" s="25">
        <f t="shared" si="104"/>
        <v>143</v>
      </c>
      <c r="AF161" s="20">
        <f t="shared" si="86"/>
        <v>6909.1152521264676</v>
      </c>
      <c r="AG161" s="20">
        <f t="shared" si="87"/>
        <v>4061.215293564987</v>
      </c>
      <c r="AH161" s="20">
        <f t="shared" si="88"/>
        <v>2847.8999585614806</v>
      </c>
      <c r="AI161" s="26">
        <f t="shared" si="89"/>
        <v>719145.93000854726</v>
      </c>
      <c r="AJ161" s="31">
        <v>39479</v>
      </c>
      <c r="AK161" s="28">
        <f t="shared" si="105"/>
        <v>0</v>
      </c>
      <c r="AL161" s="20">
        <f t="shared" si="90"/>
        <v>6909.1152521264676</v>
      </c>
      <c r="AM161" s="28">
        <f t="shared" si="106"/>
        <v>0</v>
      </c>
      <c r="AN161" s="20">
        <f t="shared" si="107"/>
        <v>5568.914205250022</v>
      </c>
    </row>
    <row r="162" spans="1:40" ht="11.1" customHeight="1">
      <c r="A162" s="25">
        <f t="shared" si="91"/>
        <v>144</v>
      </c>
      <c r="B162" s="20">
        <f t="shared" si="72"/>
        <v>6443.0140148550854</v>
      </c>
      <c r="C162" s="20">
        <f t="shared" si="73"/>
        <v>3498.4745443779157</v>
      </c>
      <c r="D162" s="20">
        <f t="shared" si="74"/>
        <v>2944.5394704771697</v>
      </c>
      <c r="E162" s="26">
        <f t="shared" si="75"/>
        <v>696750.36940510606</v>
      </c>
      <c r="F162" s="31">
        <v>39508</v>
      </c>
      <c r="G162" s="28">
        <f t="shared" si="92"/>
        <v>6443.0140148550854</v>
      </c>
      <c r="H162" s="20">
        <f t="shared" si="93"/>
        <v>6443.0140148550854</v>
      </c>
      <c r="I162" s="28">
        <f t="shared" si="94"/>
        <v>5288.5174152103737</v>
      </c>
      <c r="J162" s="20">
        <f t="shared" si="95"/>
        <v>5288.5174152103737</v>
      </c>
      <c r="K162" s="25">
        <f t="shared" si="96"/>
        <v>144</v>
      </c>
      <c r="L162" s="20">
        <f t="shared" si="76"/>
        <v>6909.1152521264676</v>
      </c>
      <c r="M162" s="20">
        <f t="shared" si="77"/>
        <v>4045.1958562980785</v>
      </c>
      <c r="N162" s="20">
        <f t="shared" si="78"/>
        <v>2863.919395828389</v>
      </c>
      <c r="O162" s="26">
        <f t="shared" si="79"/>
        <v>716282.01061271888</v>
      </c>
      <c r="P162" s="31">
        <v>39508</v>
      </c>
      <c r="Q162" s="28">
        <f t="shared" si="97"/>
        <v>6909.1152521264676</v>
      </c>
      <c r="R162" s="20">
        <f t="shared" si="80"/>
        <v>6909.1152521264676</v>
      </c>
      <c r="S162" s="28">
        <f t="shared" si="98"/>
        <v>5574.2006195481017</v>
      </c>
      <c r="T162" s="20">
        <f t="shared" si="99"/>
        <v>5574.2006195481017</v>
      </c>
      <c r="U162" s="25">
        <f t="shared" si="100"/>
        <v>144</v>
      </c>
      <c r="V162" s="20">
        <f t="shared" si="81"/>
        <v>6443.0140148550854</v>
      </c>
      <c r="W162" s="20">
        <f t="shared" si="82"/>
        <v>3498.4745443779157</v>
      </c>
      <c r="X162" s="20">
        <f t="shared" si="83"/>
        <v>2944.5394704771697</v>
      </c>
      <c r="Y162" s="26">
        <f t="shared" si="84"/>
        <v>696750.36940510606</v>
      </c>
      <c r="Z162" s="31">
        <v>39508</v>
      </c>
      <c r="AA162" s="28">
        <f t="shared" si="101"/>
        <v>0</v>
      </c>
      <c r="AB162" s="20">
        <f t="shared" si="85"/>
        <v>6443.0140148550854</v>
      </c>
      <c r="AC162" s="28">
        <f t="shared" si="102"/>
        <v>0</v>
      </c>
      <c r="AD162" s="20">
        <f t="shared" si="103"/>
        <v>5288.5174152103737</v>
      </c>
      <c r="AE162" s="25">
        <f t="shared" si="104"/>
        <v>144</v>
      </c>
      <c r="AF162" s="20">
        <f t="shared" si="86"/>
        <v>6909.1152521264676</v>
      </c>
      <c r="AG162" s="20">
        <f t="shared" si="87"/>
        <v>4045.1958562980785</v>
      </c>
      <c r="AH162" s="20">
        <f t="shared" si="88"/>
        <v>2863.919395828389</v>
      </c>
      <c r="AI162" s="26">
        <f t="shared" si="89"/>
        <v>716282.01061271888</v>
      </c>
      <c r="AJ162" s="31">
        <v>39508</v>
      </c>
      <c r="AK162" s="28">
        <f t="shared" si="105"/>
        <v>0</v>
      </c>
      <c r="AL162" s="20">
        <f t="shared" si="90"/>
        <v>6909.1152521264676</v>
      </c>
      <c r="AM162" s="28">
        <f t="shared" si="106"/>
        <v>0</v>
      </c>
      <c r="AN162" s="20">
        <f t="shared" si="107"/>
        <v>5574.2006195481017</v>
      </c>
    </row>
    <row r="163" spans="1:40" ht="11.1" customHeight="1">
      <c r="A163" s="25">
        <f t="shared" si="91"/>
        <v>145</v>
      </c>
      <c r="B163" s="20">
        <f t="shared" si="72"/>
        <v>6443.0140148550854</v>
      </c>
      <c r="C163" s="20">
        <f t="shared" si="73"/>
        <v>3483.7518470255304</v>
      </c>
      <c r="D163" s="20">
        <f t="shared" si="74"/>
        <v>2959.262167829555</v>
      </c>
      <c r="E163" s="26">
        <f t="shared" si="75"/>
        <v>693791.1072372765</v>
      </c>
      <c r="F163" s="31">
        <v>39539</v>
      </c>
      <c r="G163" s="28">
        <f t="shared" si="92"/>
        <v>6443.0140148550854</v>
      </c>
      <c r="H163" s="20">
        <f t="shared" si="93"/>
        <v>6443.0140148550854</v>
      </c>
      <c r="I163" s="28">
        <f t="shared" si="94"/>
        <v>5293.3759053366603</v>
      </c>
      <c r="J163" s="20">
        <f t="shared" si="95"/>
        <v>5293.3759053366603</v>
      </c>
      <c r="K163" s="25">
        <f t="shared" si="96"/>
        <v>145</v>
      </c>
      <c r="L163" s="20">
        <f t="shared" si="76"/>
        <v>6909.1152521264676</v>
      </c>
      <c r="M163" s="20">
        <f t="shared" si="77"/>
        <v>4029.086309696544</v>
      </c>
      <c r="N163" s="20">
        <f t="shared" si="78"/>
        <v>2880.0289424299235</v>
      </c>
      <c r="O163" s="26">
        <f t="shared" si="79"/>
        <v>713401.98167028895</v>
      </c>
      <c r="P163" s="31">
        <v>39539</v>
      </c>
      <c r="Q163" s="28">
        <f t="shared" si="97"/>
        <v>6909.1152521264676</v>
      </c>
      <c r="R163" s="20">
        <f t="shared" si="80"/>
        <v>6909.1152521264676</v>
      </c>
      <c r="S163" s="28">
        <f t="shared" si="98"/>
        <v>5579.5167699266076</v>
      </c>
      <c r="T163" s="20">
        <f t="shared" si="99"/>
        <v>5579.5167699266076</v>
      </c>
      <c r="U163" s="25">
        <f t="shared" si="100"/>
        <v>145</v>
      </c>
      <c r="V163" s="20">
        <f t="shared" si="81"/>
        <v>6443.0140148550854</v>
      </c>
      <c r="W163" s="20">
        <f t="shared" si="82"/>
        <v>3483.7518470255304</v>
      </c>
      <c r="X163" s="20">
        <f t="shared" si="83"/>
        <v>2959.262167829555</v>
      </c>
      <c r="Y163" s="26">
        <f t="shared" si="84"/>
        <v>693791.1072372765</v>
      </c>
      <c r="Z163" s="31">
        <v>39539</v>
      </c>
      <c r="AA163" s="28">
        <f t="shared" si="101"/>
        <v>0</v>
      </c>
      <c r="AB163" s="20">
        <f t="shared" si="85"/>
        <v>6443.0140148550854</v>
      </c>
      <c r="AC163" s="28">
        <f t="shared" si="102"/>
        <v>0</v>
      </c>
      <c r="AD163" s="20">
        <f t="shared" si="103"/>
        <v>5293.3759053366603</v>
      </c>
      <c r="AE163" s="25">
        <f t="shared" si="104"/>
        <v>145</v>
      </c>
      <c r="AF163" s="20">
        <f t="shared" si="86"/>
        <v>6909.1152521264676</v>
      </c>
      <c r="AG163" s="20">
        <f t="shared" si="87"/>
        <v>4029.086309696544</v>
      </c>
      <c r="AH163" s="20">
        <f t="shared" si="88"/>
        <v>2880.0289424299235</v>
      </c>
      <c r="AI163" s="26">
        <f t="shared" si="89"/>
        <v>713401.98167028895</v>
      </c>
      <c r="AJ163" s="31">
        <v>39539</v>
      </c>
      <c r="AK163" s="28">
        <f t="shared" si="105"/>
        <v>0</v>
      </c>
      <c r="AL163" s="20">
        <f t="shared" si="90"/>
        <v>6909.1152521264676</v>
      </c>
      <c r="AM163" s="28">
        <f t="shared" si="106"/>
        <v>0</v>
      </c>
      <c r="AN163" s="20">
        <f t="shared" si="107"/>
        <v>5579.5167699266076</v>
      </c>
    </row>
    <row r="164" spans="1:40" ht="11.1" customHeight="1">
      <c r="A164" s="25">
        <f t="shared" si="91"/>
        <v>146</v>
      </c>
      <c r="B164" s="20">
        <f t="shared" si="72"/>
        <v>6443.0140148550854</v>
      </c>
      <c r="C164" s="20">
        <f t="shared" si="73"/>
        <v>3468.9555361863822</v>
      </c>
      <c r="D164" s="20">
        <f t="shared" si="74"/>
        <v>2974.0584786687032</v>
      </c>
      <c r="E164" s="26">
        <f t="shared" si="75"/>
        <v>690817.04875860782</v>
      </c>
      <c r="F164" s="31">
        <v>39569</v>
      </c>
      <c r="G164" s="28">
        <f t="shared" si="92"/>
        <v>6443.0140148550854</v>
      </c>
      <c r="H164" s="20">
        <f t="shared" si="93"/>
        <v>6443.0140148550854</v>
      </c>
      <c r="I164" s="28">
        <f t="shared" si="94"/>
        <v>5298.2586879135797</v>
      </c>
      <c r="J164" s="20">
        <f t="shared" si="95"/>
        <v>5298.2586879135797</v>
      </c>
      <c r="K164" s="25">
        <f t="shared" si="96"/>
        <v>146</v>
      </c>
      <c r="L164" s="20">
        <f t="shared" si="76"/>
        <v>6909.1152521264676</v>
      </c>
      <c r="M164" s="20">
        <f t="shared" si="77"/>
        <v>4012.886146895376</v>
      </c>
      <c r="N164" s="20">
        <f t="shared" si="78"/>
        <v>2896.2291052310916</v>
      </c>
      <c r="O164" s="26">
        <f t="shared" si="79"/>
        <v>710505.75256505783</v>
      </c>
      <c r="P164" s="31">
        <v>39569</v>
      </c>
      <c r="Q164" s="28">
        <f t="shared" si="97"/>
        <v>6909.1152521264676</v>
      </c>
      <c r="R164" s="20">
        <f t="shared" si="80"/>
        <v>6909.1152521264676</v>
      </c>
      <c r="S164" s="28">
        <f t="shared" si="98"/>
        <v>5584.862823650994</v>
      </c>
      <c r="T164" s="20">
        <f t="shared" si="99"/>
        <v>5584.862823650994</v>
      </c>
      <c r="U164" s="25">
        <f t="shared" si="100"/>
        <v>146</v>
      </c>
      <c r="V164" s="20">
        <f t="shared" si="81"/>
        <v>6443.0140148550854</v>
      </c>
      <c r="W164" s="20">
        <f t="shared" si="82"/>
        <v>3468.9555361863822</v>
      </c>
      <c r="X164" s="20">
        <f t="shared" si="83"/>
        <v>2974.0584786687032</v>
      </c>
      <c r="Y164" s="26">
        <f t="shared" si="84"/>
        <v>690817.04875860782</v>
      </c>
      <c r="Z164" s="31">
        <v>39569</v>
      </c>
      <c r="AA164" s="28">
        <f t="shared" si="101"/>
        <v>0</v>
      </c>
      <c r="AB164" s="20">
        <f t="shared" si="85"/>
        <v>6443.0140148550854</v>
      </c>
      <c r="AC164" s="28">
        <f t="shared" si="102"/>
        <v>0</v>
      </c>
      <c r="AD164" s="20">
        <f t="shared" si="103"/>
        <v>5298.2586879135797</v>
      </c>
      <c r="AE164" s="25">
        <f t="shared" si="104"/>
        <v>146</v>
      </c>
      <c r="AF164" s="20">
        <f t="shared" si="86"/>
        <v>6909.1152521264676</v>
      </c>
      <c r="AG164" s="20">
        <f t="shared" si="87"/>
        <v>4012.886146895376</v>
      </c>
      <c r="AH164" s="20">
        <f t="shared" si="88"/>
        <v>2896.2291052310916</v>
      </c>
      <c r="AI164" s="26">
        <f t="shared" si="89"/>
        <v>710505.75256505783</v>
      </c>
      <c r="AJ164" s="31">
        <v>39569</v>
      </c>
      <c r="AK164" s="28">
        <f t="shared" si="105"/>
        <v>0</v>
      </c>
      <c r="AL164" s="20">
        <f t="shared" si="90"/>
        <v>6909.1152521264676</v>
      </c>
      <c r="AM164" s="28">
        <f t="shared" si="106"/>
        <v>0</v>
      </c>
      <c r="AN164" s="20">
        <f t="shared" si="107"/>
        <v>5584.862823650994</v>
      </c>
    </row>
    <row r="165" spans="1:40" ht="11.1" customHeight="1">
      <c r="A165" s="25">
        <f t="shared" si="91"/>
        <v>147</v>
      </c>
      <c r="B165" s="20">
        <f t="shared" si="72"/>
        <v>6443.0140148550854</v>
      </c>
      <c r="C165" s="20">
        <f t="shared" si="73"/>
        <v>3454.0852437930389</v>
      </c>
      <c r="D165" s="20">
        <f t="shared" si="74"/>
        <v>2988.9287710620465</v>
      </c>
      <c r="E165" s="26">
        <f t="shared" si="75"/>
        <v>687828.11998754577</v>
      </c>
      <c r="F165" s="31">
        <v>39600</v>
      </c>
      <c r="G165" s="28">
        <f t="shared" si="92"/>
        <v>6443.0140148550854</v>
      </c>
      <c r="H165" s="20">
        <f t="shared" si="93"/>
        <v>6443.0140148550854</v>
      </c>
      <c r="I165" s="28">
        <f t="shared" si="94"/>
        <v>5303.1658844033827</v>
      </c>
      <c r="J165" s="20">
        <f t="shared" si="95"/>
        <v>5303.1658844033827</v>
      </c>
      <c r="K165" s="25">
        <f t="shared" si="96"/>
        <v>147</v>
      </c>
      <c r="L165" s="20">
        <f t="shared" si="76"/>
        <v>6909.1152521264676</v>
      </c>
      <c r="M165" s="20">
        <f t="shared" si="77"/>
        <v>3996.5948581784505</v>
      </c>
      <c r="N165" s="20">
        <f t="shared" si="78"/>
        <v>2912.520393948017</v>
      </c>
      <c r="O165" s="26">
        <f t="shared" si="79"/>
        <v>707593.23217110976</v>
      </c>
      <c r="P165" s="31">
        <v>39600</v>
      </c>
      <c r="Q165" s="28">
        <f t="shared" si="97"/>
        <v>6909.1152521264676</v>
      </c>
      <c r="R165" s="20">
        <f t="shared" si="80"/>
        <v>6909.1152521264676</v>
      </c>
      <c r="S165" s="28">
        <f t="shared" si="98"/>
        <v>5590.2389489275793</v>
      </c>
      <c r="T165" s="20">
        <f t="shared" si="99"/>
        <v>5590.2389489275793</v>
      </c>
      <c r="U165" s="25">
        <f t="shared" si="100"/>
        <v>147</v>
      </c>
      <c r="V165" s="20">
        <f t="shared" si="81"/>
        <v>6443.0140148550854</v>
      </c>
      <c r="W165" s="20">
        <f t="shared" si="82"/>
        <v>3454.0852437930389</v>
      </c>
      <c r="X165" s="20">
        <f t="shared" si="83"/>
        <v>2988.9287710620465</v>
      </c>
      <c r="Y165" s="26">
        <f t="shared" si="84"/>
        <v>687828.11998754577</v>
      </c>
      <c r="Z165" s="31">
        <v>39600</v>
      </c>
      <c r="AA165" s="28">
        <f t="shared" si="101"/>
        <v>0</v>
      </c>
      <c r="AB165" s="20">
        <f t="shared" si="85"/>
        <v>6443.0140148550854</v>
      </c>
      <c r="AC165" s="28">
        <f t="shared" si="102"/>
        <v>0</v>
      </c>
      <c r="AD165" s="20">
        <f t="shared" si="103"/>
        <v>5303.1658844033827</v>
      </c>
      <c r="AE165" s="25">
        <f t="shared" si="104"/>
        <v>147</v>
      </c>
      <c r="AF165" s="20">
        <f t="shared" si="86"/>
        <v>6909.1152521264676</v>
      </c>
      <c r="AG165" s="20">
        <f t="shared" si="87"/>
        <v>3996.5948581784505</v>
      </c>
      <c r="AH165" s="20">
        <f t="shared" si="88"/>
        <v>2912.520393948017</v>
      </c>
      <c r="AI165" s="26">
        <f t="shared" si="89"/>
        <v>707593.23217110976</v>
      </c>
      <c r="AJ165" s="31">
        <v>39600</v>
      </c>
      <c r="AK165" s="28">
        <f t="shared" si="105"/>
        <v>0</v>
      </c>
      <c r="AL165" s="20">
        <f t="shared" si="90"/>
        <v>6909.1152521264676</v>
      </c>
      <c r="AM165" s="28">
        <f t="shared" si="106"/>
        <v>0</v>
      </c>
      <c r="AN165" s="20">
        <f t="shared" si="107"/>
        <v>5590.2389489275793</v>
      </c>
    </row>
    <row r="166" spans="1:40" ht="11.1" customHeight="1">
      <c r="A166" s="25">
        <f t="shared" si="91"/>
        <v>148</v>
      </c>
      <c r="B166" s="20">
        <f t="shared" si="72"/>
        <v>6443.0140148550854</v>
      </c>
      <c r="C166" s="20">
        <f t="shared" si="73"/>
        <v>3439.1405999377289</v>
      </c>
      <c r="D166" s="20">
        <f t="shared" si="74"/>
        <v>3003.8734149173565</v>
      </c>
      <c r="E166" s="26">
        <f t="shared" si="75"/>
        <v>684824.24657262838</v>
      </c>
      <c r="F166" s="31">
        <v>39630</v>
      </c>
      <c r="G166" s="28">
        <f t="shared" si="92"/>
        <v>6443.0140148550854</v>
      </c>
      <c r="H166" s="20">
        <f t="shared" si="93"/>
        <v>6443.0140148550854</v>
      </c>
      <c r="I166" s="28">
        <f t="shared" si="94"/>
        <v>5308.0976168756351</v>
      </c>
      <c r="J166" s="20">
        <f t="shared" si="95"/>
        <v>5308.0976168756351</v>
      </c>
      <c r="K166" s="25">
        <f t="shared" si="96"/>
        <v>148</v>
      </c>
      <c r="L166" s="20">
        <f t="shared" si="76"/>
        <v>6909.1152521264676</v>
      </c>
      <c r="M166" s="20">
        <f t="shared" si="77"/>
        <v>3980.2119309624927</v>
      </c>
      <c r="N166" s="20">
        <f t="shared" si="78"/>
        <v>2928.9033211639749</v>
      </c>
      <c r="O166" s="26">
        <f t="shared" si="79"/>
        <v>704664.3288499458</v>
      </c>
      <c r="P166" s="31">
        <v>39630</v>
      </c>
      <c r="Q166" s="28">
        <f t="shared" si="97"/>
        <v>6909.1152521264676</v>
      </c>
      <c r="R166" s="20">
        <f t="shared" si="80"/>
        <v>6909.1152521264676</v>
      </c>
      <c r="S166" s="28">
        <f t="shared" si="98"/>
        <v>5595.6453149088447</v>
      </c>
      <c r="T166" s="20">
        <f t="shared" si="99"/>
        <v>5595.6453149088447</v>
      </c>
      <c r="U166" s="25">
        <f t="shared" si="100"/>
        <v>148</v>
      </c>
      <c r="V166" s="20">
        <f t="shared" si="81"/>
        <v>6443.0140148550854</v>
      </c>
      <c r="W166" s="20">
        <f t="shared" si="82"/>
        <v>3439.1405999377289</v>
      </c>
      <c r="X166" s="20">
        <f t="shared" si="83"/>
        <v>3003.8734149173565</v>
      </c>
      <c r="Y166" s="26">
        <f t="shared" si="84"/>
        <v>684824.24657262838</v>
      </c>
      <c r="Z166" s="31">
        <v>39630</v>
      </c>
      <c r="AA166" s="28">
        <f t="shared" si="101"/>
        <v>0</v>
      </c>
      <c r="AB166" s="20">
        <f t="shared" si="85"/>
        <v>6443.0140148550854</v>
      </c>
      <c r="AC166" s="28">
        <f t="shared" si="102"/>
        <v>0</v>
      </c>
      <c r="AD166" s="20">
        <f t="shared" si="103"/>
        <v>5308.0976168756351</v>
      </c>
      <c r="AE166" s="25">
        <f t="shared" si="104"/>
        <v>148</v>
      </c>
      <c r="AF166" s="20">
        <f t="shared" si="86"/>
        <v>6909.1152521264676</v>
      </c>
      <c r="AG166" s="20">
        <f t="shared" si="87"/>
        <v>3980.2119309624927</v>
      </c>
      <c r="AH166" s="20">
        <f t="shared" si="88"/>
        <v>2928.9033211639749</v>
      </c>
      <c r="AI166" s="26">
        <f t="shared" si="89"/>
        <v>704664.3288499458</v>
      </c>
      <c r="AJ166" s="31">
        <v>39630</v>
      </c>
      <c r="AK166" s="28">
        <f t="shared" si="105"/>
        <v>0</v>
      </c>
      <c r="AL166" s="20">
        <f t="shared" si="90"/>
        <v>6909.1152521264676</v>
      </c>
      <c r="AM166" s="28">
        <f t="shared" si="106"/>
        <v>0</v>
      </c>
      <c r="AN166" s="20">
        <f t="shared" si="107"/>
        <v>5595.6453149088447</v>
      </c>
    </row>
    <row r="167" spans="1:40" ht="11.1" customHeight="1">
      <c r="A167" s="25">
        <f t="shared" si="91"/>
        <v>149</v>
      </c>
      <c r="B167" s="20">
        <f t="shared" si="72"/>
        <v>6443.0140148550854</v>
      </c>
      <c r="C167" s="20">
        <f t="shared" si="73"/>
        <v>3424.1212328631414</v>
      </c>
      <c r="D167" s="20">
        <f t="shared" si="74"/>
        <v>3018.892781991944</v>
      </c>
      <c r="E167" s="26">
        <f t="shared" si="75"/>
        <v>681805.35379063641</v>
      </c>
      <c r="F167" s="31">
        <v>39661</v>
      </c>
      <c r="G167" s="28">
        <f t="shared" si="92"/>
        <v>6443.0140148550854</v>
      </c>
      <c r="H167" s="20">
        <f t="shared" si="93"/>
        <v>6443.0140148550854</v>
      </c>
      <c r="I167" s="28">
        <f t="shared" si="94"/>
        <v>5313.0540080102492</v>
      </c>
      <c r="J167" s="20">
        <f t="shared" si="95"/>
        <v>5313.0540080102492</v>
      </c>
      <c r="K167" s="25">
        <f t="shared" si="96"/>
        <v>149</v>
      </c>
      <c r="L167" s="20">
        <f t="shared" si="76"/>
        <v>6909.1152521264676</v>
      </c>
      <c r="M167" s="20">
        <f t="shared" si="77"/>
        <v>3963.7368497809452</v>
      </c>
      <c r="N167" s="20">
        <f t="shared" si="78"/>
        <v>2945.3784023455223</v>
      </c>
      <c r="O167" s="26">
        <f t="shared" si="79"/>
        <v>701718.95044760033</v>
      </c>
      <c r="P167" s="31">
        <v>39661</v>
      </c>
      <c r="Q167" s="28">
        <f t="shared" si="97"/>
        <v>6909.1152521264676</v>
      </c>
      <c r="R167" s="20">
        <f t="shared" si="80"/>
        <v>6909.1152521264676</v>
      </c>
      <c r="S167" s="28">
        <f t="shared" si="98"/>
        <v>5601.0820916987559</v>
      </c>
      <c r="T167" s="20">
        <f t="shared" si="99"/>
        <v>5601.0820916987559</v>
      </c>
      <c r="U167" s="25">
        <f t="shared" si="100"/>
        <v>149</v>
      </c>
      <c r="V167" s="20">
        <f t="shared" si="81"/>
        <v>6443.0140148550854</v>
      </c>
      <c r="W167" s="20">
        <f t="shared" si="82"/>
        <v>3424.1212328631414</v>
      </c>
      <c r="X167" s="20">
        <f t="shared" si="83"/>
        <v>3018.892781991944</v>
      </c>
      <c r="Y167" s="26">
        <f t="shared" si="84"/>
        <v>681805.35379063641</v>
      </c>
      <c r="Z167" s="31">
        <v>39661</v>
      </c>
      <c r="AA167" s="28">
        <f t="shared" si="101"/>
        <v>0</v>
      </c>
      <c r="AB167" s="20">
        <f t="shared" si="85"/>
        <v>6443.0140148550854</v>
      </c>
      <c r="AC167" s="28">
        <f t="shared" si="102"/>
        <v>0</v>
      </c>
      <c r="AD167" s="20">
        <f t="shared" si="103"/>
        <v>5313.0540080102492</v>
      </c>
      <c r="AE167" s="25">
        <f t="shared" si="104"/>
        <v>149</v>
      </c>
      <c r="AF167" s="20">
        <f t="shared" si="86"/>
        <v>6909.1152521264676</v>
      </c>
      <c r="AG167" s="20">
        <f t="shared" si="87"/>
        <v>3963.7368497809452</v>
      </c>
      <c r="AH167" s="20">
        <f t="shared" si="88"/>
        <v>2945.3784023455223</v>
      </c>
      <c r="AI167" s="26">
        <f t="shared" si="89"/>
        <v>701718.95044760033</v>
      </c>
      <c r="AJ167" s="31">
        <v>39661</v>
      </c>
      <c r="AK167" s="28">
        <f t="shared" si="105"/>
        <v>0</v>
      </c>
      <c r="AL167" s="20">
        <f t="shared" si="90"/>
        <v>6909.1152521264676</v>
      </c>
      <c r="AM167" s="28">
        <f t="shared" si="106"/>
        <v>0</v>
      </c>
      <c r="AN167" s="20">
        <f t="shared" si="107"/>
        <v>5601.0820916987559</v>
      </c>
    </row>
    <row r="168" spans="1:40" ht="11.1" customHeight="1">
      <c r="A168" s="25">
        <f t="shared" si="91"/>
        <v>150</v>
      </c>
      <c r="B168" s="20">
        <f t="shared" si="72"/>
        <v>6443.0140148550854</v>
      </c>
      <c r="C168" s="20">
        <f t="shared" si="73"/>
        <v>3409.0267689531815</v>
      </c>
      <c r="D168" s="20">
        <f t="shared" si="74"/>
        <v>3033.9872459019039</v>
      </c>
      <c r="E168" s="26">
        <f t="shared" si="75"/>
        <v>678771.36654473445</v>
      </c>
      <c r="F168" s="31">
        <v>39692</v>
      </c>
      <c r="G168" s="28">
        <f t="shared" si="92"/>
        <v>6443.0140148550854</v>
      </c>
      <c r="H168" s="20">
        <f t="shared" si="93"/>
        <v>6443.0140148550854</v>
      </c>
      <c r="I168" s="28">
        <f t="shared" si="94"/>
        <v>5318.0351811005357</v>
      </c>
      <c r="J168" s="20">
        <f t="shared" si="95"/>
        <v>5318.0351811005357</v>
      </c>
      <c r="K168" s="25">
        <f t="shared" si="96"/>
        <v>150</v>
      </c>
      <c r="L168" s="20">
        <f t="shared" si="76"/>
        <v>6909.1152521264676</v>
      </c>
      <c r="M168" s="20">
        <f t="shared" si="77"/>
        <v>3947.1690962677526</v>
      </c>
      <c r="N168" s="20">
        <f t="shared" si="78"/>
        <v>2961.946155858715</v>
      </c>
      <c r="O168" s="26">
        <f t="shared" si="79"/>
        <v>698757.00429174164</v>
      </c>
      <c r="P168" s="31">
        <v>39692</v>
      </c>
      <c r="Q168" s="28">
        <f t="shared" si="97"/>
        <v>6909.1152521264676</v>
      </c>
      <c r="R168" s="20">
        <f t="shared" si="80"/>
        <v>6909.1152521264676</v>
      </c>
      <c r="S168" s="28">
        <f t="shared" si="98"/>
        <v>5606.5494503581094</v>
      </c>
      <c r="T168" s="20">
        <f t="shared" si="99"/>
        <v>5606.5494503581094</v>
      </c>
      <c r="U168" s="25">
        <f t="shared" si="100"/>
        <v>150</v>
      </c>
      <c r="V168" s="20">
        <f t="shared" si="81"/>
        <v>6443.0140148550854</v>
      </c>
      <c r="W168" s="20">
        <f t="shared" si="82"/>
        <v>3409.0267689531815</v>
      </c>
      <c r="X168" s="20">
        <f t="shared" si="83"/>
        <v>3033.9872459019039</v>
      </c>
      <c r="Y168" s="26">
        <f t="shared" si="84"/>
        <v>678771.36654473445</v>
      </c>
      <c r="Z168" s="31">
        <v>39692</v>
      </c>
      <c r="AA168" s="28">
        <f t="shared" si="101"/>
        <v>0</v>
      </c>
      <c r="AB168" s="20">
        <f t="shared" si="85"/>
        <v>6443.0140148550854</v>
      </c>
      <c r="AC168" s="28">
        <f t="shared" si="102"/>
        <v>0</v>
      </c>
      <c r="AD168" s="20">
        <f t="shared" si="103"/>
        <v>5318.0351811005357</v>
      </c>
      <c r="AE168" s="25">
        <f t="shared" si="104"/>
        <v>150</v>
      </c>
      <c r="AF168" s="20">
        <f t="shared" si="86"/>
        <v>6909.1152521264676</v>
      </c>
      <c r="AG168" s="20">
        <f t="shared" si="87"/>
        <v>3947.1690962677526</v>
      </c>
      <c r="AH168" s="20">
        <f t="shared" si="88"/>
        <v>2961.946155858715</v>
      </c>
      <c r="AI168" s="26">
        <f t="shared" si="89"/>
        <v>698757.00429174164</v>
      </c>
      <c r="AJ168" s="31">
        <v>39692</v>
      </c>
      <c r="AK168" s="28">
        <f t="shared" si="105"/>
        <v>0</v>
      </c>
      <c r="AL168" s="20">
        <f t="shared" si="90"/>
        <v>6909.1152521264676</v>
      </c>
      <c r="AM168" s="28">
        <f t="shared" si="106"/>
        <v>0</v>
      </c>
      <c r="AN168" s="20">
        <f t="shared" si="107"/>
        <v>5606.5494503581094</v>
      </c>
    </row>
    <row r="169" spans="1:40" ht="11.1" customHeight="1">
      <c r="A169" s="25">
        <f t="shared" si="91"/>
        <v>151</v>
      </c>
      <c r="B169" s="20">
        <f t="shared" si="72"/>
        <v>6443.0140148550854</v>
      </c>
      <c r="C169" s="20">
        <f t="shared" si="73"/>
        <v>3393.8568327236721</v>
      </c>
      <c r="D169" s="20">
        <f t="shared" si="74"/>
        <v>3049.1571821314133</v>
      </c>
      <c r="E169" s="26">
        <f t="shared" si="75"/>
        <v>675722.20936260303</v>
      </c>
      <c r="F169" s="31">
        <v>39722</v>
      </c>
      <c r="G169" s="28">
        <f t="shared" si="92"/>
        <v>6443.0140148550854</v>
      </c>
      <c r="H169" s="20">
        <f t="shared" si="93"/>
        <v>6443.0140148550854</v>
      </c>
      <c r="I169" s="28">
        <f t="shared" si="94"/>
        <v>5323.041260056274</v>
      </c>
      <c r="J169" s="20">
        <f t="shared" si="95"/>
        <v>5323.041260056274</v>
      </c>
      <c r="K169" s="25">
        <f t="shared" si="96"/>
        <v>151</v>
      </c>
      <c r="L169" s="20">
        <f t="shared" si="76"/>
        <v>6909.1152521264676</v>
      </c>
      <c r="M169" s="20">
        <f t="shared" si="77"/>
        <v>3930.5081491410469</v>
      </c>
      <c r="N169" s="20">
        <f t="shared" si="78"/>
        <v>2978.6071029854206</v>
      </c>
      <c r="O169" s="26">
        <f t="shared" si="79"/>
        <v>695778.39718875627</v>
      </c>
      <c r="P169" s="31">
        <v>39722</v>
      </c>
      <c r="Q169" s="28">
        <f t="shared" si="97"/>
        <v>6909.1152521264676</v>
      </c>
      <c r="R169" s="20">
        <f t="shared" si="80"/>
        <v>6909.1152521264676</v>
      </c>
      <c r="S169" s="28">
        <f t="shared" si="98"/>
        <v>5612.0475629099219</v>
      </c>
      <c r="T169" s="20">
        <f t="shared" si="99"/>
        <v>5612.0475629099219</v>
      </c>
      <c r="U169" s="25">
        <f t="shared" si="100"/>
        <v>151</v>
      </c>
      <c r="V169" s="20">
        <f t="shared" si="81"/>
        <v>6443.0140148550854</v>
      </c>
      <c r="W169" s="20">
        <f t="shared" si="82"/>
        <v>3393.8568327236721</v>
      </c>
      <c r="X169" s="20">
        <f t="shared" si="83"/>
        <v>3049.1571821314133</v>
      </c>
      <c r="Y169" s="26">
        <f t="shared" si="84"/>
        <v>675722.20936260303</v>
      </c>
      <c r="Z169" s="31">
        <v>39722</v>
      </c>
      <c r="AA169" s="28">
        <f t="shared" si="101"/>
        <v>0</v>
      </c>
      <c r="AB169" s="20">
        <f t="shared" si="85"/>
        <v>6443.0140148550854</v>
      </c>
      <c r="AC169" s="28">
        <f t="shared" si="102"/>
        <v>0</v>
      </c>
      <c r="AD169" s="20">
        <f t="shared" si="103"/>
        <v>5323.041260056274</v>
      </c>
      <c r="AE169" s="25">
        <f t="shared" si="104"/>
        <v>151</v>
      </c>
      <c r="AF169" s="20">
        <f t="shared" si="86"/>
        <v>6909.1152521264676</v>
      </c>
      <c r="AG169" s="20">
        <f t="shared" si="87"/>
        <v>3930.5081491410469</v>
      </c>
      <c r="AH169" s="20">
        <f t="shared" si="88"/>
        <v>2978.6071029854206</v>
      </c>
      <c r="AI169" s="26">
        <f t="shared" si="89"/>
        <v>695778.39718875627</v>
      </c>
      <c r="AJ169" s="31">
        <v>39722</v>
      </c>
      <c r="AK169" s="28">
        <f t="shared" si="105"/>
        <v>0</v>
      </c>
      <c r="AL169" s="20">
        <f t="shared" si="90"/>
        <v>6909.1152521264676</v>
      </c>
      <c r="AM169" s="28">
        <f t="shared" si="106"/>
        <v>0</v>
      </c>
      <c r="AN169" s="20">
        <f t="shared" si="107"/>
        <v>5612.0475629099219</v>
      </c>
    </row>
    <row r="170" spans="1:40" ht="11.1" customHeight="1">
      <c r="A170" s="25">
        <f t="shared" si="91"/>
        <v>152</v>
      </c>
      <c r="B170" s="20">
        <f t="shared" si="72"/>
        <v>6443.0140148550854</v>
      </c>
      <c r="C170" s="20">
        <f t="shared" si="73"/>
        <v>3378.611046813015</v>
      </c>
      <c r="D170" s="20">
        <f t="shared" si="74"/>
        <v>3064.4029680420704</v>
      </c>
      <c r="E170" s="26">
        <f t="shared" si="75"/>
        <v>672657.80639456096</v>
      </c>
      <c r="F170" s="31">
        <v>39753</v>
      </c>
      <c r="G170" s="28">
        <f t="shared" si="92"/>
        <v>6443.0140148550854</v>
      </c>
      <c r="H170" s="20">
        <f t="shared" si="93"/>
        <v>6443.0140148550854</v>
      </c>
      <c r="I170" s="28">
        <f t="shared" si="94"/>
        <v>5328.0723694067901</v>
      </c>
      <c r="J170" s="20">
        <f t="shared" si="95"/>
        <v>5328.0723694067901</v>
      </c>
      <c r="K170" s="25">
        <f t="shared" si="96"/>
        <v>152</v>
      </c>
      <c r="L170" s="20">
        <f t="shared" si="76"/>
        <v>6909.1152521264676</v>
      </c>
      <c r="M170" s="20">
        <f t="shared" si="77"/>
        <v>3913.7534841867541</v>
      </c>
      <c r="N170" s="20">
        <f t="shared" si="78"/>
        <v>2995.3617679397134</v>
      </c>
      <c r="O170" s="26">
        <f t="shared" si="79"/>
        <v>692783.03542081651</v>
      </c>
      <c r="P170" s="31">
        <v>39753</v>
      </c>
      <c r="Q170" s="28">
        <f t="shared" si="97"/>
        <v>6909.1152521264676</v>
      </c>
      <c r="R170" s="20">
        <f t="shared" si="80"/>
        <v>6909.1152521264676</v>
      </c>
      <c r="S170" s="28">
        <f t="shared" si="98"/>
        <v>5617.5766023448386</v>
      </c>
      <c r="T170" s="20">
        <f t="shared" si="99"/>
        <v>5617.5766023448386</v>
      </c>
      <c r="U170" s="25">
        <f t="shared" si="100"/>
        <v>152</v>
      </c>
      <c r="V170" s="20">
        <f t="shared" si="81"/>
        <v>6443.0140148550854</v>
      </c>
      <c r="W170" s="20">
        <f t="shared" si="82"/>
        <v>3378.611046813015</v>
      </c>
      <c r="X170" s="20">
        <f t="shared" si="83"/>
        <v>3064.4029680420704</v>
      </c>
      <c r="Y170" s="26">
        <f t="shared" si="84"/>
        <v>672657.80639456096</v>
      </c>
      <c r="Z170" s="31">
        <v>39753</v>
      </c>
      <c r="AA170" s="28">
        <f t="shared" si="101"/>
        <v>0</v>
      </c>
      <c r="AB170" s="20">
        <f t="shared" si="85"/>
        <v>6443.0140148550854</v>
      </c>
      <c r="AC170" s="28">
        <f t="shared" si="102"/>
        <v>0</v>
      </c>
      <c r="AD170" s="20">
        <f t="shared" si="103"/>
        <v>5328.0723694067901</v>
      </c>
      <c r="AE170" s="25">
        <f t="shared" si="104"/>
        <v>152</v>
      </c>
      <c r="AF170" s="20">
        <f t="shared" si="86"/>
        <v>6909.1152521264676</v>
      </c>
      <c r="AG170" s="20">
        <f t="shared" si="87"/>
        <v>3913.7534841867541</v>
      </c>
      <c r="AH170" s="20">
        <f t="shared" si="88"/>
        <v>2995.3617679397134</v>
      </c>
      <c r="AI170" s="26">
        <f t="shared" si="89"/>
        <v>692783.03542081651</v>
      </c>
      <c r="AJ170" s="31">
        <v>39753</v>
      </c>
      <c r="AK170" s="28">
        <f t="shared" si="105"/>
        <v>0</v>
      </c>
      <c r="AL170" s="20">
        <f t="shared" si="90"/>
        <v>6909.1152521264676</v>
      </c>
      <c r="AM170" s="28">
        <f t="shared" si="106"/>
        <v>0</v>
      </c>
      <c r="AN170" s="20">
        <f t="shared" si="107"/>
        <v>5617.5766023448386</v>
      </c>
    </row>
    <row r="171" spans="1:40" ht="11.1" customHeight="1">
      <c r="A171" s="25">
        <f t="shared" si="91"/>
        <v>153</v>
      </c>
      <c r="B171" s="20">
        <f t="shared" si="72"/>
        <v>6443.0140148550854</v>
      </c>
      <c r="C171" s="20">
        <f t="shared" si="73"/>
        <v>3363.2890319728049</v>
      </c>
      <c r="D171" s="20">
        <f t="shared" si="74"/>
        <v>3079.7249828822805</v>
      </c>
      <c r="E171" s="26">
        <f t="shared" si="75"/>
        <v>669578.08141167869</v>
      </c>
      <c r="F171" s="31">
        <v>39783</v>
      </c>
      <c r="G171" s="28">
        <f t="shared" si="92"/>
        <v>6443.0140148550854</v>
      </c>
      <c r="H171" s="20">
        <f t="shared" si="93"/>
        <v>6443.0140148550854</v>
      </c>
      <c r="I171" s="28">
        <f t="shared" si="94"/>
        <v>5333.1286343040592</v>
      </c>
      <c r="J171" s="20">
        <f t="shared" si="95"/>
        <v>5333.1286343040592</v>
      </c>
      <c r="K171" s="25">
        <f t="shared" si="96"/>
        <v>153</v>
      </c>
      <c r="L171" s="20">
        <f t="shared" si="76"/>
        <v>6909.1152521264676</v>
      </c>
      <c r="M171" s="20">
        <f t="shared" si="77"/>
        <v>3896.9045742420931</v>
      </c>
      <c r="N171" s="20">
        <f t="shared" si="78"/>
        <v>3012.2106778843745</v>
      </c>
      <c r="O171" s="26">
        <f t="shared" si="79"/>
        <v>689770.82474293211</v>
      </c>
      <c r="P171" s="31">
        <v>39783</v>
      </c>
      <c r="Q171" s="28">
        <f t="shared" si="97"/>
        <v>6909.1152521264676</v>
      </c>
      <c r="R171" s="20">
        <f t="shared" si="80"/>
        <v>6909.1152521264676</v>
      </c>
      <c r="S171" s="28">
        <f t="shared" si="98"/>
        <v>5623.136742626577</v>
      </c>
      <c r="T171" s="20">
        <f t="shared" si="99"/>
        <v>5623.136742626577</v>
      </c>
      <c r="U171" s="25">
        <f t="shared" si="100"/>
        <v>153</v>
      </c>
      <c r="V171" s="20">
        <f t="shared" si="81"/>
        <v>6443.0140148550854</v>
      </c>
      <c r="W171" s="20">
        <f t="shared" si="82"/>
        <v>3363.2890319728049</v>
      </c>
      <c r="X171" s="20">
        <f t="shared" si="83"/>
        <v>3079.7249828822805</v>
      </c>
      <c r="Y171" s="26">
        <f t="shared" si="84"/>
        <v>669578.08141167869</v>
      </c>
      <c r="Z171" s="31">
        <v>39783</v>
      </c>
      <c r="AA171" s="28">
        <f t="shared" si="101"/>
        <v>0</v>
      </c>
      <c r="AB171" s="20">
        <f t="shared" si="85"/>
        <v>6443.0140148550854</v>
      </c>
      <c r="AC171" s="28">
        <f t="shared" si="102"/>
        <v>0</v>
      </c>
      <c r="AD171" s="20">
        <f t="shared" si="103"/>
        <v>5333.1286343040592</v>
      </c>
      <c r="AE171" s="25">
        <f t="shared" si="104"/>
        <v>153</v>
      </c>
      <c r="AF171" s="20">
        <f t="shared" si="86"/>
        <v>6909.1152521264676</v>
      </c>
      <c r="AG171" s="20">
        <f t="shared" si="87"/>
        <v>3896.9045742420931</v>
      </c>
      <c r="AH171" s="20">
        <f t="shared" si="88"/>
        <v>3012.2106778843745</v>
      </c>
      <c r="AI171" s="26">
        <f t="shared" si="89"/>
        <v>689770.82474293211</v>
      </c>
      <c r="AJ171" s="31">
        <v>39783</v>
      </c>
      <c r="AK171" s="28">
        <f t="shared" si="105"/>
        <v>0</v>
      </c>
      <c r="AL171" s="20">
        <f t="shared" si="90"/>
        <v>6909.1152521264676</v>
      </c>
      <c r="AM171" s="28">
        <f t="shared" si="106"/>
        <v>0</v>
      </c>
      <c r="AN171" s="20">
        <f t="shared" si="107"/>
        <v>5623.136742626577</v>
      </c>
    </row>
    <row r="172" spans="1:40" ht="11.1" customHeight="1">
      <c r="A172" s="25">
        <f t="shared" si="91"/>
        <v>154</v>
      </c>
      <c r="B172" s="20">
        <f t="shared" si="72"/>
        <v>6443.0140148550854</v>
      </c>
      <c r="C172" s="20">
        <f t="shared" si="73"/>
        <v>3347.8904070583935</v>
      </c>
      <c r="D172" s="20">
        <f t="shared" si="74"/>
        <v>3095.1236077966919</v>
      </c>
      <c r="E172" s="26">
        <f t="shared" si="75"/>
        <v>666482.95780388196</v>
      </c>
      <c r="F172" s="31">
        <v>39814</v>
      </c>
      <c r="G172" s="28">
        <f t="shared" si="92"/>
        <v>6443.0140148550854</v>
      </c>
      <c r="H172" s="20">
        <f t="shared" si="93"/>
        <v>6443.0140148550854</v>
      </c>
      <c r="I172" s="28">
        <f t="shared" si="94"/>
        <v>5338.2101805258153</v>
      </c>
      <c r="J172" s="20">
        <f t="shared" si="95"/>
        <v>5338.2101805258153</v>
      </c>
      <c r="K172" s="25">
        <f t="shared" si="96"/>
        <v>154</v>
      </c>
      <c r="L172" s="20">
        <f t="shared" si="76"/>
        <v>6909.1152521264676</v>
      </c>
      <c r="M172" s="20">
        <f t="shared" si="77"/>
        <v>3879.9608891789935</v>
      </c>
      <c r="N172" s="20">
        <f t="shared" si="78"/>
        <v>3029.1543629474741</v>
      </c>
      <c r="O172" s="26">
        <f t="shared" si="79"/>
        <v>686741.67037998466</v>
      </c>
      <c r="P172" s="31">
        <v>39814</v>
      </c>
      <c r="Q172" s="28">
        <f t="shared" si="97"/>
        <v>6909.1152521264676</v>
      </c>
      <c r="R172" s="20">
        <f t="shared" si="80"/>
        <v>6909.1152521264676</v>
      </c>
      <c r="S172" s="28">
        <f t="shared" si="98"/>
        <v>5628.7281586973995</v>
      </c>
      <c r="T172" s="20">
        <f t="shared" si="99"/>
        <v>5628.7281586973995</v>
      </c>
      <c r="U172" s="25">
        <f t="shared" si="100"/>
        <v>154</v>
      </c>
      <c r="V172" s="20">
        <f t="shared" si="81"/>
        <v>6443.0140148550854</v>
      </c>
      <c r="W172" s="20">
        <f t="shared" si="82"/>
        <v>3347.8904070583935</v>
      </c>
      <c r="X172" s="20">
        <f t="shared" si="83"/>
        <v>3095.1236077966919</v>
      </c>
      <c r="Y172" s="26">
        <f t="shared" si="84"/>
        <v>666482.95780388196</v>
      </c>
      <c r="Z172" s="31">
        <v>39814</v>
      </c>
      <c r="AA172" s="28">
        <f t="shared" si="101"/>
        <v>0</v>
      </c>
      <c r="AB172" s="20">
        <f t="shared" si="85"/>
        <v>6443.0140148550854</v>
      </c>
      <c r="AC172" s="28">
        <f t="shared" si="102"/>
        <v>0</v>
      </c>
      <c r="AD172" s="20">
        <f t="shared" si="103"/>
        <v>5338.2101805258153</v>
      </c>
      <c r="AE172" s="25">
        <f t="shared" si="104"/>
        <v>154</v>
      </c>
      <c r="AF172" s="20">
        <f t="shared" si="86"/>
        <v>6909.1152521264676</v>
      </c>
      <c r="AG172" s="20">
        <f t="shared" si="87"/>
        <v>3879.9608891789935</v>
      </c>
      <c r="AH172" s="20">
        <f t="shared" si="88"/>
        <v>3029.1543629474741</v>
      </c>
      <c r="AI172" s="26">
        <f t="shared" si="89"/>
        <v>686741.67037998466</v>
      </c>
      <c r="AJ172" s="31">
        <v>39814</v>
      </c>
      <c r="AK172" s="28">
        <f t="shared" si="105"/>
        <v>0</v>
      </c>
      <c r="AL172" s="20">
        <f t="shared" si="90"/>
        <v>6909.1152521264676</v>
      </c>
      <c r="AM172" s="28">
        <f t="shared" si="106"/>
        <v>0</v>
      </c>
      <c r="AN172" s="20">
        <f t="shared" si="107"/>
        <v>5628.7281586973995</v>
      </c>
    </row>
    <row r="173" spans="1:40" ht="11.1" customHeight="1">
      <c r="A173" s="25">
        <f t="shared" si="91"/>
        <v>155</v>
      </c>
      <c r="B173" s="20">
        <f t="shared" si="72"/>
        <v>6443.0140148550854</v>
      </c>
      <c r="C173" s="20">
        <f t="shared" si="73"/>
        <v>3332.4147890194095</v>
      </c>
      <c r="D173" s="20">
        <f t="shared" si="74"/>
        <v>3110.599225835676</v>
      </c>
      <c r="E173" s="26">
        <f t="shared" si="75"/>
        <v>663372.35857804632</v>
      </c>
      <c r="F173" s="31">
        <v>39845</v>
      </c>
      <c r="G173" s="28">
        <f t="shared" si="92"/>
        <v>6443.0140148550854</v>
      </c>
      <c r="H173" s="20">
        <f t="shared" si="93"/>
        <v>6443.0140148550854</v>
      </c>
      <c r="I173" s="28">
        <f t="shared" si="94"/>
        <v>5343.3171344786806</v>
      </c>
      <c r="J173" s="20">
        <f t="shared" si="95"/>
        <v>5343.3171344786806</v>
      </c>
      <c r="K173" s="25">
        <f t="shared" si="96"/>
        <v>155</v>
      </c>
      <c r="L173" s="20">
        <f t="shared" si="76"/>
        <v>6909.1152521264676</v>
      </c>
      <c r="M173" s="20">
        <f t="shared" si="77"/>
        <v>3862.9218958874139</v>
      </c>
      <c r="N173" s="20">
        <f t="shared" si="78"/>
        <v>3046.1933562390536</v>
      </c>
      <c r="O173" s="26">
        <f t="shared" si="79"/>
        <v>683695.47702374565</v>
      </c>
      <c r="P173" s="31">
        <v>39845</v>
      </c>
      <c r="Q173" s="28">
        <f t="shared" si="97"/>
        <v>6909.1152521264676</v>
      </c>
      <c r="R173" s="20">
        <f t="shared" si="80"/>
        <v>6909.1152521264676</v>
      </c>
      <c r="S173" s="28">
        <f t="shared" si="98"/>
        <v>5634.3510264836204</v>
      </c>
      <c r="T173" s="20">
        <f t="shared" si="99"/>
        <v>5634.3510264836204</v>
      </c>
      <c r="U173" s="25">
        <f t="shared" si="100"/>
        <v>155</v>
      </c>
      <c r="V173" s="20">
        <f t="shared" si="81"/>
        <v>6443.0140148550854</v>
      </c>
      <c r="W173" s="20">
        <f t="shared" si="82"/>
        <v>3332.4147890194095</v>
      </c>
      <c r="X173" s="20">
        <f t="shared" si="83"/>
        <v>3110.599225835676</v>
      </c>
      <c r="Y173" s="26">
        <f t="shared" si="84"/>
        <v>663372.35857804632</v>
      </c>
      <c r="Z173" s="31">
        <v>39845</v>
      </c>
      <c r="AA173" s="28">
        <f t="shared" si="101"/>
        <v>0</v>
      </c>
      <c r="AB173" s="20">
        <f t="shared" si="85"/>
        <v>6443.0140148550854</v>
      </c>
      <c r="AC173" s="28">
        <f t="shared" si="102"/>
        <v>0</v>
      </c>
      <c r="AD173" s="20">
        <f t="shared" si="103"/>
        <v>5343.3171344786806</v>
      </c>
      <c r="AE173" s="25">
        <f t="shared" si="104"/>
        <v>155</v>
      </c>
      <c r="AF173" s="20">
        <f t="shared" si="86"/>
        <v>6909.1152521264676</v>
      </c>
      <c r="AG173" s="20">
        <f t="shared" si="87"/>
        <v>3862.9218958874139</v>
      </c>
      <c r="AH173" s="20">
        <f t="shared" si="88"/>
        <v>3046.1933562390536</v>
      </c>
      <c r="AI173" s="26">
        <f t="shared" si="89"/>
        <v>683695.47702374565</v>
      </c>
      <c r="AJ173" s="31">
        <v>39845</v>
      </c>
      <c r="AK173" s="28">
        <f t="shared" si="105"/>
        <v>0</v>
      </c>
      <c r="AL173" s="20">
        <f t="shared" si="90"/>
        <v>6909.1152521264676</v>
      </c>
      <c r="AM173" s="28">
        <f t="shared" si="106"/>
        <v>0</v>
      </c>
      <c r="AN173" s="20">
        <f t="shared" si="107"/>
        <v>5634.3510264836204</v>
      </c>
    </row>
    <row r="174" spans="1:40" ht="11.1" customHeight="1">
      <c r="A174" s="25">
        <f t="shared" si="91"/>
        <v>156</v>
      </c>
      <c r="B174" s="20">
        <f t="shared" si="72"/>
        <v>6443.0140148550854</v>
      </c>
      <c r="C174" s="20">
        <f t="shared" si="73"/>
        <v>3316.8617928902313</v>
      </c>
      <c r="D174" s="20">
        <f t="shared" si="74"/>
        <v>3126.1522219648541</v>
      </c>
      <c r="E174" s="26">
        <f t="shared" si="75"/>
        <v>660246.20635608141</v>
      </c>
      <c r="F174" s="31">
        <v>39873</v>
      </c>
      <c r="G174" s="28">
        <f t="shared" si="92"/>
        <v>6443.0140148550854</v>
      </c>
      <c r="H174" s="20">
        <f t="shared" si="93"/>
        <v>6443.0140148550854</v>
      </c>
      <c r="I174" s="28">
        <f t="shared" si="94"/>
        <v>5348.4496232013089</v>
      </c>
      <c r="J174" s="20">
        <f t="shared" si="95"/>
        <v>5348.4496232013089</v>
      </c>
      <c r="K174" s="25">
        <f t="shared" si="96"/>
        <v>156</v>
      </c>
      <c r="L174" s="20">
        <f t="shared" si="76"/>
        <v>6909.1152521264676</v>
      </c>
      <c r="M174" s="20">
        <f t="shared" si="77"/>
        <v>3845.7870582585697</v>
      </c>
      <c r="N174" s="20">
        <f t="shared" si="78"/>
        <v>3063.3281938678979</v>
      </c>
      <c r="O174" s="26">
        <f t="shared" si="79"/>
        <v>680632.14882987773</v>
      </c>
      <c r="P174" s="31">
        <v>39873</v>
      </c>
      <c r="Q174" s="28">
        <f t="shared" si="97"/>
        <v>6909.1152521264676</v>
      </c>
      <c r="R174" s="20">
        <f t="shared" si="80"/>
        <v>6909.1152521264676</v>
      </c>
      <c r="S174" s="28">
        <f t="shared" si="98"/>
        <v>5640.0055229011396</v>
      </c>
      <c r="T174" s="20">
        <f t="shared" si="99"/>
        <v>5640.0055229011396</v>
      </c>
      <c r="U174" s="25">
        <f t="shared" si="100"/>
        <v>156</v>
      </c>
      <c r="V174" s="20">
        <f t="shared" si="81"/>
        <v>6443.0140148550854</v>
      </c>
      <c r="W174" s="20">
        <f t="shared" si="82"/>
        <v>3316.8617928902313</v>
      </c>
      <c r="X174" s="20">
        <f t="shared" si="83"/>
        <v>3126.1522219648541</v>
      </c>
      <c r="Y174" s="26">
        <f t="shared" si="84"/>
        <v>660246.20635608141</v>
      </c>
      <c r="Z174" s="31">
        <v>39873</v>
      </c>
      <c r="AA174" s="28">
        <f t="shared" si="101"/>
        <v>0</v>
      </c>
      <c r="AB174" s="20">
        <f t="shared" si="85"/>
        <v>6443.0140148550854</v>
      </c>
      <c r="AC174" s="28">
        <f t="shared" si="102"/>
        <v>0</v>
      </c>
      <c r="AD174" s="20">
        <f t="shared" si="103"/>
        <v>5348.4496232013089</v>
      </c>
      <c r="AE174" s="25">
        <f t="shared" si="104"/>
        <v>156</v>
      </c>
      <c r="AF174" s="20">
        <f t="shared" si="86"/>
        <v>6909.1152521264676</v>
      </c>
      <c r="AG174" s="20">
        <f t="shared" si="87"/>
        <v>3845.7870582585697</v>
      </c>
      <c r="AH174" s="20">
        <f t="shared" si="88"/>
        <v>3063.3281938678979</v>
      </c>
      <c r="AI174" s="26">
        <f t="shared" si="89"/>
        <v>680632.14882987773</v>
      </c>
      <c r="AJ174" s="31">
        <v>39873</v>
      </c>
      <c r="AK174" s="28">
        <f t="shared" si="105"/>
        <v>0</v>
      </c>
      <c r="AL174" s="20">
        <f t="shared" si="90"/>
        <v>6909.1152521264676</v>
      </c>
      <c r="AM174" s="28">
        <f t="shared" si="106"/>
        <v>0</v>
      </c>
      <c r="AN174" s="20">
        <f t="shared" si="107"/>
        <v>5640.0055229011396</v>
      </c>
    </row>
    <row r="175" spans="1:40" ht="11.1" customHeight="1">
      <c r="A175" s="25">
        <f t="shared" si="91"/>
        <v>157</v>
      </c>
      <c r="B175" s="20">
        <f t="shared" si="72"/>
        <v>6443.0140148550854</v>
      </c>
      <c r="C175" s="20">
        <f t="shared" si="73"/>
        <v>3301.2310317804072</v>
      </c>
      <c r="D175" s="20">
        <f t="shared" si="74"/>
        <v>3141.7829830746782</v>
      </c>
      <c r="E175" s="26">
        <f t="shared" si="75"/>
        <v>657104.42337300675</v>
      </c>
      <c r="F175" s="31">
        <v>39904</v>
      </c>
      <c r="G175" s="28">
        <f t="shared" si="92"/>
        <v>6443.0140148550854</v>
      </c>
      <c r="H175" s="20">
        <f t="shared" si="93"/>
        <v>6443.0140148550854</v>
      </c>
      <c r="I175" s="28">
        <f t="shared" si="94"/>
        <v>5353.6077743675505</v>
      </c>
      <c r="J175" s="20">
        <f t="shared" si="95"/>
        <v>5353.6077743675505</v>
      </c>
      <c r="K175" s="25">
        <f t="shared" si="96"/>
        <v>157</v>
      </c>
      <c r="L175" s="20">
        <f t="shared" si="76"/>
        <v>6909.1152521264676</v>
      </c>
      <c r="M175" s="20">
        <f t="shared" si="77"/>
        <v>3828.5558371680622</v>
      </c>
      <c r="N175" s="20">
        <f t="shared" si="78"/>
        <v>3080.5594149584053</v>
      </c>
      <c r="O175" s="26">
        <f t="shared" si="79"/>
        <v>677551.58941491938</v>
      </c>
      <c r="P175" s="31">
        <v>39904</v>
      </c>
      <c r="Q175" s="28">
        <f t="shared" si="97"/>
        <v>6909.1152521264676</v>
      </c>
      <c r="R175" s="20">
        <f t="shared" si="80"/>
        <v>6909.1152521264676</v>
      </c>
      <c r="S175" s="28">
        <f t="shared" si="98"/>
        <v>5645.6918258610067</v>
      </c>
      <c r="T175" s="20">
        <f t="shared" si="99"/>
        <v>5645.6918258610067</v>
      </c>
      <c r="U175" s="25">
        <f t="shared" si="100"/>
        <v>157</v>
      </c>
      <c r="V175" s="20">
        <f t="shared" si="81"/>
        <v>6443.0140148550854</v>
      </c>
      <c r="W175" s="20">
        <f t="shared" si="82"/>
        <v>3301.2310317804072</v>
      </c>
      <c r="X175" s="20">
        <f t="shared" si="83"/>
        <v>3141.7829830746782</v>
      </c>
      <c r="Y175" s="26">
        <f t="shared" si="84"/>
        <v>657104.42337300675</v>
      </c>
      <c r="Z175" s="31">
        <v>39904</v>
      </c>
      <c r="AA175" s="28">
        <f t="shared" si="101"/>
        <v>0</v>
      </c>
      <c r="AB175" s="20">
        <f t="shared" si="85"/>
        <v>6443.0140148550854</v>
      </c>
      <c r="AC175" s="28">
        <f t="shared" si="102"/>
        <v>0</v>
      </c>
      <c r="AD175" s="20">
        <f t="shared" si="103"/>
        <v>5353.6077743675505</v>
      </c>
      <c r="AE175" s="25">
        <f t="shared" si="104"/>
        <v>157</v>
      </c>
      <c r="AF175" s="20">
        <f t="shared" si="86"/>
        <v>6909.1152521264676</v>
      </c>
      <c r="AG175" s="20">
        <f t="shared" si="87"/>
        <v>3828.5558371680622</v>
      </c>
      <c r="AH175" s="20">
        <f t="shared" si="88"/>
        <v>3080.5594149584053</v>
      </c>
      <c r="AI175" s="26">
        <f t="shared" si="89"/>
        <v>677551.58941491938</v>
      </c>
      <c r="AJ175" s="31">
        <v>39904</v>
      </c>
      <c r="AK175" s="28">
        <f t="shared" si="105"/>
        <v>0</v>
      </c>
      <c r="AL175" s="20">
        <f t="shared" si="90"/>
        <v>6909.1152521264676</v>
      </c>
      <c r="AM175" s="28">
        <f t="shared" si="106"/>
        <v>0</v>
      </c>
      <c r="AN175" s="20">
        <f t="shared" si="107"/>
        <v>5645.6918258610067</v>
      </c>
    </row>
    <row r="176" spans="1:40" ht="11.1" customHeight="1">
      <c r="A176" s="25">
        <f t="shared" si="91"/>
        <v>158</v>
      </c>
      <c r="B176" s="20">
        <f t="shared" si="72"/>
        <v>6443.0140148550854</v>
      </c>
      <c r="C176" s="20">
        <f t="shared" si="73"/>
        <v>3285.5221168650337</v>
      </c>
      <c r="D176" s="20">
        <f t="shared" si="74"/>
        <v>3157.4918979900517</v>
      </c>
      <c r="E176" s="26">
        <f t="shared" si="75"/>
        <v>653946.93147501675</v>
      </c>
      <c r="F176" s="31">
        <v>39934</v>
      </c>
      <c r="G176" s="28">
        <f t="shared" si="92"/>
        <v>6443.0140148550854</v>
      </c>
      <c r="H176" s="20">
        <f t="shared" si="93"/>
        <v>6443.0140148550854</v>
      </c>
      <c r="I176" s="28">
        <f t="shared" si="94"/>
        <v>5358.7917162896247</v>
      </c>
      <c r="J176" s="20">
        <f t="shared" si="95"/>
        <v>5358.7917162896247</v>
      </c>
      <c r="K176" s="25">
        <f t="shared" si="96"/>
        <v>158</v>
      </c>
      <c r="L176" s="20">
        <f t="shared" si="76"/>
        <v>6909.1152521264676</v>
      </c>
      <c r="M176" s="20">
        <f t="shared" si="77"/>
        <v>3811.2276904589216</v>
      </c>
      <c r="N176" s="20">
        <f t="shared" si="78"/>
        <v>3097.8875616675459</v>
      </c>
      <c r="O176" s="26">
        <f t="shared" si="79"/>
        <v>674453.70185325178</v>
      </c>
      <c r="P176" s="31">
        <v>39934</v>
      </c>
      <c r="Q176" s="28">
        <f t="shared" si="97"/>
        <v>6909.1152521264676</v>
      </c>
      <c r="R176" s="20">
        <f t="shared" si="80"/>
        <v>6909.1152521264676</v>
      </c>
      <c r="S176" s="28">
        <f t="shared" si="98"/>
        <v>5651.4101142750233</v>
      </c>
      <c r="T176" s="20">
        <f t="shared" si="99"/>
        <v>5651.4101142750233</v>
      </c>
      <c r="U176" s="25">
        <f t="shared" si="100"/>
        <v>158</v>
      </c>
      <c r="V176" s="20">
        <f t="shared" si="81"/>
        <v>6443.0140148550854</v>
      </c>
      <c r="W176" s="20">
        <f t="shared" si="82"/>
        <v>3285.5221168650337</v>
      </c>
      <c r="X176" s="20">
        <f t="shared" si="83"/>
        <v>3157.4918979900517</v>
      </c>
      <c r="Y176" s="26">
        <f t="shared" si="84"/>
        <v>653946.93147501675</v>
      </c>
      <c r="Z176" s="31">
        <v>39934</v>
      </c>
      <c r="AA176" s="28">
        <f t="shared" si="101"/>
        <v>0</v>
      </c>
      <c r="AB176" s="20">
        <f t="shared" si="85"/>
        <v>6443.0140148550854</v>
      </c>
      <c r="AC176" s="28">
        <f t="shared" si="102"/>
        <v>0</v>
      </c>
      <c r="AD176" s="20">
        <f t="shared" si="103"/>
        <v>5358.7917162896247</v>
      </c>
      <c r="AE176" s="25">
        <f t="shared" si="104"/>
        <v>158</v>
      </c>
      <c r="AF176" s="20">
        <f t="shared" si="86"/>
        <v>6909.1152521264676</v>
      </c>
      <c r="AG176" s="20">
        <f t="shared" si="87"/>
        <v>3811.2276904589216</v>
      </c>
      <c r="AH176" s="20">
        <f t="shared" si="88"/>
        <v>3097.8875616675459</v>
      </c>
      <c r="AI176" s="26">
        <f t="shared" si="89"/>
        <v>674453.70185325178</v>
      </c>
      <c r="AJ176" s="31">
        <v>39934</v>
      </c>
      <c r="AK176" s="28">
        <f t="shared" si="105"/>
        <v>0</v>
      </c>
      <c r="AL176" s="20">
        <f t="shared" si="90"/>
        <v>6909.1152521264676</v>
      </c>
      <c r="AM176" s="28">
        <f t="shared" si="106"/>
        <v>0</v>
      </c>
      <c r="AN176" s="20">
        <f t="shared" si="107"/>
        <v>5651.4101142750233</v>
      </c>
    </row>
    <row r="177" spans="1:40" ht="11.1" customHeight="1">
      <c r="A177" s="25">
        <f t="shared" si="91"/>
        <v>159</v>
      </c>
      <c r="B177" s="20">
        <f t="shared" si="72"/>
        <v>6443.0140148550854</v>
      </c>
      <c r="C177" s="20">
        <f t="shared" si="73"/>
        <v>3269.7346573750838</v>
      </c>
      <c r="D177" s="20">
        <f t="shared" si="74"/>
        <v>3173.2793574800016</v>
      </c>
      <c r="E177" s="26">
        <f t="shared" si="75"/>
        <v>650773.65211753675</v>
      </c>
      <c r="F177" s="31">
        <v>39965</v>
      </c>
      <c r="G177" s="28">
        <f t="shared" si="92"/>
        <v>6443.0140148550854</v>
      </c>
      <c r="H177" s="20">
        <f t="shared" si="93"/>
        <v>6443.0140148550854</v>
      </c>
      <c r="I177" s="28">
        <f t="shared" si="94"/>
        <v>5364.0015779213081</v>
      </c>
      <c r="J177" s="20">
        <f t="shared" si="95"/>
        <v>5364.0015779213081</v>
      </c>
      <c r="K177" s="25">
        <f t="shared" si="96"/>
        <v>159</v>
      </c>
      <c r="L177" s="20">
        <f t="shared" si="76"/>
        <v>6909.1152521264676</v>
      </c>
      <c r="M177" s="20">
        <f t="shared" si="77"/>
        <v>3793.8020729245418</v>
      </c>
      <c r="N177" s="20">
        <f t="shared" si="78"/>
        <v>3115.3131792019258</v>
      </c>
      <c r="O177" s="26">
        <f t="shared" si="79"/>
        <v>671338.38867404987</v>
      </c>
      <c r="P177" s="31">
        <v>39965</v>
      </c>
      <c r="Q177" s="28">
        <f t="shared" si="97"/>
        <v>6909.1152521264676</v>
      </c>
      <c r="R177" s="20">
        <f t="shared" si="80"/>
        <v>6909.1152521264676</v>
      </c>
      <c r="S177" s="28">
        <f t="shared" si="98"/>
        <v>5657.1605680613684</v>
      </c>
      <c r="T177" s="20">
        <f t="shared" si="99"/>
        <v>5657.1605680613684</v>
      </c>
      <c r="U177" s="25">
        <f t="shared" si="100"/>
        <v>159</v>
      </c>
      <c r="V177" s="20">
        <f t="shared" si="81"/>
        <v>6443.0140148550854</v>
      </c>
      <c r="W177" s="20">
        <f t="shared" si="82"/>
        <v>3269.7346573750838</v>
      </c>
      <c r="X177" s="20">
        <f t="shared" si="83"/>
        <v>3173.2793574800016</v>
      </c>
      <c r="Y177" s="26">
        <f t="shared" si="84"/>
        <v>650773.65211753675</v>
      </c>
      <c r="Z177" s="31">
        <v>39965</v>
      </c>
      <c r="AA177" s="28">
        <f t="shared" si="101"/>
        <v>0</v>
      </c>
      <c r="AB177" s="20">
        <f t="shared" si="85"/>
        <v>6443.0140148550854</v>
      </c>
      <c r="AC177" s="28">
        <f t="shared" si="102"/>
        <v>0</v>
      </c>
      <c r="AD177" s="20">
        <f t="shared" si="103"/>
        <v>5364.0015779213081</v>
      </c>
      <c r="AE177" s="25">
        <f t="shared" si="104"/>
        <v>159</v>
      </c>
      <c r="AF177" s="20">
        <f t="shared" si="86"/>
        <v>6909.1152521264676</v>
      </c>
      <c r="AG177" s="20">
        <f t="shared" si="87"/>
        <v>3793.8020729245418</v>
      </c>
      <c r="AH177" s="20">
        <f t="shared" si="88"/>
        <v>3115.3131792019258</v>
      </c>
      <c r="AI177" s="26">
        <f t="shared" si="89"/>
        <v>671338.38867404987</v>
      </c>
      <c r="AJ177" s="31">
        <v>39965</v>
      </c>
      <c r="AK177" s="28">
        <f t="shared" si="105"/>
        <v>0</v>
      </c>
      <c r="AL177" s="20">
        <f t="shared" si="90"/>
        <v>6909.1152521264676</v>
      </c>
      <c r="AM177" s="28">
        <f t="shared" si="106"/>
        <v>0</v>
      </c>
      <c r="AN177" s="20">
        <f t="shared" si="107"/>
        <v>5657.1605680613684</v>
      </c>
    </row>
    <row r="178" spans="1:40" ht="11.1" customHeight="1">
      <c r="A178" s="25">
        <f t="shared" si="91"/>
        <v>160</v>
      </c>
      <c r="B178" s="20">
        <f t="shared" si="72"/>
        <v>6443.0140148550854</v>
      </c>
      <c r="C178" s="20">
        <f t="shared" si="73"/>
        <v>3253.8682605876838</v>
      </c>
      <c r="D178" s="20">
        <f t="shared" si="74"/>
        <v>3189.1457542674016</v>
      </c>
      <c r="E178" s="26">
        <f t="shared" si="75"/>
        <v>647584.50636326941</v>
      </c>
      <c r="F178" s="31">
        <v>39995</v>
      </c>
      <c r="G178" s="28">
        <f t="shared" si="92"/>
        <v>6443.0140148550854</v>
      </c>
      <c r="H178" s="20">
        <f t="shared" si="93"/>
        <v>6443.0140148550854</v>
      </c>
      <c r="I178" s="28">
        <f t="shared" si="94"/>
        <v>5369.2374888611494</v>
      </c>
      <c r="J178" s="20">
        <f t="shared" si="95"/>
        <v>5369.2374888611494</v>
      </c>
      <c r="K178" s="25">
        <f t="shared" si="96"/>
        <v>160</v>
      </c>
      <c r="L178" s="20">
        <f t="shared" si="76"/>
        <v>6909.1152521264676</v>
      </c>
      <c r="M178" s="20">
        <f t="shared" si="77"/>
        <v>3776.2784362915304</v>
      </c>
      <c r="N178" s="20">
        <f t="shared" si="78"/>
        <v>3132.8368158349372</v>
      </c>
      <c r="O178" s="26">
        <f t="shared" si="79"/>
        <v>668205.55185821489</v>
      </c>
      <c r="P178" s="31">
        <v>39995</v>
      </c>
      <c r="Q178" s="28">
        <f t="shared" si="97"/>
        <v>6909.1152521264676</v>
      </c>
      <c r="R178" s="20">
        <f t="shared" si="80"/>
        <v>6909.1152521264676</v>
      </c>
      <c r="S178" s="28">
        <f t="shared" si="98"/>
        <v>5662.9433681502624</v>
      </c>
      <c r="T178" s="20">
        <f t="shared" si="99"/>
        <v>5662.9433681502624</v>
      </c>
      <c r="U178" s="25">
        <f t="shared" si="100"/>
        <v>160</v>
      </c>
      <c r="V178" s="20">
        <f t="shared" si="81"/>
        <v>6443.0140148550854</v>
      </c>
      <c r="W178" s="20">
        <f t="shared" si="82"/>
        <v>3253.8682605876838</v>
      </c>
      <c r="X178" s="20">
        <f t="shared" si="83"/>
        <v>3189.1457542674016</v>
      </c>
      <c r="Y178" s="26">
        <f t="shared" si="84"/>
        <v>647584.50636326941</v>
      </c>
      <c r="Z178" s="31">
        <v>39995</v>
      </c>
      <c r="AA178" s="28">
        <f t="shared" si="101"/>
        <v>0</v>
      </c>
      <c r="AB178" s="20">
        <f t="shared" si="85"/>
        <v>6443.0140148550854</v>
      </c>
      <c r="AC178" s="28">
        <f t="shared" si="102"/>
        <v>0</v>
      </c>
      <c r="AD178" s="20">
        <f t="shared" si="103"/>
        <v>5369.2374888611494</v>
      </c>
      <c r="AE178" s="25">
        <f t="shared" si="104"/>
        <v>160</v>
      </c>
      <c r="AF178" s="20">
        <f t="shared" si="86"/>
        <v>6909.1152521264676</v>
      </c>
      <c r="AG178" s="20">
        <f t="shared" si="87"/>
        <v>3776.2784362915304</v>
      </c>
      <c r="AH178" s="20">
        <f t="shared" si="88"/>
        <v>3132.8368158349372</v>
      </c>
      <c r="AI178" s="26">
        <f t="shared" si="89"/>
        <v>668205.55185821489</v>
      </c>
      <c r="AJ178" s="31">
        <v>39995</v>
      </c>
      <c r="AK178" s="28">
        <f t="shared" si="105"/>
        <v>0</v>
      </c>
      <c r="AL178" s="20">
        <f t="shared" si="90"/>
        <v>6909.1152521264676</v>
      </c>
      <c r="AM178" s="28">
        <f t="shared" si="106"/>
        <v>0</v>
      </c>
      <c r="AN178" s="20">
        <f t="shared" si="107"/>
        <v>5662.9433681502624</v>
      </c>
    </row>
    <row r="179" spans="1:40" ht="11.1" customHeight="1">
      <c r="A179" s="25">
        <f t="shared" si="91"/>
        <v>161</v>
      </c>
      <c r="B179" s="20">
        <f t="shared" si="72"/>
        <v>6443.0140148550854</v>
      </c>
      <c r="C179" s="20">
        <f t="shared" si="73"/>
        <v>3237.9225318163467</v>
      </c>
      <c r="D179" s="20">
        <f t="shared" si="74"/>
        <v>3205.0914830387387</v>
      </c>
      <c r="E179" s="26">
        <f t="shared" si="75"/>
        <v>644379.41488023067</v>
      </c>
      <c r="F179" s="31">
        <v>40026</v>
      </c>
      <c r="G179" s="28">
        <f t="shared" si="92"/>
        <v>6443.0140148550854</v>
      </c>
      <c r="H179" s="20">
        <f t="shared" si="93"/>
        <v>6443.0140148550854</v>
      </c>
      <c r="I179" s="28">
        <f t="shared" si="94"/>
        <v>5374.4995793556909</v>
      </c>
      <c r="J179" s="20">
        <f t="shared" si="95"/>
        <v>5374.4995793556909</v>
      </c>
      <c r="K179" s="25">
        <f t="shared" si="96"/>
        <v>161</v>
      </c>
      <c r="L179" s="20">
        <f t="shared" si="76"/>
        <v>6909.1152521264676</v>
      </c>
      <c r="M179" s="20">
        <f t="shared" si="77"/>
        <v>3758.6562292024591</v>
      </c>
      <c r="N179" s="20">
        <f t="shared" si="78"/>
        <v>3150.4590229240084</v>
      </c>
      <c r="O179" s="26">
        <f t="shared" si="79"/>
        <v>665055.09283529094</v>
      </c>
      <c r="P179" s="31">
        <v>40026</v>
      </c>
      <c r="Q179" s="28">
        <f t="shared" si="97"/>
        <v>6909.1152521264676</v>
      </c>
      <c r="R179" s="20">
        <f t="shared" si="80"/>
        <v>6909.1152521264676</v>
      </c>
      <c r="S179" s="28">
        <f t="shared" si="98"/>
        <v>5668.7586964896564</v>
      </c>
      <c r="T179" s="20">
        <f t="shared" si="99"/>
        <v>5668.7586964896564</v>
      </c>
      <c r="U179" s="25">
        <f t="shared" si="100"/>
        <v>161</v>
      </c>
      <c r="V179" s="20">
        <f t="shared" si="81"/>
        <v>6443.0140148550854</v>
      </c>
      <c r="W179" s="20">
        <f t="shared" si="82"/>
        <v>3237.9225318163467</v>
      </c>
      <c r="X179" s="20">
        <f t="shared" si="83"/>
        <v>3205.0914830387387</v>
      </c>
      <c r="Y179" s="26">
        <f t="shared" si="84"/>
        <v>644379.41488023067</v>
      </c>
      <c r="Z179" s="31">
        <v>40026</v>
      </c>
      <c r="AA179" s="28">
        <f t="shared" si="101"/>
        <v>0</v>
      </c>
      <c r="AB179" s="20">
        <f t="shared" si="85"/>
        <v>6443.0140148550854</v>
      </c>
      <c r="AC179" s="28">
        <f t="shared" si="102"/>
        <v>0</v>
      </c>
      <c r="AD179" s="20">
        <f t="shared" si="103"/>
        <v>5374.4995793556909</v>
      </c>
      <c r="AE179" s="25">
        <f t="shared" si="104"/>
        <v>161</v>
      </c>
      <c r="AF179" s="20">
        <f t="shared" si="86"/>
        <v>6909.1152521264676</v>
      </c>
      <c r="AG179" s="20">
        <f t="shared" si="87"/>
        <v>3758.6562292024591</v>
      </c>
      <c r="AH179" s="20">
        <f t="shared" si="88"/>
        <v>3150.4590229240084</v>
      </c>
      <c r="AI179" s="26">
        <f t="shared" si="89"/>
        <v>665055.09283529094</v>
      </c>
      <c r="AJ179" s="31">
        <v>40026</v>
      </c>
      <c r="AK179" s="28">
        <f t="shared" si="105"/>
        <v>0</v>
      </c>
      <c r="AL179" s="20">
        <f t="shared" si="90"/>
        <v>6909.1152521264676</v>
      </c>
      <c r="AM179" s="28">
        <f t="shared" si="106"/>
        <v>0</v>
      </c>
      <c r="AN179" s="20">
        <f t="shared" si="107"/>
        <v>5668.7586964896564</v>
      </c>
    </row>
    <row r="180" spans="1:40" ht="11.1" customHeight="1">
      <c r="A180" s="25">
        <f t="shared" si="91"/>
        <v>162</v>
      </c>
      <c r="B180" s="20">
        <f t="shared" si="72"/>
        <v>6443.0140148550854</v>
      </c>
      <c r="C180" s="20">
        <f t="shared" si="73"/>
        <v>3221.8970744011531</v>
      </c>
      <c r="D180" s="20">
        <f t="shared" si="74"/>
        <v>3221.1169404539323</v>
      </c>
      <c r="E180" s="26">
        <f t="shared" si="75"/>
        <v>641158.29793977679</v>
      </c>
      <c r="F180" s="31">
        <v>40057</v>
      </c>
      <c r="G180" s="28">
        <f t="shared" si="92"/>
        <v>6443.0140148550854</v>
      </c>
      <c r="H180" s="20">
        <f t="shared" si="93"/>
        <v>6443.0140148550854</v>
      </c>
      <c r="I180" s="28">
        <f t="shared" si="94"/>
        <v>5379.7879803027045</v>
      </c>
      <c r="J180" s="20">
        <f t="shared" si="95"/>
        <v>5379.7879803027045</v>
      </c>
      <c r="K180" s="25">
        <f t="shared" si="96"/>
        <v>162</v>
      </c>
      <c r="L180" s="20">
        <f t="shared" si="76"/>
        <v>6909.1152521264676</v>
      </c>
      <c r="M180" s="20">
        <f t="shared" si="77"/>
        <v>3740.9348971985114</v>
      </c>
      <c r="N180" s="20">
        <f t="shared" si="78"/>
        <v>3168.1803549279562</v>
      </c>
      <c r="O180" s="26">
        <f t="shared" si="79"/>
        <v>661886.91248036304</v>
      </c>
      <c r="P180" s="31">
        <v>40057</v>
      </c>
      <c r="Q180" s="28">
        <f t="shared" si="97"/>
        <v>6909.1152521264676</v>
      </c>
      <c r="R180" s="20">
        <f t="shared" si="80"/>
        <v>6909.1152521264676</v>
      </c>
      <c r="S180" s="28">
        <f t="shared" si="98"/>
        <v>5674.6067360509587</v>
      </c>
      <c r="T180" s="20">
        <f t="shared" si="99"/>
        <v>5674.6067360509587</v>
      </c>
      <c r="U180" s="25">
        <f t="shared" si="100"/>
        <v>162</v>
      </c>
      <c r="V180" s="20">
        <f t="shared" si="81"/>
        <v>6443.0140148550854</v>
      </c>
      <c r="W180" s="20">
        <f t="shared" si="82"/>
        <v>3221.8970744011531</v>
      </c>
      <c r="X180" s="20">
        <f t="shared" si="83"/>
        <v>3221.1169404539323</v>
      </c>
      <c r="Y180" s="26">
        <f t="shared" si="84"/>
        <v>641158.29793977679</v>
      </c>
      <c r="Z180" s="31">
        <v>40057</v>
      </c>
      <c r="AA180" s="28">
        <f t="shared" si="101"/>
        <v>0</v>
      </c>
      <c r="AB180" s="20">
        <f t="shared" si="85"/>
        <v>6443.0140148550854</v>
      </c>
      <c r="AC180" s="28">
        <f t="shared" si="102"/>
        <v>0</v>
      </c>
      <c r="AD180" s="20">
        <f t="shared" si="103"/>
        <v>5379.7879803027045</v>
      </c>
      <c r="AE180" s="25">
        <f t="shared" si="104"/>
        <v>162</v>
      </c>
      <c r="AF180" s="20">
        <f t="shared" si="86"/>
        <v>6909.1152521264676</v>
      </c>
      <c r="AG180" s="20">
        <f t="shared" si="87"/>
        <v>3740.9348971985114</v>
      </c>
      <c r="AH180" s="20">
        <f t="shared" si="88"/>
        <v>3168.1803549279562</v>
      </c>
      <c r="AI180" s="26">
        <f t="shared" si="89"/>
        <v>661886.91248036304</v>
      </c>
      <c r="AJ180" s="31">
        <v>40057</v>
      </c>
      <c r="AK180" s="28">
        <f t="shared" si="105"/>
        <v>0</v>
      </c>
      <c r="AL180" s="20">
        <f t="shared" si="90"/>
        <v>6909.1152521264676</v>
      </c>
      <c r="AM180" s="28">
        <f t="shared" si="106"/>
        <v>0</v>
      </c>
      <c r="AN180" s="20">
        <f t="shared" si="107"/>
        <v>5674.6067360509587</v>
      </c>
    </row>
    <row r="181" spans="1:40" ht="11.1" customHeight="1">
      <c r="A181" s="25">
        <f t="shared" si="91"/>
        <v>163</v>
      </c>
      <c r="B181" s="20">
        <f t="shared" si="72"/>
        <v>6443.0140148550854</v>
      </c>
      <c r="C181" s="20">
        <f t="shared" si="73"/>
        <v>3205.7914896988841</v>
      </c>
      <c r="D181" s="20">
        <f t="shared" si="74"/>
        <v>3237.2225251562013</v>
      </c>
      <c r="E181" s="26">
        <f t="shared" si="75"/>
        <v>637921.07541462057</v>
      </c>
      <c r="F181" s="31">
        <v>40087</v>
      </c>
      <c r="G181" s="28">
        <f t="shared" si="92"/>
        <v>6443.0140148550854</v>
      </c>
      <c r="H181" s="20">
        <f t="shared" si="93"/>
        <v>6443.0140148550854</v>
      </c>
      <c r="I181" s="28">
        <f t="shared" si="94"/>
        <v>5385.1028232544541</v>
      </c>
      <c r="J181" s="20">
        <f t="shared" si="95"/>
        <v>5385.1028232544541</v>
      </c>
      <c r="K181" s="25">
        <f t="shared" si="96"/>
        <v>163</v>
      </c>
      <c r="L181" s="20">
        <f t="shared" si="76"/>
        <v>6909.1152521264676</v>
      </c>
      <c r="M181" s="20">
        <f t="shared" si="77"/>
        <v>3723.1138827020422</v>
      </c>
      <c r="N181" s="20">
        <f t="shared" si="78"/>
        <v>3186.0013694244253</v>
      </c>
      <c r="O181" s="26">
        <f t="shared" si="79"/>
        <v>658700.91111093864</v>
      </c>
      <c r="P181" s="31">
        <v>40087</v>
      </c>
      <c r="Q181" s="28">
        <f t="shared" si="97"/>
        <v>6909.1152521264676</v>
      </c>
      <c r="R181" s="20">
        <f t="shared" si="80"/>
        <v>6909.1152521264676</v>
      </c>
      <c r="S181" s="28">
        <f t="shared" si="98"/>
        <v>5680.4876708347938</v>
      </c>
      <c r="T181" s="20">
        <f t="shared" si="99"/>
        <v>5680.4876708347938</v>
      </c>
      <c r="U181" s="25">
        <f t="shared" si="100"/>
        <v>163</v>
      </c>
      <c r="V181" s="20">
        <f t="shared" si="81"/>
        <v>6443.0140148550854</v>
      </c>
      <c r="W181" s="20">
        <f t="shared" si="82"/>
        <v>3205.7914896988841</v>
      </c>
      <c r="X181" s="20">
        <f t="shared" si="83"/>
        <v>3237.2225251562013</v>
      </c>
      <c r="Y181" s="26">
        <f t="shared" si="84"/>
        <v>637921.07541462057</v>
      </c>
      <c r="Z181" s="31">
        <v>40087</v>
      </c>
      <c r="AA181" s="28">
        <f t="shared" si="101"/>
        <v>0</v>
      </c>
      <c r="AB181" s="20">
        <f t="shared" si="85"/>
        <v>6443.0140148550854</v>
      </c>
      <c r="AC181" s="28">
        <f t="shared" si="102"/>
        <v>0</v>
      </c>
      <c r="AD181" s="20">
        <f t="shared" si="103"/>
        <v>5385.1028232544541</v>
      </c>
      <c r="AE181" s="25">
        <f t="shared" si="104"/>
        <v>163</v>
      </c>
      <c r="AF181" s="20">
        <f t="shared" si="86"/>
        <v>6909.1152521264676</v>
      </c>
      <c r="AG181" s="20">
        <f t="shared" si="87"/>
        <v>3723.1138827020422</v>
      </c>
      <c r="AH181" s="20">
        <f t="shared" si="88"/>
        <v>3186.0013694244253</v>
      </c>
      <c r="AI181" s="26">
        <f t="shared" si="89"/>
        <v>658700.91111093864</v>
      </c>
      <c r="AJ181" s="31">
        <v>40087</v>
      </c>
      <c r="AK181" s="28">
        <f t="shared" si="105"/>
        <v>0</v>
      </c>
      <c r="AL181" s="20">
        <f t="shared" si="90"/>
        <v>6909.1152521264676</v>
      </c>
      <c r="AM181" s="28">
        <f t="shared" si="106"/>
        <v>0</v>
      </c>
      <c r="AN181" s="20">
        <f t="shared" si="107"/>
        <v>5680.4876708347938</v>
      </c>
    </row>
    <row r="182" spans="1:40" ht="11.1" customHeight="1">
      <c r="A182" s="25">
        <f t="shared" si="91"/>
        <v>164</v>
      </c>
      <c r="B182" s="20">
        <f t="shared" si="72"/>
        <v>6443.0140148550854</v>
      </c>
      <c r="C182" s="20">
        <f t="shared" si="73"/>
        <v>3189.6053770731028</v>
      </c>
      <c r="D182" s="20">
        <f t="shared" si="74"/>
        <v>3253.4086377819826</v>
      </c>
      <c r="E182" s="26">
        <f t="shared" si="75"/>
        <v>634667.6667768386</v>
      </c>
      <c r="F182" s="31">
        <v>40118</v>
      </c>
      <c r="G182" s="28">
        <f t="shared" si="92"/>
        <v>6443.0140148550854</v>
      </c>
      <c r="H182" s="20">
        <f t="shared" si="93"/>
        <v>6443.0140148550854</v>
      </c>
      <c r="I182" s="28">
        <f t="shared" si="94"/>
        <v>5390.4442404209613</v>
      </c>
      <c r="J182" s="20">
        <f t="shared" si="95"/>
        <v>5390.4442404209613</v>
      </c>
      <c r="K182" s="25">
        <f t="shared" si="96"/>
        <v>164</v>
      </c>
      <c r="L182" s="20">
        <f t="shared" si="76"/>
        <v>6909.1152521264676</v>
      </c>
      <c r="M182" s="20">
        <f t="shared" si="77"/>
        <v>3705.1926249990302</v>
      </c>
      <c r="N182" s="20">
        <f t="shared" si="78"/>
        <v>3203.9226271274374</v>
      </c>
      <c r="O182" s="26">
        <f t="shared" si="79"/>
        <v>655496.98848381126</v>
      </c>
      <c r="P182" s="31">
        <v>40118</v>
      </c>
      <c r="Q182" s="28">
        <f t="shared" si="97"/>
        <v>6909.1152521264676</v>
      </c>
      <c r="R182" s="20">
        <f t="shared" si="80"/>
        <v>6909.1152521264676</v>
      </c>
      <c r="S182" s="28">
        <f t="shared" si="98"/>
        <v>5686.4016858767873</v>
      </c>
      <c r="T182" s="20">
        <f t="shared" si="99"/>
        <v>5686.4016858767873</v>
      </c>
      <c r="U182" s="25">
        <f t="shared" si="100"/>
        <v>164</v>
      </c>
      <c r="V182" s="20">
        <f t="shared" si="81"/>
        <v>6443.0140148550854</v>
      </c>
      <c r="W182" s="20">
        <f t="shared" si="82"/>
        <v>3189.6053770731028</v>
      </c>
      <c r="X182" s="20">
        <f t="shared" si="83"/>
        <v>3253.4086377819826</v>
      </c>
      <c r="Y182" s="26">
        <f t="shared" si="84"/>
        <v>634667.6667768386</v>
      </c>
      <c r="Z182" s="31">
        <v>40118</v>
      </c>
      <c r="AA182" s="28">
        <f t="shared" si="101"/>
        <v>0</v>
      </c>
      <c r="AB182" s="20">
        <f t="shared" si="85"/>
        <v>6443.0140148550854</v>
      </c>
      <c r="AC182" s="28">
        <f t="shared" si="102"/>
        <v>0</v>
      </c>
      <c r="AD182" s="20">
        <f t="shared" si="103"/>
        <v>5390.4442404209613</v>
      </c>
      <c r="AE182" s="25">
        <f t="shared" si="104"/>
        <v>164</v>
      </c>
      <c r="AF182" s="20">
        <f t="shared" si="86"/>
        <v>6909.1152521264676</v>
      </c>
      <c r="AG182" s="20">
        <f t="shared" si="87"/>
        <v>3705.1926249990302</v>
      </c>
      <c r="AH182" s="20">
        <f t="shared" si="88"/>
        <v>3203.9226271274374</v>
      </c>
      <c r="AI182" s="26">
        <f t="shared" si="89"/>
        <v>655496.98848381126</v>
      </c>
      <c r="AJ182" s="31">
        <v>40118</v>
      </c>
      <c r="AK182" s="28">
        <f t="shared" si="105"/>
        <v>0</v>
      </c>
      <c r="AL182" s="20">
        <f t="shared" si="90"/>
        <v>6909.1152521264676</v>
      </c>
      <c r="AM182" s="28">
        <f t="shared" si="106"/>
        <v>0</v>
      </c>
      <c r="AN182" s="20">
        <f t="shared" si="107"/>
        <v>5686.4016858767873</v>
      </c>
    </row>
    <row r="183" spans="1:40" ht="11.1" customHeight="1">
      <c r="A183" s="25">
        <f t="shared" si="91"/>
        <v>165</v>
      </c>
      <c r="B183" s="20">
        <f t="shared" si="72"/>
        <v>6443.0140148550854</v>
      </c>
      <c r="C183" s="20">
        <f t="shared" si="73"/>
        <v>3173.3383338841927</v>
      </c>
      <c r="D183" s="20">
        <f t="shared" si="74"/>
        <v>3269.6756809708927</v>
      </c>
      <c r="E183" s="26">
        <f t="shared" si="75"/>
        <v>631397.99109586771</v>
      </c>
      <c r="F183" s="31">
        <v>40148</v>
      </c>
      <c r="G183" s="28">
        <f t="shared" si="92"/>
        <v>6443.0140148550854</v>
      </c>
      <c r="H183" s="20">
        <f t="shared" si="93"/>
        <v>6443.0140148550854</v>
      </c>
      <c r="I183" s="28">
        <f t="shared" si="94"/>
        <v>5395.812364673302</v>
      </c>
      <c r="J183" s="20">
        <f t="shared" si="95"/>
        <v>5395.812364673302</v>
      </c>
      <c r="K183" s="25">
        <f t="shared" si="96"/>
        <v>165</v>
      </c>
      <c r="L183" s="20">
        <f t="shared" si="76"/>
        <v>6909.1152521264676</v>
      </c>
      <c r="M183" s="20">
        <f t="shared" si="77"/>
        <v>3687.1705602214388</v>
      </c>
      <c r="N183" s="20">
        <f t="shared" si="78"/>
        <v>3221.9446919050288</v>
      </c>
      <c r="O183" s="26">
        <f t="shared" si="79"/>
        <v>652275.04379190621</v>
      </c>
      <c r="P183" s="31">
        <v>40148</v>
      </c>
      <c r="Q183" s="28">
        <f t="shared" si="97"/>
        <v>6909.1152521264676</v>
      </c>
      <c r="R183" s="20">
        <f t="shared" si="80"/>
        <v>6909.1152521264676</v>
      </c>
      <c r="S183" s="28">
        <f t="shared" si="98"/>
        <v>5692.3489672533924</v>
      </c>
      <c r="T183" s="20">
        <f t="shared" si="99"/>
        <v>5692.3489672533924</v>
      </c>
      <c r="U183" s="25">
        <f t="shared" si="100"/>
        <v>165</v>
      </c>
      <c r="V183" s="20">
        <f t="shared" si="81"/>
        <v>6443.0140148550854</v>
      </c>
      <c r="W183" s="20">
        <f t="shared" si="82"/>
        <v>3173.3383338841927</v>
      </c>
      <c r="X183" s="20">
        <f t="shared" si="83"/>
        <v>3269.6756809708927</v>
      </c>
      <c r="Y183" s="26">
        <f t="shared" si="84"/>
        <v>631397.99109586771</v>
      </c>
      <c r="Z183" s="31">
        <v>40148</v>
      </c>
      <c r="AA183" s="28">
        <f t="shared" si="101"/>
        <v>0</v>
      </c>
      <c r="AB183" s="20">
        <f t="shared" si="85"/>
        <v>6443.0140148550854</v>
      </c>
      <c r="AC183" s="28">
        <f t="shared" si="102"/>
        <v>0</v>
      </c>
      <c r="AD183" s="20">
        <f t="shared" si="103"/>
        <v>5395.812364673302</v>
      </c>
      <c r="AE183" s="25">
        <f t="shared" si="104"/>
        <v>165</v>
      </c>
      <c r="AF183" s="20">
        <f t="shared" si="86"/>
        <v>6909.1152521264676</v>
      </c>
      <c r="AG183" s="20">
        <f t="shared" si="87"/>
        <v>3687.1705602214388</v>
      </c>
      <c r="AH183" s="20">
        <f t="shared" si="88"/>
        <v>3221.9446919050288</v>
      </c>
      <c r="AI183" s="26">
        <f t="shared" si="89"/>
        <v>652275.04379190621</v>
      </c>
      <c r="AJ183" s="31">
        <v>40148</v>
      </c>
      <c r="AK183" s="28">
        <f t="shared" si="105"/>
        <v>0</v>
      </c>
      <c r="AL183" s="20">
        <f t="shared" si="90"/>
        <v>6909.1152521264676</v>
      </c>
      <c r="AM183" s="28">
        <f t="shared" si="106"/>
        <v>0</v>
      </c>
      <c r="AN183" s="20">
        <f t="shared" si="107"/>
        <v>5692.3489672533924</v>
      </c>
    </row>
    <row r="184" spans="1:40" ht="11.1" customHeight="1">
      <c r="A184" s="25">
        <f t="shared" si="91"/>
        <v>166</v>
      </c>
      <c r="B184" s="20">
        <f t="shared" si="72"/>
        <v>6443.0140148550854</v>
      </c>
      <c r="C184" s="20">
        <f t="shared" si="73"/>
        <v>3156.9899554793387</v>
      </c>
      <c r="D184" s="20">
        <f t="shared" si="74"/>
        <v>3286.0240593757467</v>
      </c>
      <c r="E184" s="26">
        <f t="shared" si="75"/>
        <v>628111.96703649196</v>
      </c>
      <c r="F184" s="31">
        <v>40179</v>
      </c>
      <c r="G184" s="28">
        <f t="shared" si="92"/>
        <v>6443.0140148550854</v>
      </c>
      <c r="H184" s="20">
        <f t="shared" si="93"/>
        <v>6443.0140148550854</v>
      </c>
      <c r="I184" s="28">
        <f t="shared" si="94"/>
        <v>5401.2073295469036</v>
      </c>
      <c r="J184" s="20">
        <f t="shared" si="95"/>
        <v>5401.2073295469036</v>
      </c>
      <c r="K184" s="25">
        <f t="shared" si="96"/>
        <v>166</v>
      </c>
      <c r="L184" s="20">
        <f t="shared" si="76"/>
        <v>6909.1152521264676</v>
      </c>
      <c r="M184" s="20">
        <f t="shared" si="77"/>
        <v>3669.0471213294727</v>
      </c>
      <c r="N184" s="20">
        <f t="shared" si="78"/>
        <v>3240.0681307969949</v>
      </c>
      <c r="O184" s="26">
        <f t="shared" si="79"/>
        <v>649034.9756611092</v>
      </c>
      <c r="P184" s="31">
        <v>40179</v>
      </c>
      <c r="Q184" s="28">
        <f t="shared" si="97"/>
        <v>6909.1152521264676</v>
      </c>
      <c r="R184" s="20">
        <f t="shared" si="80"/>
        <v>6909.1152521264676</v>
      </c>
      <c r="S184" s="28">
        <f t="shared" si="98"/>
        <v>5698.3297020877417</v>
      </c>
      <c r="T184" s="20">
        <f t="shared" si="99"/>
        <v>5698.3297020877417</v>
      </c>
      <c r="U184" s="25">
        <f t="shared" si="100"/>
        <v>166</v>
      </c>
      <c r="V184" s="20">
        <f t="shared" si="81"/>
        <v>6443.0140148550854</v>
      </c>
      <c r="W184" s="20">
        <f t="shared" si="82"/>
        <v>3156.9899554793387</v>
      </c>
      <c r="X184" s="20">
        <f t="shared" si="83"/>
        <v>3286.0240593757467</v>
      </c>
      <c r="Y184" s="26">
        <f t="shared" si="84"/>
        <v>628111.96703649196</v>
      </c>
      <c r="Z184" s="31">
        <v>40179</v>
      </c>
      <c r="AA184" s="28">
        <f t="shared" si="101"/>
        <v>0</v>
      </c>
      <c r="AB184" s="20">
        <f t="shared" si="85"/>
        <v>6443.0140148550854</v>
      </c>
      <c r="AC184" s="28">
        <f t="shared" si="102"/>
        <v>0</v>
      </c>
      <c r="AD184" s="20">
        <f t="shared" si="103"/>
        <v>5401.2073295469036</v>
      </c>
      <c r="AE184" s="25">
        <f t="shared" si="104"/>
        <v>166</v>
      </c>
      <c r="AF184" s="20">
        <f t="shared" si="86"/>
        <v>6909.1152521264676</v>
      </c>
      <c r="AG184" s="20">
        <f t="shared" si="87"/>
        <v>3669.0471213294727</v>
      </c>
      <c r="AH184" s="20">
        <f t="shared" si="88"/>
        <v>3240.0681307969949</v>
      </c>
      <c r="AI184" s="26">
        <f t="shared" si="89"/>
        <v>649034.9756611092</v>
      </c>
      <c r="AJ184" s="31">
        <v>40179</v>
      </c>
      <c r="AK184" s="28">
        <f t="shared" si="105"/>
        <v>0</v>
      </c>
      <c r="AL184" s="20">
        <f t="shared" si="90"/>
        <v>6909.1152521264676</v>
      </c>
      <c r="AM184" s="28">
        <f t="shared" si="106"/>
        <v>0</v>
      </c>
      <c r="AN184" s="20">
        <f t="shared" si="107"/>
        <v>5698.3297020877417</v>
      </c>
    </row>
    <row r="185" spans="1:40" ht="11.1" customHeight="1">
      <c r="A185" s="25">
        <f t="shared" si="91"/>
        <v>167</v>
      </c>
      <c r="B185" s="20">
        <f t="shared" si="72"/>
        <v>6443.0140148550854</v>
      </c>
      <c r="C185" s="20">
        <f t="shared" si="73"/>
        <v>3140.5598351824597</v>
      </c>
      <c r="D185" s="20">
        <f t="shared" si="74"/>
        <v>3302.4541796726257</v>
      </c>
      <c r="E185" s="26">
        <f t="shared" si="75"/>
        <v>624809.51285681932</v>
      </c>
      <c r="F185" s="31">
        <v>40210</v>
      </c>
      <c r="G185" s="28">
        <f t="shared" si="92"/>
        <v>6443.0140148550854</v>
      </c>
      <c r="H185" s="20">
        <f t="shared" si="93"/>
        <v>6443.0140148550854</v>
      </c>
      <c r="I185" s="28">
        <f t="shared" si="94"/>
        <v>5406.6292692448733</v>
      </c>
      <c r="J185" s="20">
        <f t="shared" si="95"/>
        <v>5406.6292692448733</v>
      </c>
      <c r="K185" s="25">
        <f t="shared" si="96"/>
        <v>167</v>
      </c>
      <c r="L185" s="20">
        <f t="shared" si="76"/>
        <v>6909.1152521264676</v>
      </c>
      <c r="M185" s="20">
        <f t="shared" si="77"/>
        <v>3650.8217380937399</v>
      </c>
      <c r="N185" s="20">
        <f t="shared" si="78"/>
        <v>3258.2935140327277</v>
      </c>
      <c r="O185" s="26">
        <f t="shared" si="79"/>
        <v>645776.68214707647</v>
      </c>
      <c r="P185" s="31">
        <v>40210</v>
      </c>
      <c r="Q185" s="28">
        <f t="shared" si="97"/>
        <v>6909.1152521264676</v>
      </c>
      <c r="R185" s="20">
        <f t="shared" si="80"/>
        <v>6909.1152521264676</v>
      </c>
      <c r="S185" s="28">
        <f t="shared" si="98"/>
        <v>5704.3440785555331</v>
      </c>
      <c r="T185" s="20">
        <f t="shared" si="99"/>
        <v>5704.3440785555331</v>
      </c>
      <c r="U185" s="25">
        <f t="shared" si="100"/>
        <v>167</v>
      </c>
      <c r="V185" s="20">
        <f t="shared" si="81"/>
        <v>6443.0140148550854</v>
      </c>
      <c r="W185" s="20">
        <f t="shared" si="82"/>
        <v>3140.5598351824597</v>
      </c>
      <c r="X185" s="20">
        <f t="shared" si="83"/>
        <v>3302.4541796726257</v>
      </c>
      <c r="Y185" s="26">
        <f t="shared" si="84"/>
        <v>624809.51285681932</v>
      </c>
      <c r="Z185" s="31">
        <v>40210</v>
      </c>
      <c r="AA185" s="28">
        <f t="shared" si="101"/>
        <v>0</v>
      </c>
      <c r="AB185" s="20">
        <f t="shared" si="85"/>
        <v>6443.0140148550854</v>
      </c>
      <c r="AC185" s="28">
        <f t="shared" si="102"/>
        <v>0</v>
      </c>
      <c r="AD185" s="20">
        <f t="shared" si="103"/>
        <v>5406.6292692448733</v>
      </c>
      <c r="AE185" s="25">
        <f t="shared" si="104"/>
        <v>167</v>
      </c>
      <c r="AF185" s="20">
        <f t="shared" si="86"/>
        <v>6909.1152521264676</v>
      </c>
      <c r="AG185" s="20">
        <f t="shared" si="87"/>
        <v>3650.8217380937399</v>
      </c>
      <c r="AH185" s="20">
        <f t="shared" si="88"/>
        <v>3258.2935140327277</v>
      </c>
      <c r="AI185" s="26">
        <f t="shared" si="89"/>
        <v>645776.68214707647</v>
      </c>
      <c r="AJ185" s="31">
        <v>40210</v>
      </c>
      <c r="AK185" s="28">
        <f t="shared" si="105"/>
        <v>0</v>
      </c>
      <c r="AL185" s="20">
        <f t="shared" si="90"/>
        <v>6909.1152521264676</v>
      </c>
      <c r="AM185" s="28">
        <f t="shared" si="106"/>
        <v>0</v>
      </c>
      <c r="AN185" s="20">
        <f t="shared" si="107"/>
        <v>5704.3440785555331</v>
      </c>
    </row>
    <row r="186" spans="1:40" ht="11.1" customHeight="1">
      <c r="A186" s="25">
        <f t="shared" si="91"/>
        <v>168</v>
      </c>
      <c r="B186" s="20">
        <f t="shared" si="72"/>
        <v>6443.0140148550854</v>
      </c>
      <c r="C186" s="20">
        <f t="shared" si="73"/>
        <v>3124.0475642840961</v>
      </c>
      <c r="D186" s="20">
        <f t="shared" si="74"/>
        <v>3318.9664505709893</v>
      </c>
      <c r="E186" s="26">
        <f t="shared" si="75"/>
        <v>621490.54640624835</v>
      </c>
      <c r="F186" s="31">
        <v>40238</v>
      </c>
      <c r="G186" s="28">
        <f t="shared" si="92"/>
        <v>6443.0140148550854</v>
      </c>
      <c r="H186" s="20">
        <f t="shared" si="93"/>
        <v>6443.0140148550854</v>
      </c>
      <c r="I186" s="28">
        <f t="shared" si="94"/>
        <v>5412.0783186413337</v>
      </c>
      <c r="J186" s="20">
        <f t="shared" si="95"/>
        <v>5412.0783186413337</v>
      </c>
      <c r="K186" s="25">
        <f t="shared" si="96"/>
        <v>168</v>
      </c>
      <c r="L186" s="20">
        <f t="shared" si="76"/>
        <v>6909.1152521264676</v>
      </c>
      <c r="M186" s="20">
        <f t="shared" si="77"/>
        <v>3632.4938370773052</v>
      </c>
      <c r="N186" s="20">
        <f t="shared" si="78"/>
        <v>3276.6214150491624</v>
      </c>
      <c r="O186" s="26">
        <f t="shared" si="79"/>
        <v>642500.06073202728</v>
      </c>
      <c r="P186" s="31">
        <v>40238</v>
      </c>
      <c r="Q186" s="28">
        <f t="shared" si="97"/>
        <v>6909.1152521264676</v>
      </c>
      <c r="R186" s="20">
        <f t="shared" si="80"/>
        <v>6909.1152521264676</v>
      </c>
      <c r="S186" s="28">
        <f t="shared" si="98"/>
        <v>5710.3922858909573</v>
      </c>
      <c r="T186" s="20">
        <f t="shared" si="99"/>
        <v>5710.3922858909573</v>
      </c>
      <c r="U186" s="25">
        <f t="shared" si="100"/>
        <v>168</v>
      </c>
      <c r="V186" s="20">
        <f t="shared" si="81"/>
        <v>6443.0140148550854</v>
      </c>
      <c r="W186" s="20">
        <f t="shared" si="82"/>
        <v>3124.0475642840961</v>
      </c>
      <c r="X186" s="20">
        <f t="shared" si="83"/>
        <v>3318.9664505709893</v>
      </c>
      <c r="Y186" s="26">
        <f t="shared" si="84"/>
        <v>621490.54640624835</v>
      </c>
      <c r="Z186" s="31">
        <v>40238</v>
      </c>
      <c r="AA186" s="28">
        <f t="shared" si="101"/>
        <v>0</v>
      </c>
      <c r="AB186" s="20">
        <f t="shared" si="85"/>
        <v>6443.0140148550854</v>
      </c>
      <c r="AC186" s="28">
        <f t="shared" si="102"/>
        <v>0</v>
      </c>
      <c r="AD186" s="20">
        <f t="shared" si="103"/>
        <v>5412.0783186413337</v>
      </c>
      <c r="AE186" s="25">
        <f t="shared" si="104"/>
        <v>168</v>
      </c>
      <c r="AF186" s="20">
        <f t="shared" si="86"/>
        <v>6909.1152521264676</v>
      </c>
      <c r="AG186" s="20">
        <f t="shared" si="87"/>
        <v>3632.4938370773052</v>
      </c>
      <c r="AH186" s="20">
        <f t="shared" si="88"/>
        <v>3276.6214150491624</v>
      </c>
      <c r="AI186" s="26">
        <f t="shared" si="89"/>
        <v>642500.06073202728</v>
      </c>
      <c r="AJ186" s="31">
        <v>40238</v>
      </c>
      <c r="AK186" s="28">
        <f t="shared" si="105"/>
        <v>0</v>
      </c>
      <c r="AL186" s="20">
        <f t="shared" si="90"/>
        <v>6909.1152521264676</v>
      </c>
      <c r="AM186" s="28">
        <f t="shared" si="106"/>
        <v>0</v>
      </c>
      <c r="AN186" s="20">
        <f t="shared" si="107"/>
        <v>5710.3922858909573</v>
      </c>
    </row>
    <row r="187" spans="1:40" ht="11.1" customHeight="1">
      <c r="A187" s="25">
        <f t="shared" si="91"/>
        <v>169</v>
      </c>
      <c r="B187" s="20">
        <f t="shared" si="72"/>
        <v>6443.0140148550854</v>
      </c>
      <c r="C187" s="20">
        <f t="shared" si="73"/>
        <v>3107.4527320312413</v>
      </c>
      <c r="D187" s="20">
        <f t="shared" si="74"/>
        <v>3335.5612828238441</v>
      </c>
      <c r="E187" s="26">
        <f t="shared" si="75"/>
        <v>618154.98512342456</v>
      </c>
      <c r="F187" s="31">
        <v>40269</v>
      </c>
      <c r="G187" s="28">
        <f t="shared" si="92"/>
        <v>6443.0140148550854</v>
      </c>
      <c r="H187" s="20">
        <f t="shared" si="93"/>
        <v>6443.0140148550854</v>
      </c>
      <c r="I187" s="28">
        <f t="shared" si="94"/>
        <v>5417.5546132847758</v>
      </c>
      <c r="J187" s="20">
        <f t="shared" si="95"/>
        <v>5417.5546132847758</v>
      </c>
      <c r="K187" s="25">
        <f t="shared" si="96"/>
        <v>169</v>
      </c>
      <c r="L187" s="20">
        <f t="shared" si="76"/>
        <v>6909.1152521264676</v>
      </c>
      <c r="M187" s="20">
        <f t="shared" si="77"/>
        <v>3614.0628416176537</v>
      </c>
      <c r="N187" s="20">
        <f t="shared" si="78"/>
        <v>3295.0524105088139</v>
      </c>
      <c r="O187" s="26">
        <f t="shared" si="79"/>
        <v>639205.00832151843</v>
      </c>
      <c r="P187" s="31">
        <v>40269</v>
      </c>
      <c r="Q187" s="28">
        <f t="shared" si="97"/>
        <v>6909.1152521264676</v>
      </c>
      <c r="R187" s="20">
        <f t="shared" si="80"/>
        <v>6909.1152521264676</v>
      </c>
      <c r="S187" s="28">
        <f t="shared" si="98"/>
        <v>5716.474514392642</v>
      </c>
      <c r="T187" s="20">
        <f t="shared" si="99"/>
        <v>5716.474514392642</v>
      </c>
      <c r="U187" s="25">
        <f t="shared" si="100"/>
        <v>169</v>
      </c>
      <c r="V187" s="20">
        <f t="shared" si="81"/>
        <v>6443.0140148550854</v>
      </c>
      <c r="W187" s="20">
        <f t="shared" si="82"/>
        <v>3107.4527320312413</v>
      </c>
      <c r="X187" s="20">
        <f t="shared" si="83"/>
        <v>3335.5612828238441</v>
      </c>
      <c r="Y187" s="26">
        <f t="shared" si="84"/>
        <v>618154.98512342456</v>
      </c>
      <c r="Z187" s="31">
        <v>40269</v>
      </c>
      <c r="AA187" s="28">
        <f t="shared" si="101"/>
        <v>0</v>
      </c>
      <c r="AB187" s="20">
        <f t="shared" si="85"/>
        <v>6443.0140148550854</v>
      </c>
      <c r="AC187" s="28">
        <f t="shared" si="102"/>
        <v>0</v>
      </c>
      <c r="AD187" s="20">
        <f t="shared" si="103"/>
        <v>5417.5546132847758</v>
      </c>
      <c r="AE187" s="25">
        <f t="shared" si="104"/>
        <v>169</v>
      </c>
      <c r="AF187" s="20">
        <f t="shared" si="86"/>
        <v>6909.1152521264676</v>
      </c>
      <c r="AG187" s="20">
        <f t="shared" si="87"/>
        <v>3614.0628416176537</v>
      </c>
      <c r="AH187" s="20">
        <f t="shared" si="88"/>
        <v>3295.0524105088139</v>
      </c>
      <c r="AI187" s="26">
        <f t="shared" si="89"/>
        <v>639205.00832151843</v>
      </c>
      <c r="AJ187" s="31">
        <v>40269</v>
      </c>
      <c r="AK187" s="28">
        <f t="shared" si="105"/>
        <v>0</v>
      </c>
      <c r="AL187" s="20">
        <f t="shared" si="90"/>
        <v>6909.1152521264676</v>
      </c>
      <c r="AM187" s="28">
        <f t="shared" si="106"/>
        <v>0</v>
      </c>
      <c r="AN187" s="20">
        <f t="shared" si="107"/>
        <v>5716.474514392642</v>
      </c>
    </row>
    <row r="188" spans="1:40" ht="11.1" customHeight="1">
      <c r="A188" s="25">
        <f t="shared" si="91"/>
        <v>170</v>
      </c>
      <c r="B188" s="20">
        <f t="shared" si="72"/>
        <v>6443.0140148550854</v>
      </c>
      <c r="C188" s="20">
        <f t="shared" si="73"/>
        <v>3090.7749256171228</v>
      </c>
      <c r="D188" s="20">
        <f t="shared" si="74"/>
        <v>3352.2390892379626</v>
      </c>
      <c r="E188" s="26">
        <f t="shared" si="75"/>
        <v>614802.74603418657</v>
      </c>
      <c r="F188" s="31">
        <v>40299</v>
      </c>
      <c r="G188" s="28">
        <f t="shared" si="92"/>
        <v>6443.0140148550854</v>
      </c>
      <c r="H188" s="20">
        <f t="shared" si="93"/>
        <v>6443.0140148550854</v>
      </c>
      <c r="I188" s="28">
        <f t="shared" si="94"/>
        <v>5423.0582894014351</v>
      </c>
      <c r="J188" s="20">
        <f t="shared" si="95"/>
        <v>5423.0582894014351</v>
      </c>
      <c r="K188" s="25">
        <f t="shared" si="96"/>
        <v>170</v>
      </c>
      <c r="L188" s="20">
        <f t="shared" si="76"/>
        <v>6909.1152521264676</v>
      </c>
      <c r="M188" s="20">
        <f t="shared" si="77"/>
        <v>3595.5281718085412</v>
      </c>
      <c r="N188" s="20">
        <f t="shared" si="78"/>
        <v>3313.5870803179264</v>
      </c>
      <c r="O188" s="26">
        <f t="shared" si="79"/>
        <v>635891.42124120053</v>
      </c>
      <c r="P188" s="31">
        <v>40299</v>
      </c>
      <c r="Q188" s="28">
        <f t="shared" si="97"/>
        <v>6909.1152521264676</v>
      </c>
      <c r="R188" s="20">
        <f t="shared" si="80"/>
        <v>6909.1152521264676</v>
      </c>
      <c r="S188" s="28">
        <f t="shared" si="98"/>
        <v>5722.5909554296486</v>
      </c>
      <c r="T188" s="20">
        <f t="shared" si="99"/>
        <v>5722.5909554296486</v>
      </c>
      <c r="U188" s="25">
        <f t="shared" si="100"/>
        <v>170</v>
      </c>
      <c r="V188" s="20">
        <f t="shared" si="81"/>
        <v>6443.0140148550854</v>
      </c>
      <c r="W188" s="20">
        <f t="shared" si="82"/>
        <v>3090.7749256171228</v>
      </c>
      <c r="X188" s="20">
        <f t="shared" si="83"/>
        <v>3352.2390892379626</v>
      </c>
      <c r="Y188" s="26">
        <f t="shared" si="84"/>
        <v>614802.74603418657</v>
      </c>
      <c r="Z188" s="31">
        <v>40299</v>
      </c>
      <c r="AA188" s="28">
        <f t="shared" si="101"/>
        <v>0</v>
      </c>
      <c r="AB188" s="20">
        <f t="shared" si="85"/>
        <v>6443.0140148550854</v>
      </c>
      <c r="AC188" s="28">
        <f t="shared" si="102"/>
        <v>0</v>
      </c>
      <c r="AD188" s="20">
        <f t="shared" si="103"/>
        <v>5423.0582894014351</v>
      </c>
      <c r="AE188" s="25">
        <f t="shared" si="104"/>
        <v>170</v>
      </c>
      <c r="AF188" s="20">
        <f t="shared" si="86"/>
        <v>6909.1152521264676</v>
      </c>
      <c r="AG188" s="20">
        <f t="shared" si="87"/>
        <v>3595.5281718085412</v>
      </c>
      <c r="AH188" s="20">
        <f t="shared" si="88"/>
        <v>3313.5870803179264</v>
      </c>
      <c r="AI188" s="26">
        <f t="shared" si="89"/>
        <v>635891.42124120053</v>
      </c>
      <c r="AJ188" s="31">
        <v>40299</v>
      </c>
      <c r="AK188" s="28">
        <f t="shared" si="105"/>
        <v>0</v>
      </c>
      <c r="AL188" s="20">
        <f t="shared" si="90"/>
        <v>6909.1152521264676</v>
      </c>
      <c r="AM188" s="28">
        <f t="shared" si="106"/>
        <v>0</v>
      </c>
      <c r="AN188" s="20">
        <f t="shared" si="107"/>
        <v>5722.5909554296486</v>
      </c>
    </row>
    <row r="189" spans="1:40" ht="11.1" customHeight="1">
      <c r="A189" s="25">
        <f t="shared" si="91"/>
        <v>171</v>
      </c>
      <c r="B189" s="20">
        <f t="shared" si="72"/>
        <v>6443.0140148550854</v>
      </c>
      <c r="C189" s="20">
        <f t="shared" si="73"/>
        <v>3074.0137301709328</v>
      </c>
      <c r="D189" s="20">
        <f t="shared" si="74"/>
        <v>3369.0002846841526</v>
      </c>
      <c r="E189" s="26">
        <f t="shared" si="75"/>
        <v>611433.74574950244</v>
      </c>
      <c r="F189" s="31">
        <v>40330</v>
      </c>
      <c r="G189" s="28">
        <f t="shared" si="92"/>
        <v>6443.0140148550854</v>
      </c>
      <c r="H189" s="20">
        <f t="shared" si="93"/>
        <v>6443.0140148550854</v>
      </c>
      <c r="I189" s="28">
        <f t="shared" si="94"/>
        <v>5428.5894838986778</v>
      </c>
      <c r="J189" s="20">
        <f t="shared" si="95"/>
        <v>5428.5894838986778</v>
      </c>
      <c r="K189" s="25">
        <f t="shared" si="96"/>
        <v>171</v>
      </c>
      <c r="L189" s="20">
        <f t="shared" si="76"/>
        <v>6909.1152521264676</v>
      </c>
      <c r="M189" s="20">
        <f t="shared" si="77"/>
        <v>3576.8892444817534</v>
      </c>
      <c r="N189" s="20">
        <f t="shared" si="78"/>
        <v>3332.2260076447142</v>
      </c>
      <c r="O189" s="26">
        <f t="shared" si="79"/>
        <v>632559.19523355586</v>
      </c>
      <c r="P189" s="31">
        <v>40330</v>
      </c>
      <c r="Q189" s="28">
        <f t="shared" si="97"/>
        <v>6909.1152521264676</v>
      </c>
      <c r="R189" s="20">
        <f t="shared" si="80"/>
        <v>6909.1152521264676</v>
      </c>
      <c r="S189" s="28">
        <f t="shared" si="98"/>
        <v>5728.7418014474888</v>
      </c>
      <c r="T189" s="20">
        <f t="shared" si="99"/>
        <v>5728.7418014474888</v>
      </c>
      <c r="U189" s="25">
        <f t="shared" si="100"/>
        <v>171</v>
      </c>
      <c r="V189" s="20">
        <f t="shared" si="81"/>
        <v>6443.0140148550854</v>
      </c>
      <c r="W189" s="20">
        <f t="shared" si="82"/>
        <v>3074.0137301709328</v>
      </c>
      <c r="X189" s="20">
        <f t="shared" si="83"/>
        <v>3369.0002846841526</v>
      </c>
      <c r="Y189" s="26">
        <f t="shared" si="84"/>
        <v>611433.74574950244</v>
      </c>
      <c r="Z189" s="31">
        <v>40330</v>
      </c>
      <c r="AA189" s="28">
        <f t="shared" si="101"/>
        <v>0</v>
      </c>
      <c r="AB189" s="20">
        <f t="shared" si="85"/>
        <v>6443.0140148550854</v>
      </c>
      <c r="AC189" s="28">
        <f t="shared" si="102"/>
        <v>0</v>
      </c>
      <c r="AD189" s="20">
        <f t="shared" si="103"/>
        <v>5428.5894838986778</v>
      </c>
      <c r="AE189" s="25">
        <f t="shared" si="104"/>
        <v>171</v>
      </c>
      <c r="AF189" s="20">
        <f t="shared" si="86"/>
        <v>6909.1152521264676</v>
      </c>
      <c r="AG189" s="20">
        <f t="shared" si="87"/>
        <v>3576.8892444817534</v>
      </c>
      <c r="AH189" s="20">
        <f t="shared" si="88"/>
        <v>3332.2260076447142</v>
      </c>
      <c r="AI189" s="26">
        <f t="shared" si="89"/>
        <v>632559.19523355586</v>
      </c>
      <c r="AJ189" s="31">
        <v>40330</v>
      </c>
      <c r="AK189" s="28">
        <f t="shared" si="105"/>
        <v>0</v>
      </c>
      <c r="AL189" s="20">
        <f t="shared" si="90"/>
        <v>6909.1152521264676</v>
      </c>
      <c r="AM189" s="28">
        <f t="shared" si="106"/>
        <v>0</v>
      </c>
      <c r="AN189" s="20">
        <f t="shared" si="107"/>
        <v>5728.7418014474888</v>
      </c>
    </row>
    <row r="190" spans="1:40" ht="11.1" customHeight="1">
      <c r="A190" s="25">
        <f t="shared" si="91"/>
        <v>172</v>
      </c>
      <c r="B190" s="20">
        <f t="shared" si="72"/>
        <v>6443.0140148550854</v>
      </c>
      <c r="C190" s="20">
        <f t="shared" si="73"/>
        <v>3057.168728747512</v>
      </c>
      <c r="D190" s="20">
        <f t="shared" si="74"/>
        <v>3385.8452861075734</v>
      </c>
      <c r="E190" s="26">
        <f t="shared" si="75"/>
        <v>608047.90046339482</v>
      </c>
      <c r="F190" s="31">
        <v>40360</v>
      </c>
      <c r="G190" s="28">
        <f t="shared" si="92"/>
        <v>6443.0140148550854</v>
      </c>
      <c r="H190" s="20">
        <f t="shared" si="93"/>
        <v>6443.0140148550854</v>
      </c>
      <c r="I190" s="28">
        <f t="shared" si="94"/>
        <v>5434.1483343684067</v>
      </c>
      <c r="J190" s="20">
        <f t="shared" si="95"/>
        <v>5434.1483343684067</v>
      </c>
      <c r="K190" s="25">
        <f t="shared" si="96"/>
        <v>172</v>
      </c>
      <c r="L190" s="20">
        <f t="shared" si="76"/>
        <v>6909.1152521264676</v>
      </c>
      <c r="M190" s="20">
        <f t="shared" si="77"/>
        <v>3558.145473188752</v>
      </c>
      <c r="N190" s="20">
        <f t="shared" si="78"/>
        <v>3350.9697789377155</v>
      </c>
      <c r="O190" s="26">
        <f t="shared" si="79"/>
        <v>629208.22545461811</v>
      </c>
      <c r="P190" s="31">
        <v>40360</v>
      </c>
      <c r="Q190" s="28">
        <f t="shared" si="97"/>
        <v>6909.1152521264676</v>
      </c>
      <c r="R190" s="20">
        <f t="shared" si="80"/>
        <v>6909.1152521264676</v>
      </c>
      <c r="S190" s="28">
        <f t="shared" si="98"/>
        <v>5734.9272459741796</v>
      </c>
      <c r="T190" s="20">
        <f t="shared" si="99"/>
        <v>5734.9272459741796</v>
      </c>
      <c r="U190" s="25">
        <f t="shared" si="100"/>
        <v>172</v>
      </c>
      <c r="V190" s="20">
        <f t="shared" si="81"/>
        <v>6443.0140148550854</v>
      </c>
      <c r="W190" s="20">
        <f t="shared" si="82"/>
        <v>3057.168728747512</v>
      </c>
      <c r="X190" s="20">
        <f t="shared" si="83"/>
        <v>3385.8452861075734</v>
      </c>
      <c r="Y190" s="26">
        <f t="shared" si="84"/>
        <v>608047.90046339482</v>
      </c>
      <c r="Z190" s="31">
        <v>40360</v>
      </c>
      <c r="AA190" s="28">
        <f t="shared" si="101"/>
        <v>0</v>
      </c>
      <c r="AB190" s="20">
        <f t="shared" si="85"/>
        <v>6443.0140148550854</v>
      </c>
      <c r="AC190" s="28">
        <f t="shared" si="102"/>
        <v>0</v>
      </c>
      <c r="AD190" s="20">
        <f t="shared" si="103"/>
        <v>5434.1483343684067</v>
      </c>
      <c r="AE190" s="25">
        <f t="shared" si="104"/>
        <v>172</v>
      </c>
      <c r="AF190" s="20">
        <f t="shared" si="86"/>
        <v>6909.1152521264676</v>
      </c>
      <c r="AG190" s="20">
        <f t="shared" si="87"/>
        <v>3558.145473188752</v>
      </c>
      <c r="AH190" s="20">
        <f t="shared" si="88"/>
        <v>3350.9697789377155</v>
      </c>
      <c r="AI190" s="26">
        <f t="shared" si="89"/>
        <v>629208.22545461811</v>
      </c>
      <c r="AJ190" s="31">
        <v>40360</v>
      </c>
      <c r="AK190" s="28">
        <f t="shared" si="105"/>
        <v>0</v>
      </c>
      <c r="AL190" s="20">
        <f t="shared" si="90"/>
        <v>6909.1152521264676</v>
      </c>
      <c r="AM190" s="28">
        <f t="shared" si="106"/>
        <v>0</v>
      </c>
      <c r="AN190" s="20">
        <f t="shared" si="107"/>
        <v>5734.9272459741796</v>
      </c>
    </row>
    <row r="191" spans="1:40" ht="11.1" customHeight="1">
      <c r="A191" s="25">
        <f t="shared" si="91"/>
        <v>173</v>
      </c>
      <c r="B191" s="20">
        <f t="shared" si="72"/>
        <v>6443.0140148550854</v>
      </c>
      <c r="C191" s="20">
        <f t="shared" si="73"/>
        <v>3040.2395023169738</v>
      </c>
      <c r="D191" s="20">
        <f t="shared" si="74"/>
        <v>3402.7745125381116</v>
      </c>
      <c r="E191" s="26">
        <f t="shared" si="75"/>
        <v>604645.12595085672</v>
      </c>
      <c r="F191" s="31">
        <v>40391</v>
      </c>
      <c r="G191" s="28">
        <f t="shared" si="92"/>
        <v>6443.0140148550854</v>
      </c>
      <c r="H191" s="20">
        <f t="shared" si="93"/>
        <v>6443.0140148550854</v>
      </c>
      <c r="I191" s="28">
        <f t="shared" si="94"/>
        <v>5439.7349790904836</v>
      </c>
      <c r="J191" s="20">
        <f t="shared" si="95"/>
        <v>5439.7349790904836</v>
      </c>
      <c r="K191" s="25">
        <f t="shared" si="96"/>
        <v>173</v>
      </c>
      <c r="L191" s="20">
        <f t="shared" si="76"/>
        <v>6909.1152521264676</v>
      </c>
      <c r="M191" s="20">
        <f t="shared" si="77"/>
        <v>3539.2962681822269</v>
      </c>
      <c r="N191" s="20">
        <f t="shared" si="78"/>
        <v>3369.8189839442407</v>
      </c>
      <c r="O191" s="26">
        <f t="shared" si="79"/>
        <v>625838.40647067386</v>
      </c>
      <c r="P191" s="31">
        <v>40391</v>
      </c>
      <c r="Q191" s="28">
        <f t="shared" si="97"/>
        <v>6909.1152521264676</v>
      </c>
      <c r="R191" s="20">
        <f t="shared" si="80"/>
        <v>6909.1152521264676</v>
      </c>
      <c r="S191" s="28">
        <f t="shared" si="98"/>
        <v>5741.1474836263324</v>
      </c>
      <c r="T191" s="20">
        <f t="shared" si="99"/>
        <v>5741.1474836263324</v>
      </c>
      <c r="U191" s="25">
        <f t="shared" si="100"/>
        <v>173</v>
      </c>
      <c r="V191" s="20">
        <f t="shared" si="81"/>
        <v>6443.0140148550854</v>
      </c>
      <c r="W191" s="20">
        <f t="shared" si="82"/>
        <v>3040.2395023169738</v>
      </c>
      <c r="X191" s="20">
        <f t="shared" si="83"/>
        <v>3402.7745125381116</v>
      </c>
      <c r="Y191" s="26">
        <f t="shared" si="84"/>
        <v>604645.12595085672</v>
      </c>
      <c r="Z191" s="31">
        <v>40391</v>
      </c>
      <c r="AA191" s="28">
        <f t="shared" si="101"/>
        <v>0</v>
      </c>
      <c r="AB191" s="20">
        <f t="shared" si="85"/>
        <v>6443.0140148550854</v>
      </c>
      <c r="AC191" s="28">
        <f t="shared" si="102"/>
        <v>0</v>
      </c>
      <c r="AD191" s="20">
        <f t="shared" si="103"/>
        <v>5439.7349790904836</v>
      </c>
      <c r="AE191" s="25">
        <f t="shared" si="104"/>
        <v>173</v>
      </c>
      <c r="AF191" s="20">
        <f t="shared" si="86"/>
        <v>6909.1152521264676</v>
      </c>
      <c r="AG191" s="20">
        <f t="shared" si="87"/>
        <v>3539.2962681822269</v>
      </c>
      <c r="AH191" s="20">
        <f t="shared" si="88"/>
        <v>3369.8189839442407</v>
      </c>
      <c r="AI191" s="26">
        <f t="shared" si="89"/>
        <v>625838.40647067386</v>
      </c>
      <c r="AJ191" s="31">
        <v>40391</v>
      </c>
      <c r="AK191" s="28">
        <f t="shared" si="105"/>
        <v>0</v>
      </c>
      <c r="AL191" s="20">
        <f t="shared" si="90"/>
        <v>6909.1152521264676</v>
      </c>
      <c r="AM191" s="28">
        <f t="shared" si="106"/>
        <v>0</v>
      </c>
      <c r="AN191" s="20">
        <f t="shared" si="107"/>
        <v>5741.1474836263324</v>
      </c>
    </row>
    <row r="192" spans="1:40" ht="11.1" customHeight="1">
      <c r="A192" s="25">
        <f t="shared" si="91"/>
        <v>174</v>
      </c>
      <c r="B192" s="20">
        <f t="shared" si="72"/>
        <v>6443.0140148550854</v>
      </c>
      <c r="C192" s="20">
        <f t="shared" si="73"/>
        <v>3023.2256297542831</v>
      </c>
      <c r="D192" s="20">
        <f t="shared" si="74"/>
        <v>3419.7883851008023</v>
      </c>
      <c r="E192" s="26">
        <f t="shared" si="75"/>
        <v>601225.33756575594</v>
      </c>
      <c r="F192" s="31">
        <v>40422</v>
      </c>
      <c r="G192" s="28">
        <f t="shared" si="92"/>
        <v>6443.0140148550854</v>
      </c>
      <c r="H192" s="20">
        <f t="shared" si="93"/>
        <v>6443.0140148550854</v>
      </c>
      <c r="I192" s="28">
        <f t="shared" si="94"/>
        <v>5445.349557036172</v>
      </c>
      <c r="J192" s="20">
        <f t="shared" si="95"/>
        <v>5445.349557036172</v>
      </c>
      <c r="K192" s="25">
        <f t="shared" si="96"/>
        <v>174</v>
      </c>
      <c r="L192" s="20">
        <f t="shared" si="76"/>
        <v>6909.1152521264676</v>
      </c>
      <c r="M192" s="20">
        <f t="shared" si="77"/>
        <v>3520.3410363975404</v>
      </c>
      <c r="N192" s="20">
        <f t="shared" si="78"/>
        <v>3388.7742157289272</v>
      </c>
      <c r="O192" s="26">
        <f t="shared" si="79"/>
        <v>622449.63225494488</v>
      </c>
      <c r="P192" s="31">
        <v>40422</v>
      </c>
      <c r="Q192" s="28">
        <f t="shared" si="97"/>
        <v>6909.1152521264676</v>
      </c>
      <c r="R192" s="20">
        <f t="shared" si="80"/>
        <v>6909.1152521264676</v>
      </c>
      <c r="S192" s="28">
        <f t="shared" si="98"/>
        <v>5747.4027101152788</v>
      </c>
      <c r="T192" s="20">
        <f t="shared" si="99"/>
        <v>5747.4027101152788</v>
      </c>
      <c r="U192" s="25">
        <f t="shared" si="100"/>
        <v>174</v>
      </c>
      <c r="V192" s="20">
        <f t="shared" si="81"/>
        <v>6443.0140148550854</v>
      </c>
      <c r="W192" s="20">
        <f t="shared" si="82"/>
        <v>3023.2256297542831</v>
      </c>
      <c r="X192" s="20">
        <f t="shared" si="83"/>
        <v>3419.7883851008023</v>
      </c>
      <c r="Y192" s="26">
        <f t="shared" si="84"/>
        <v>601225.33756575594</v>
      </c>
      <c r="Z192" s="31">
        <v>40422</v>
      </c>
      <c r="AA192" s="28">
        <f t="shared" si="101"/>
        <v>0</v>
      </c>
      <c r="AB192" s="20">
        <f t="shared" si="85"/>
        <v>6443.0140148550854</v>
      </c>
      <c r="AC192" s="28">
        <f t="shared" si="102"/>
        <v>0</v>
      </c>
      <c r="AD192" s="20">
        <f t="shared" si="103"/>
        <v>5445.349557036172</v>
      </c>
      <c r="AE192" s="25">
        <f t="shared" si="104"/>
        <v>174</v>
      </c>
      <c r="AF192" s="20">
        <f t="shared" si="86"/>
        <v>6909.1152521264676</v>
      </c>
      <c r="AG192" s="20">
        <f t="shared" si="87"/>
        <v>3520.3410363975404</v>
      </c>
      <c r="AH192" s="20">
        <f t="shared" si="88"/>
        <v>3388.7742157289272</v>
      </c>
      <c r="AI192" s="26">
        <f t="shared" si="89"/>
        <v>622449.63225494488</v>
      </c>
      <c r="AJ192" s="31">
        <v>40422</v>
      </c>
      <c r="AK192" s="28">
        <f t="shared" si="105"/>
        <v>0</v>
      </c>
      <c r="AL192" s="20">
        <f t="shared" si="90"/>
        <v>6909.1152521264676</v>
      </c>
      <c r="AM192" s="28">
        <f t="shared" si="106"/>
        <v>0</v>
      </c>
      <c r="AN192" s="20">
        <f t="shared" si="107"/>
        <v>5747.4027101152788</v>
      </c>
    </row>
    <row r="193" spans="1:40" ht="11.1" customHeight="1">
      <c r="A193" s="25">
        <f t="shared" si="91"/>
        <v>175</v>
      </c>
      <c r="B193" s="20">
        <f t="shared" si="72"/>
        <v>6443.0140148550854</v>
      </c>
      <c r="C193" s="20">
        <f t="shared" si="73"/>
        <v>3006.1266878287793</v>
      </c>
      <c r="D193" s="20">
        <f t="shared" si="74"/>
        <v>3436.8873270263061</v>
      </c>
      <c r="E193" s="26">
        <f t="shared" si="75"/>
        <v>597788.45023872959</v>
      </c>
      <c r="F193" s="31">
        <v>40452</v>
      </c>
      <c r="G193" s="28">
        <f t="shared" si="92"/>
        <v>6443.0140148550854</v>
      </c>
      <c r="H193" s="20">
        <f t="shared" si="93"/>
        <v>6443.0140148550854</v>
      </c>
      <c r="I193" s="28">
        <f t="shared" si="94"/>
        <v>5450.9922078715881</v>
      </c>
      <c r="J193" s="20">
        <f t="shared" si="95"/>
        <v>5450.9922078715881</v>
      </c>
      <c r="K193" s="25">
        <f t="shared" si="96"/>
        <v>175</v>
      </c>
      <c r="L193" s="20">
        <f t="shared" si="76"/>
        <v>6909.1152521264676</v>
      </c>
      <c r="M193" s="20">
        <f t="shared" si="77"/>
        <v>3501.2791814340653</v>
      </c>
      <c r="N193" s="20">
        <f t="shared" si="78"/>
        <v>3407.8360706924022</v>
      </c>
      <c r="O193" s="26">
        <f t="shared" si="79"/>
        <v>619041.79618425248</v>
      </c>
      <c r="P193" s="31">
        <v>40452</v>
      </c>
      <c r="Q193" s="28">
        <f t="shared" si="97"/>
        <v>6909.1152521264676</v>
      </c>
      <c r="R193" s="20">
        <f t="shared" si="80"/>
        <v>6909.1152521264676</v>
      </c>
      <c r="S193" s="28">
        <f t="shared" si="98"/>
        <v>5753.6931222532257</v>
      </c>
      <c r="T193" s="20">
        <f t="shared" si="99"/>
        <v>5753.6931222532257</v>
      </c>
      <c r="U193" s="25">
        <f t="shared" si="100"/>
        <v>175</v>
      </c>
      <c r="V193" s="20">
        <f t="shared" si="81"/>
        <v>6443.0140148550854</v>
      </c>
      <c r="W193" s="20">
        <f t="shared" si="82"/>
        <v>3006.1266878287793</v>
      </c>
      <c r="X193" s="20">
        <f t="shared" si="83"/>
        <v>3436.8873270263061</v>
      </c>
      <c r="Y193" s="26">
        <f t="shared" si="84"/>
        <v>597788.45023872959</v>
      </c>
      <c r="Z193" s="31">
        <v>40452</v>
      </c>
      <c r="AA193" s="28">
        <f t="shared" si="101"/>
        <v>0</v>
      </c>
      <c r="AB193" s="20">
        <f t="shared" si="85"/>
        <v>6443.0140148550854</v>
      </c>
      <c r="AC193" s="28">
        <f t="shared" si="102"/>
        <v>0</v>
      </c>
      <c r="AD193" s="20">
        <f t="shared" si="103"/>
        <v>5450.9922078715881</v>
      </c>
      <c r="AE193" s="25">
        <f t="shared" si="104"/>
        <v>175</v>
      </c>
      <c r="AF193" s="20">
        <f t="shared" si="86"/>
        <v>6909.1152521264676</v>
      </c>
      <c r="AG193" s="20">
        <f t="shared" si="87"/>
        <v>3501.2791814340653</v>
      </c>
      <c r="AH193" s="20">
        <f t="shared" si="88"/>
        <v>3407.8360706924022</v>
      </c>
      <c r="AI193" s="26">
        <f t="shared" si="89"/>
        <v>619041.79618425248</v>
      </c>
      <c r="AJ193" s="31">
        <v>40452</v>
      </c>
      <c r="AK193" s="28">
        <f t="shared" si="105"/>
        <v>0</v>
      </c>
      <c r="AL193" s="20">
        <f t="shared" si="90"/>
        <v>6909.1152521264676</v>
      </c>
      <c r="AM193" s="28">
        <f t="shared" si="106"/>
        <v>0</v>
      </c>
      <c r="AN193" s="20">
        <f t="shared" si="107"/>
        <v>5753.6931222532257</v>
      </c>
    </row>
    <row r="194" spans="1:40" ht="11.1" customHeight="1">
      <c r="A194" s="25">
        <f t="shared" si="91"/>
        <v>176</v>
      </c>
      <c r="B194" s="20">
        <f t="shared" si="72"/>
        <v>6443.0140148550854</v>
      </c>
      <c r="C194" s="20">
        <f t="shared" si="73"/>
        <v>2988.9422511936477</v>
      </c>
      <c r="D194" s="20">
        <f t="shared" si="74"/>
        <v>3454.0717636614377</v>
      </c>
      <c r="E194" s="26">
        <f t="shared" si="75"/>
        <v>594334.37847506814</v>
      </c>
      <c r="F194" s="31">
        <v>40483</v>
      </c>
      <c r="G194" s="28">
        <f t="shared" si="92"/>
        <v>6443.0140148550854</v>
      </c>
      <c r="H194" s="20">
        <f t="shared" si="93"/>
        <v>6443.0140148550854</v>
      </c>
      <c r="I194" s="28">
        <f t="shared" si="94"/>
        <v>5456.6630719611812</v>
      </c>
      <c r="J194" s="20">
        <f t="shared" si="95"/>
        <v>5456.6630719611812</v>
      </c>
      <c r="K194" s="25">
        <f t="shared" si="96"/>
        <v>176</v>
      </c>
      <c r="L194" s="20">
        <f t="shared" si="76"/>
        <v>6909.1152521264676</v>
      </c>
      <c r="M194" s="20">
        <f t="shared" si="77"/>
        <v>3482.1101035364204</v>
      </c>
      <c r="N194" s="20">
        <f t="shared" si="78"/>
        <v>3427.0051485900472</v>
      </c>
      <c r="O194" s="26">
        <f t="shared" si="79"/>
        <v>615614.79103566241</v>
      </c>
      <c r="P194" s="31">
        <v>40483</v>
      </c>
      <c r="Q194" s="28">
        <f t="shared" si="97"/>
        <v>6909.1152521264676</v>
      </c>
      <c r="R194" s="20">
        <f t="shared" si="80"/>
        <v>6909.1152521264676</v>
      </c>
      <c r="S194" s="28">
        <f t="shared" si="98"/>
        <v>5760.018917959449</v>
      </c>
      <c r="T194" s="20">
        <f t="shared" si="99"/>
        <v>5760.018917959449</v>
      </c>
      <c r="U194" s="25">
        <f t="shared" si="100"/>
        <v>176</v>
      </c>
      <c r="V194" s="20">
        <f t="shared" si="81"/>
        <v>6443.0140148550854</v>
      </c>
      <c r="W194" s="20">
        <f t="shared" si="82"/>
        <v>2988.9422511936477</v>
      </c>
      <c r="X194" s="20">
        <f t="shared" si="83"/>
        <v>3454.0717636614377</v>
      </c>
      <c r="Y194" s="26">
        <f t="shared" si="84"/>
        <v>594334.37847506814</v>
      </c>
      <c r="Z194" s="31">
        <v>40483</v>
      </c>
      <c r="AA194" s="28">
        <f t="shared" si="101"/>
        <v>0</v>
      </c>
      <c r="AB194" s="20">
        <f t="shared" si="85"/>
        <v>6443.0140148550854</v>
      </c>
      <c r="AC194" s="28">
        <f t="shared" si="102"/>
        <v>0</v>
      </c>
      <c r="AD194" s="20">
        <f t="shared" si="103"/>
        <v>5456.6630719611812</v>
      </c>
      <c r="AE194" s="25">
        <f t="shared" si="104"/>
        <v>176</v>
      </c>
      <c r="AF194" s="20">
        <f t="shared" si="86"/>
        <v>6909.1152521264676</v>
      </c>
      <c r="AG194" s="20">
        <f t="shared" si="87"/>
        <v>3482.1101035364204</v>
      </c>
      <c r="AH194" s="20">
        <f t="shared" si="88"/>
        <v>3427.0051485900472</v>
      </c>
      <c r="AI194" s="26">
        <f t="shared" si="89"/>
        <v>615614.79103566241</v>
      </c>
      <c r="AJ194" s="31">
        <v>40483</v>
      </c>
      <c r="AK194" s="28">
        <f t="shared" si="105"/>
        <v>0</v>
      </c>
      <c r="AL194" s="20">
        <f t="shared" si="90"/>
        <v>6909.1152521264676</v>
      </c>
      <c r="AM194" s="28">
        <f t="shared" si="106"/>
        <v>0</v>
      </c>
      <c r="AN194" s="20">
        <f t="shared" si="107"/>
        <v>5760.018917959449</v>
      </c>
    </row>
    <row r="195" spans="1:40" ht="11.1" customHeight="1">
      <c r="A195" s="25">
        <f t="shared" si="91"/>
        <v>177</v>
      </c>
      <c r="B195" s="20">
        <f t="shared" si="72"/>
        <v>6443.0140148550854</v>
      </c>
      <c r="C195" s="20">
        <f t="shared" si="73"/>
        <v>2971.6718923753401</v>
      </c>
      <c r="D195" s="20">
        <f t="shared" si="74"/>
        <v>3471.3421224797453</v>
      </c>
      <c r="E195" s="26">
        <f t="shared" si="75"/>
        <v>590863.03635258845</v>
      </c>
      <c r="F195" s="31">
        <v>40513</v>
      </c>
      <c r="G195" s="28">
        <f t="shared" si="92"/>
        <v>6443.0140148550854</v>
      </c>
      <c r="H195" s="20">
        <f t="shared" si="93"/>
        <v>6443.0140148550854</v>
      </c>
      <c r="I195" s="28">
        <f t="shared" si="94"/>
        <v>5462.362290371223</v>
      </c>
      <c r="J195" s="20">
        <f t="shared" si="95"/>
        <v>5462.362290371223</v>
      </c>
      <c r="K195" s="25">
        <f t="shared" si="96"/>
        <v>177</v>
      </c>
      <c r="L195" s="20">
        <f t="shared" si="76"/>
        <v>6909.1152521264676</v>
      </c>
      <c r="M195" s="20">
        <f t="shared" si="77"/>
        <v>3462.8331995756012</v>
      </c>
      <c r="N195" s="20">
        <f t="shared" si="78"/>
        <v>3446.2820525508664</v>
      </c>
      <c r="O195" s="26">
        <f t="shared" si="79"/>
        <v>612168.50898311159</v>
      </c>
      <c r="P195" s="31">
        <v>40513</v>
      </c>
      <c r="Q195" s="28">
        <f t="shared" si="97"/>
        <v>6909.1152521264676</v>
      </c>
      <c r="R195" s="20">
        <f t="shared" si="80"/>
        <v>6909.1152521264676</v>
      </c>
      <c r="S195" s="28">
        <f t="shared" si="98"/>
        <v>5766.3802962665195</v>
      </c>
      <c r="T195" s="20">
        <f t="shared" si="99"/>
        <v>5766.3802962665195</v>
      </c>
      <c r="U195" s="25">
        <f t="shared" si="100"/>
        <v>177</v>
      </c>
      <c r="V195" s="20">
        <f t="shared" si="81"/>
        <v>6443.0140148550854</v>
      </c>
      <c r="W195" s="20">
        <f t="shared" si="82"/>
        <v>2971.6718923753401</v>
      </c>
      <c r="X195" s="20">
        <f t="shared" si="83"/>
        <v>3471.3421224797453</v>
      </c>
      <c r="Y195" s="26">
        <f t="shared" si="84"/>
        <v>590863.03635258845</v>
      </c>
      <c r="Z195" s="31">
        <v>40513</v>
      </c>
      <c r="AA195" s="28">
        <f t="shared" si="101"/>
        <v>0</v>
      </c>
      <c r="AB195" s="20">
        <f t="shared" si="85"/>
        <v>6443.0140148550854</v>
      </c>
      <c r="AC195" s="28">
        <f t="shared" si="102"/>
        <v>0</v>
      </c>
      <c r="AD195" s="20">
        <f t="shared" si="103"/>
        <v>5462.362290371223</v>
      </c>
      <c r="AE195" s="25">
        <f t="shared" si="104"/>
        <v>177</v>
      </c>
      <c r="AF195" s="20">
        <f t="shared" si="86"/>
        <v>6909.1152521264676</v>
      </c>
      <c r="AG195" s="20">
        <f t="shared" si="87"/>
        <v>3462.8331995756012</v>
      </c>
      <c r="AH195" s="20">
        <f t="shared" si="88"/>
        <v>3446.2820525508664</v>
      </c>
      <c r="AI195" s="26">
        <f t="shared" si="89"/>
        <v>612168.50898311159</v>
      </c>
      <c r="AJ195" s="31">
        <v>40513</v>
      </c>
      <c r="AK195" s="28">
        <f t="shared" si="105"/>
        <v>0</v>
      </c>
      <c r="AL195" s="20">
        <f t="shared" si="90"/>
        <v>6909.1152521264676</v>
      </c>
      <c r="AM195" s="28">
        <f t="shared" si="106"/>
        <v>0</v>
      </c>
      <c r="AN195" s="20">
        <f t="shared" si="107"/>
        <v>5766.3802962665195</v>
      </c>
    </row>
    <row r="196" spans="1:40" ht="11.1" customHeight="1">
      <c r="A196" s="25">
        <f t="shared" si="91"/>
        <v>178</v>
      </c>
      <c r="B196" s="20">
        <f t="shared" si="72"/>
        <v>6443.0140148550854</v>
      </c>
      <c r="C196" s="20">
        <f t="shared" si="73"/>
        <v>2954.3151817629423</v>
      </c>
      <c r="D196" s="20">
        <f t="shared" si="74"/>
        <v>3488.6988330921431</v>
      </c>
      <c r="E196" s="26">
        <f t="shared" si="75"/>
        <v>587374.33751949633</v>
      </c>
      <c r="F196" s="31">
        <v>40544</v>
      </c>
      <c r="G196" s="28">
        <f t="shared" si="92"/>
        <v>6443.0140148550854</v>
      </c>
      <c r="H196" s="20">
        <f t="shared" si="93"/>
        <v>6443.0140148550854</v>
      </c>
      <c r="I196" s="28">
        <f t="shared" si="94"/>
        <v>5468.0900048733147</v>
      </c>
      <c r="J196" s="20">
        <f t="shared" si="95"/>
        <v>5468.0900048733147</v>
      </c>
      <c r="K196" s="25">
        <f t="shared" si="96"/>
        <v>178</v>
      </c>
      <c r="L196" s="20">
        <f t="shared" si="76"/>
        <v>6909.1152521264676</v>
      </c>
      <c r="M196" s="20">
        <f t="shared" si="77"/>
        <v>3443.4478630300032</v>
      </c>
      <c r="N196" s="20">
        <f t="shared" si="78"/>
        <v>3465.6673890964644</v>
      </c>
      <c r="O196" s="26">
        <f t="shared" si="79"/>
        <v>608702.84159401513</v>
      </c>
      <c r="P196" s="31">
        <v>40544</v>
      </c>
      <c r="Q196" s="28">
        <f t="shared" si="97"/>
        <v>6909.1152521264676</v>
      </c>
      <c r="R196" s="20">
        <f t="shared" si="80"/>
        <v>6909.1152521264676</v>
      </c>
      <c r="S196" s="28">
        <f t="shared" si="98"/>
        <v>5772.7774573265669</v>
      </c>
      <c r="T196" s="20">
        <f t="shared" si="99"/>
        <v>5772.7774573265669</v>
      </c>
      <c r="U196" s="25">
        <f t="shared" si="100"/>
        <v>178</v>
      </c>
      <c r="V196" s="20">
        <f t="shared" si="81"/>
        <v>6443.0140148550854</v>
      </c>
      <c r="W196" s="20">
        <f t="shared" si="82"/>
        <v>2954.3151817629423</v>
      </c>
      <c r="X196" s="20">
        <f t="shared" si="83"/>
        <v>3488.6988330921431</v>
      </c>
      <c r="Y196" s="26">
        <f t="shared" si="84"/>
        <v>587374.33751949633</v>
      </c>
      <c r="Z196" s="31">
        <v>40544</v>
      </c>
      <c r="AA196" s="28">
        <f t="shared" si="101"/>
        <v>0</v>
      </c>
      <c r="AB196" s="20">
        <f t="shared" si="85"/>
        <v>6443.0140148550854</v>
      </c>
      <c r="AC196" s="28">
        <f t="shared" si="102"/>
        <v>0</v>
      </c>
      <c r="AD196" s="20">
        <f t="shared" si="103"/>
        <v>5468.0900048733147</v>
      </c>
      <c r="AE196" s="25">
        <f t="shared" si="104"/>
        <v>178</v>
      </c>
      <c r="AF196" s="20">
        <f t="shared" si="86"/>
        <v>6909.1152521264676</v>
      </c>
      <c r="AG196" s="20">
        <f t="shared" si="87"/>
        <v>3443.4478630300032</v>
      </c>
      <c r="AH196" s="20">
        <f t="shared" si="88"/>
        <v>3465.6673890964644</v>
      </c>
      <c r="AI196" s="26">
        <f t="shared" si="89"/>
        <v>608702.84159401513</v>
      </c>
      <c r="AJ196" s="31">
        <v>40544</v>
      </c>
      <c r="AK196" s="28">
        <f t="shared" si="105"/>
        <v>0</v>
      </c>
      <c r="AL196" s="20">
        <f t="shared" si="90"/>
        <v>6909.1152521264676</v>
      </c>
      <c r="AM196" s="28">
        <f t="shared" si="106"/>
        <v>0</v>
      </c>
      <c r="AN196" s="20">
        <f t="shared" si="107"/>
        <v>5772.7774573265669</v>
      </c>
    </row>
    <row r="197" spans="1:40" ht="11.1" customHeight="1">
      <c r="A197" s="25">
        <f t="shared" si="91"/>
        <v>179</v>
      </c>
      <c r="B197" s="20">
        <f t="shared" si="72"/>
        <v>6443.0140148550854</v>
      </c>
      <c r="C197" s="20">
        <f t="shared" si="73"/>
        <v>2936.8716875974819</v>
      </c>
      <c r="D197" s="20">
        <f t="shared" si="74"/>
        <v>3506.1423272576035</v>
      </c>
      <c r="E197" s="26">
        <f t="shared" si="75"/>
        <v>583868.19519223878</v>
      </c>
      <c r="F197" s="31">
        <v>40575</v>
      </c>
      <c r="G197" s="28">
        <f t="shared" si="92"/>
        <v>6443.0140148550854</v>
      </c>
      <c r="H197" s="20">
        <f t="shared" si="93"/>
        <v>6443.0140148550854</v>
      </c>
      <c r="I197" s="28">
        <f t="shared" si="94"/>
        <v>5473.8463579479167</v>
      </c>
      <c r="J197" s="20">
        <f t="shared" si="95"/>
        <v>5473.8463579479167</v>
      </c>
      <c r="K197" s="25">
        <f t="shared" si="96"/>
        <v>179</v>
      </c>
      <c r="L197" s="20">
        <f t="shared" si="76"/>
        <v>6909.1152521264676</v>
      </c>
      <c r="M197" s="20">
        <f t="shared" si="77"/>
        <v>3423.9534839663356</v>
      </c>
      <c r="N197" s="20">
        <f t="shared" si="78"/>
        <v>3485.1617681601319</v>
      </c>
      <c r="O197" s="26">
        <f t="shared" si="79"/>
        <v>605217.67982585495</v>
      </c>
      <c r="P197" s="31">
        <v>40575</v>
      </c>
      <c r="Q197" s="28">
        <f t="shared" si="97"/>
        <v>6909.1152521264676</v>
      </c>
      <c r="R197" s="20">
        <f t="shared" si="80"/>
        <v>6909.1152521264676</v>
      </c>
      <c r="S197" s="28">
        <f t="shared" si="98"/>
        <v>5779.2106024175773</v>
      </c>
      <c r="T197" s="20">
        <f t="shared" si="99"/>
        <v>5779.2106024175773</v>
      </c>
      <c r="U197" s="25">
        <f t="shared" si="100"/>
        <v>179</v>
      </c>
      <c r="V197" s="20">
        <f t="shared" si="81"/>
        <v>6443.0140148550854</v>
      </c>
      <c r="W197" s="20">
        <f t="shared" si="82"/>
        <v>2936.8716875974819</v>
      </c>
      <c r="X197" s="20">
        <f t="shared" si="83"/>
        <v>3506.1423272576035</v>
      </c>
      <c r="Y197" s="26">
        <f t="shared" si="84"/>
        <v>583868.19519223878</v>
      </c>
      <c r="Z197" s="31">
        <v>40575</v>
      </c>
      <c r="AA197" s="28">
        <f t="shared" si="101"/>
        <v>0</v>
      </c>
      <c r="AB197" s="20">
        <f t="shared" si="85"/>
        <v>6443.0140148550854</v>
      </c>
      <c r="AC197" s="28">
        <f t="shared" si="102"/>
        <v>0</v>
      </c>
      <c r="AD197" s="20">
        <f t="shared" si="103"/>
        <v>5473.8463579479167</v>
      </c>
      <c r="AE197" s="25">
        <f t="shared" si="104"/>
        <v>179</v>
      </c>
      <c r="AF197" s="20">
        <f t="shared" si="86"/>
        <v>6909.1152521264676</v>
      </c>
      <c r="AG197" s="20">
        <f t="shared" si="87"/>
        <v>3423.9534839663356</v>
      </c>
      <c r="AH197" s="20">
        <f t="shared" si="88"/>
        <v>3485.1617681601319</v>
      </c>
      <c r="AI197" s="26">
        <f t="shared" si="89"/>
        <v>605217.67982585495</v>
      </c>
      <c r="AJ197" s="31">
        <v>40575</v>
      </c>
      <c r="AK197" s="28">
        <f t="shared" si="105"/>
        <v>0</v>
      </c>
      <c r="AL197" s="20">
        <f t="shared" si="90"/>
        <v>6909.1152521264676</v>
      </c>
      <c r="AM197" s="28">
        <f t="shared" si="106"/>
        <v>0</v>
      </c>
      <c r="AN197" s="20">
        <f t="shared" si="107"/>
        <v>5779.2106024175773</v>
      </c>
    </row>
    <row r="198" spans="1:40" ht="11.1" customHeight="1">
      <c r="A198" s="25">
        <f t="shared" si="91"/>
        <v>180</v>
      </c>
      <c r="B198" s="20">
        <f t="shared" si="72"/>
        <v>6443.0140148550854</v>
      </c>
      <c r="C198" s="20">
        <f t="shared" si="73"/>
        <v>2919.3409759611936</v>
      </c>
      <c r="D198" s="20">
        <f t="shared" si="74"/>
        <v>3523.6730388938918</v>
      </c>
      <c r="E198" s="26">
        <f t="shared" si="75"/>
        <v>580344.52215334494</v>
      </c>
      <c r="F198" s="31">
        <v>40603</v>
      </c>
      <c r="G198" s="28">
        <f t="shared" si="92"/>
        <v>586787.53616819996</v>
      </c>
      <c r="H198" s="20">
        <f t="shared" si="93"/>
        <v>6443.0140148550854</v>
      </c>
      <c r="I198" s="28">
        <f t="shared" si="94"/>
        <v>585824.15364613279</v>
      </c>
      <c r="J198" s="20">
        <f t="shared" si="95"/>
        <v>5479.6314927878911</v>
      </c>
      <c r="K198" s="25">
        <f t="shared" si="96"/>
        <v>180</v>
      </c>
      <c r="L198" s="20">
        <f t="shared" si="76"/>
        <v>6909.1152521264676</v>
      </c>
      <c r="M198" s="20">
        <f t="shared" si="77"/>
        <v>3404.3494490204343</v>
      </c>
      <c r="N198" s="20">
        <f t="shared" si="78"/>
        <v>3504.7658031060332</v>
      </c>
      <c r="O198" s="26">
        <f t="shared" si="79"/>
        <v>601712.91402274894</v>
      </c>
      <c r="P198" s="31">
        <v>40603</v>
      </c>
      <c r="Q198" s="28">
        <f t="shared" si="97"/>
        <v>608622.02927487541</v>
      </c>
      <c r="R198" s="20">
        <f t="shared" si="80"/>
        <v>6909.1152521264676</v>
      </c>
      <c r="S198" s="28">
        <f t="shared" si="98"/>
        <v>607498.59395669866</v>
      </c>
      <c r="T198" s="20">
        <f t="shared" si="99"/>
        <v>5785.6799339497247</v>
      </c>
      <c r="U198" s="25">
        <f t="shared" si="100"/>
        <v>180</v>
      </c>
      <c r="V198" s="20">
        <f t="shared" si="81"/>
        <v>6443.0140148550854</v>
      </c>
      <c r="W198" s="20">
        <f t="shared" si="82"/>
        <v>2919.3409759611936</v>
      </c>
      <c r="X198" s="20">
        <f t="shared" si="83"/>
        <v>3523.6730388938918</v>
      </c>
      <c r="Y198" s="26">
        <f t="shared" si="84"/>
        <v>580344.52215334494</v>
      </c>
      <c r="Z198" s="31">
        <v>40603</v>
      </c>
      <c r="AA198" s="28">
        <f t="shared" si="101"/>
        <v>0</v>
      </c>
      <c r="AB198" s="20">
        <f t="shared" si="85"/>
        <v>6443.0140148550854</v>
      </c>
      <c r="AC198" s="28">
        <f t="shared" si="102"/>
        <v>0</v>
      </c>
      <c r="AD198" s="20">
        <f t="shared" si="103"/>
        <v>5479.6314927878911</v>
      </c>
      <c r="AE198" s="25">
        <f t="shared" si="104"/>
        <v>180</v>
      </c>
      <c r="AF198" s="20">
        <f t="shared" si="86"/>
        <v>6909.1152521264676</v>
      </c>
      <c r="AG198" s="20">
        <f t="shared" si="87"/>
        <v>3404.3494490204343</v>
      </c>
      <c r="AH198" s="20">
        <f t="shared" si="88"/>
        <v>3504.7658031060332</v>
      </c>
      <c r="AI198" s="26">
        <f t="shared" si="89"/>
        <v>601712.91402274894</v>
      </c>
      <c r="AJ198" s="31">
        <v>40603</v>
      </c>
      <c r="AK198" s="28">
        <f t="shared" si="105"/>
        <v>0</v>
      </c>
      <c r="AL198" s="20">
        <f t="shared" si="90"/>
        <v>6909.1152521264676</v>
      </c>
      <c r="AM198" s="28">
        <f t="shared" si="106"/>
        <v>0</v>
      </c>
      <c r="AN198" s="20">
        <f t="shared" si="107"/>
        <v>5785.6799339497247</v>
      </c>
    </row>
    <row r="199" spans="1:40" ht="11.1" customHeight="1">
      <c r="A199" s="25">
        <f t="shared" si="91"/>
        <v>181</v>
      </c>
      <c r="B199" s="20">
        <f t="shared" si="72"/>
        <v>6443.0140148550854</v>
      </c>
      <c r="C199" s="20">
        <f t="shared" si="73"/>
        <v>2901.7226107667248</v>
      </c>
      <c r="D199" s="20">
        <f t="shared" si="74"/>
        <v>3541.2914040883607</v>
      </c>
      <c r="E199" s="26">
        <f t="shared" si="75"/>
        <v>576803.23074925656</v>
      </c>
      <c r="F199" s="31">
        <v>40634</v>
      </c>
      <c r="G199" s="28">
        <f t="shared" si="92"/>
        <v>0</v>
      </c>
      <c r="H199" s="20">
        <f t="shared" si="93"/>
        <v>6443.0140148550854</v>
      </c>
      <c r="I199" s="28">
        <f t="shared" si="94"/>
        <v>0</v>
      </c>
      <c r="J199" s="20">
        <f t="shared" si="95"/>
        <v>5485.4455533020664</v>
      </c>
      <c r="K199" s="25">
        <f t="shared" si="96"/>
        <v>181</v>
      </c>
      <c r="L199" s="20">
        <f t="shared" si="76"/>
        <v>6909.1152521264676</v>
      </c>
      <c r="M199" s="20">
        <f t="shared" si="77"/>
        <v>3384.635141377963</v>
      </c>
      <c r="N199" s="20">
        <f t="shared" si="78"/>
        <v>3524.4801107485046</v>
      </c>
      <c r="O199" s="26">
        <f t="shared" si="79"/>
        <v>598188.43391200039</v>
      </c>
      <c r="P199" s="31">
        <v>40634</v>
      </c>
      <c r="Q199" s="28">
        <f t="shared" si="97"/>
        <v>0</v>
      </c>
      <c r="R199" s="20">
        <f t="shared" si="80"/>
        <v>6909.1152521264676</v>
      </c>
      <c r="S199" s="28">
        <f t="shared" si="98"/>
        <v>0</v>
      </c>
      <c r="T199" s="20">
        <f t="shared" si="99"/>
        <v>5792.1856554717397</v>
      </c>
      <c r="U199" s="25">
        <f t="shared" si="100"/>
        <v>181</v>
      </c>
      <c r="V199" s="20">
        <f t="shared" si="81"/>
        <v>6443.0140148550854</v>
      </c>
      <c r="W199" s="20">
        <f t="shared" si="82"/>
        <v>2901.7226107667248</v>
      </c>
      <c r="X199" s="20">
        <f t="shared" si="83"/>
        <v>3541.2914040883607</v>
      </c>
      <c r="Y199" s="26">
        <f t="shared" si="84"/>
        <v>576803.23074925656</v>
      </c>
      <c r="Z199" s="31">
        <v>40634</v>
      </c>
      <c r="AA199" s="28">
        <f t="shared" si="101"/>
        <v>0</v>
      </c>
      <c r="AB199" s="20">
        <f t="shared" si="85"/>
        <v>6443.0140148550854</v>
      </c>
      <c r="AC199" s="28">
        <f t="shared" si="102"/>
        <v>0</v>
      </c>
      <c r="AD199" s="20">
        <f t="shared" si="103"/>
        <v>5485.4455533020664</v>
      </c>
      <c r="AE199" s="25">
        <f t="shared" si="104"/>
        <v>181</v>
      </c>
      <c r="AF199" s="20">
        <f t="shared" si="86"/>
        <v>6909.1152521264676</v>
      </c>
      <c r="AG199" s="20">
        <f t="shared" si="87"/>
        <v>3384.635141377963</v>
      </c>
      <c r="AH199" s="20">
        <f t="shared" si="88"/>
        <v>3524.4801107485046</v>
      </c>
      <c r="AI199" s="26">
        <f t="shared" si="89"/>
        <v>598188.43391200039</v>
      </c>
      <c r="AJ199" s="31">
        <v>40634</v>
      </c>
      <c r="AK199" s="28">
        <f t="shared" si="105"/>
        <v>0</v>
      </c>
      <c r="AL199" s="20">
        <f t="shared" si="90"/>
        <v>6909.1152521264676</v>
      </c>
      <c r="AM199" s="28">
        <f t="shared" si="106"/>
        <v>0</v>
      </c>
      <c r="AN199" s="20">
        <f t="shared" si="107"/>
        <v>5792.1856554717397</v>
      </c>
    </row>
    <row r="200" spans="1:40" ht="11.1" customHeight="1">
      <c r="A200" s="25">
        <f t="shared" si="91"/>
        <v>182</v>
      </c>
      <c r="B200" s="20">
        <f t="shared" si="72"/>
        <v>6443.0140148550854</v>
      </c>
      <c r="C200" s="20">
        <f t="shared" si="73"/>
        <v>2884.0161537462827</v>
      </c>
      <c r="D200" s="20">
        <f t="shared" si="74"/>
        <v>3558.9978611088027</v>
      </c>
      <c r="E200" s="26">
        <f t="shared" si="75"/>
        <v>573244.2328881477</v>
      </c>
      <c r="F200" s="31">
        <v>40664</v>
      </c>
      <c r="G200" s="28">
        <f t="shared" si="92"/>
        <v>0</v>
      </c>
      <c r="H200" s="20">
        <f t="shared" si="93"/>
        <v>6443.0140148550854</v>
      </c>
      <c r="I200" s="28">
        <f t="shared" si="94"/>
        <v>0</v>
      </c>
      <c r="J200" s="20">
        <f t="shared" si="95"/>
        <v>5491.2886841188119</v>
      </c>
      <c r="K200" s="25">
        <f t="shared" si="96"/>
        <v>182</v>
      </c>
      <c r="L200" s="20">
        <f t="shared" si="76"/>
        <v>6909.1152521264676</v>
      </c>
      <c r="M200" s="20">
        <f t="shared" si="77"/>
        <v>3364.8099407550021</v>
      </c>
      <c r="N200" s="20">
        <f t="shared" si="78"/>
        <v>3544.3053113714655</v>
      </c>
      <c r="O200" s="26">
        <f t="shared" si="79"/>
        <v>594644.12860062893</v>
      </c>
      <c r="P200" s="31">
        <v>40664</v>
      </c>
      <c r="Q200" s="28">
        <f t="shared" si="97"/>
        <v>0</v>
      </c>
      <c r="R200" s="20">
        <f t="shared" si="80"/>
        <v>6909.1152521264676</v>
      </c>
      <c r="S200" s="28">
        <f t="shared" si="98"/>
        <v>0</v>
      </c>
      <c r="T200" s="20">
        <f t="shared" si="99"/>
        <v>5798.7279716773173</v>
      </c>
      <c r="U200" s="25">
        <f t="shared" si="100"/>
        <v>182</v>
      </c>
      <c r="V200" s="20">
        <f t="shared" si="81"/>
        <v>6443.0140148550854</v>
      </c>
      <c r="W200" s="20">
        <f t="shared" si="82"/>
        <v>2884.0161537462827</v>
      </c>
      <c r="X200" s="20">
        <f t="shared" si="83"/>
        <v>3558.9978611088027</v>
      </c>
      <c r="Y200" s="26">
        <f t="shared" si="84"/>
        <v>573244.2328881477</v>
      </c>
      <c r="Z200" s="31">
        <v>40664</v>
      </c>
      <c r="AA200" s="28">
        <f t="shared" si="101"/>
        <v>0</v>
      </c>
      <c r="AB200" s="20">
        <f t="shared" si="85"/>
        <v>6443.0140148550854</v>
      </c>
      <c r="AC200" s="28">
        <f t="shared" si="102"/>
        <v>0</v>
      </c>
      <c r="AD200" s="20">
        <f t="shared" si="103"/>
        <v>5491.2886841188119</v>
      </c>
      <c r="AE200" s="25">
        <f t="shared" si="104"/>
        <v>182</v>
      </c>
      <c r="AF200" s="20">
        <f t="shared" si="86"/>
        <v>6909.1152521264676</v>
      </c>
      <c r="AG200" s="20">
        <f t="shared" si="87"/>
        <v>3364.8099407550021</v>
      </c>
      <c r="AH200" s="20">
        <f t="shared" si="88"/>
        <v>3544.3053113714655</v>
      </c>
      <c r="AI200" s="26">
        <f t="shared" si="89"/>
        <v>594644.12860062893</v>
      </c>
      <c r="AJ200" s="31">
        <v>40664</v>
      </c>
      <c r="AK200" s="28">
        <f t="shared" si="105"/>
        <v>0</v>
      </c>
      <c r="AL200" s="20">
        <f t="shared" si="90"/>
        <v>6909.1152521264676</v>
      </c>
      <c r="AM200" s="28">
        <f t="shared" si="106"/>
        <v>0</v>
      </c>
      <c r="AN200" s="20">
        <f t="shared" si="107"/>
        <v>5798.7279716773173</v>
      </c>
    </row>
    <row r="201" spans="1:40" ht="11.1" customHeight="1">
      <c r="A201" s="25">
        <f t="shared" si="91"/>
        <v>183</v>
      </c>
      <c r="B201" s="20">
        <f t="shared" si="72"/>
        <v>6443.0140148550854</v>
      </c>
      <c r="C201" s="20">
        <f t="shared" si="73"/>
        <v>2866.2211644407384</v>
      </c>
      <c r="D201" s="20">
        <f t="shared" si="74"/>
        <v>3576.792850414347</v>
      </c>
      <c r="E201" s="26">
        <f t="shared" si="75"/>
        <v>569667.44003773341</v>
      </c>
      <c r="F201" s="31">
        <v>40695</v>
      </c>
      <c r="G201" s="28">
        <f t="shared" si="92"/>
        <v>0</v>
      </c>
      <c r="H201" s="20">
        <f t="shared" si="93"/>
        <v>6443.0140148550854</v>
      </c>
      <c r="I201" s="28">
        <f t="shared" si="94"/>
        <v>0</v>
      </c>
      <c r="J201" s="20">
        <f t="shared" si="95"/>
        <v>5497.161030589642</v>
      </c>
      <c r="K201" s="25">
        <f t="shared" si="96"/>
        <v>183</v>
      </c>
      <c r="L201" s="20">
        <f t="shared" si="76"/>
        <v>6909.1152521264676</v>
      </c>
      <c r="M201" s="20">
        <f t="shared" si="77"/>
        <v>3344.8732233785377</v>
      </c>
      <c r="N201" s="20">
        <f t="shared" si="78"/>
        <v>3564.2420287479299</v>
      </c>
      <c r="O201" s="26">
        <f t="shared" si="79"/>
        <v>591079.88657188101</v>
      </c>
      <c r="P201" s="31">
        <v>40695</v>
      </c>
      <c r="Q201" s="28">
        <f t="shared" si="97"/>
        <v>0</v>
      </c>
      <c r="R201" s="20">
        <f t="shared" si="80"/>
        <v>6909.1152521264676</v>
      </c>
      <c r="S201" s="28">
        <f t="shared" si="98"/>
        <v>0</v>
      </c>
      <c r="T201" s="20">
        <f t="shared" si="99"/>
        <v>5805.3070884115496</v>
      </c>
      <c r="U201" s="25">
        <f t="shared" si="100"/>
        <v>183</v>
      </c>
      <c r="V201" s="20">
        <f t="shared" si="81"/>
        <v>6443.0140148550854</v>
      </c>
      <c r="W201" s="20">
        <f t="shared" si="82"/>
        <v>2866.2211644407384</v>
      </c>
      <c r="X201" s="20">
        <f t="shared" si="83"/>
        <v>3576.792850414347</v>
      </c>
      <c r="Y201" s="26">
        <f t="shared" si="84"/>
        <v>569667.44003773341</v>
      </c>
      <c r="Z201" s="31">
        <v>40695</v>
      </c>
      <c r="AA201" s="28">
        <f t="shared" si="101"/>
        <v>0</v>
      </c>
      <c r="AB201" s="20">
        <f t="shared" si="85"/>
        <v>6443.0140148550854</v>
      </c>
      <c r="AC201" s="28">
        <f t="shared" si="102"/>
        <v>0</v>
      </c>
      <c r="AD201" s="20">
        <f t="shared" si="103"/>
        <v>5497.161030589642</v>
      </c>
      <c r="AE201" s="25">
        <f t="shared" si="104"/>
        <v>183</v>
      </c>
      <c r="AF201" s="20">
        <f t="shared" si="86"/>
        <v>6909.1152521264676</v>
      </c>
      <c r="AG201" s="20">
        <f t="shared" si="87"/>
        <v>3344.8732233785377</v>
      </c>
      <c r="AH201" s="20">
        <f t="shared" si="88"/>
        <v>3564.2420287479299</v>
      </c>
      <c r="AI201" s="26">
        <f t="shared" si="89"/>
        <v>591079.88657188101</v>
      </c>
      <c r="AJ201" s="31">
        <v>40695</v>
      </c>
      <c r="AK201" s="28">
        <f t="shared" si="105"/>
        <v>0</v>
      </c>
      <c r="AL201" s="20">
        <f t="shared" si="90"/>
        <v>6909.1152521264676</v>
      </c>
      <c r="AM201" s="28">
        <f t="shared" si="106"/>
        <v>0</v>
      </c>
      <c r="AN201" s="20">
        <f t="shared" si="107"/>
        <v>5805.3070884115496</v>
      </c>
    </row>
    <row r="202" spans="1:40" ht="11.1" customHeight="1">
      <c r="A202" s="25">
        <f t="shared" si="91"/>
        <v>184</v>
      </c>
      <c r="B202" s="20">
        <f t="shared" si="72"/>
        <v>6443.0140148550854</v>
      </c>
      <c r="C202" s="20">
        <f t="shared" si="73"/>
        <v>2848.3372001886669</v>
      </c>
      <c r="D202" s="20">
        <f t="shared" si="74"/>
        <v>3594.6768146664185</v>
      </c>
      <c r="E202" s="26">
        <f t="shared" si="75"/>
        <v>566072.76322306704</v>
      </c>
      <c r="F202" s="31">
        <v>40725</v>
      </c>
      <c r="G202" s="28">
        <f t="shared" si="92"/>
        <v>0</v>
      </c>
      <c r="H202" s="20">
        <f t="shared" si="93"/>
        <v>6443.0140148550854</v>
      </c>
      <c r="I202" s="28">
        <f t="shared" si="94"/>
        <v>0</v>
      </c>
      <c r="J202" s="20">
        <f t="shared" si="95"/>
        <v>5503.0627387928253</v>
      </c>
      <c r="K202" s="25">
        <f t="shared" si="96"/>
        <v>184</v>
      </c>
      <c r="L202" s="20">
        <f t="shared" si="76"/>
        <v>6909.1152521264676</v>
      </c>
      <c r="M202" s="20">
        <f t="shared" si="77"/>
        <v>3324.8243619668306</v>
      </c>
      <c r="N202" s="20">
        <f t="shared" si="78"/>
        <v>3584.290890159637</v>
      </c>
      <c r="O202" s="26">
        <f t="shared" si="79"/>
        <v>587495.59568172134</v>
      </c>
      <c r="P202" s="31">
        <v>40725</v>
      </c>
      <c r="Q202" s="28">
        <f t="shared" si="97"/>
        <v>0</v>
      </c>
      <c r="R202" s="20">
        <f t="shared" si="80"/>
        <v>6909.1152521264676</v>
      </c>
      <c r="S202" s="28">
        <f t="shared" si="98"/>
        <v>0</v>
      </c>
      <c r="T202" s="20">
        <f t="shared" si="99"/>
        <v>5811.9232126774132</v>
      </c>
      <c r="U202" s="25">
        <f t="shared" si="100"/>
        <v>184</v>
      </c>
      <c r="V202" s="20">
        <f t="shared" si="81"/>
        <v>6443.0140148550854</v>
      </c>
      <c r="W202" s="20">
        <f t="shared" si="82"/>
        <v>2848.3372001886669</v>
      </c>
      <c r="X202" s="20">
        <f t="shared" si="83"/>
        <v>3594.6768146664185</v>
      </c>
      <c r="Y202" s="26">
        <f t="shared" si="84"/>
        <v>566072.76322306704</v>
      </c>
      <c r="Z202" s="31">
        <v>40725</v>
      </c>
      <c r="AA202" s="28">
        <f t="shared" si="101"/>
        <v>0</v>
      </c>
      <c r="AB202" s="20">
        <f t="shared" si="85"/>
        <v>6443.0140148550854</v>
      </c>
      <c r="AC202" s="28">
        <f t="shared" si="102"/>
        <v>0</v>
      </c>
      <c r="AD202" s="20">
        <f t="shared" si="103"/>
        <v>5503.0627387928253</v>
      </c>
      <c r="AE202" s="25">
        <f t="shared" si="104"/>
        <v>184</v>
      </c>
      <c r="AF202" s="20">
        <f t="shared" si="86"/>
        <v>6909.1152521264676</v>
      </c>
      <c r="AG202" s="20">
        <f t="shared" si="87"/>
        <v>3324.8243619668306</v>
      </c>
      <c r="AH202" s="20">
        <f t="shared" si="88"/>
        <v>3584.290890159637</v>
      </c>
      <c r="AI202" s="26">
        <f t="shared" si="89"/>
        <v>587495.59568172134</v>
      </c>
      <c r="AJ202" s="31">
        <v>40725</v>
      </c>
      <c r="AK202" s="28">
        <f t="shared" si="105"/>
        <v>0</v>
      </c>
      <c r="AL202" s="20">
        <f t="shared" si="90"/>
        <v>6909.1152521264676</v>
      </c>
      <c r="AM202" s="28">
        <f t="shared" si="106"/>
        <v>0</v>
      </c>
      <c r="AN202" s="20">
        <f t="shared" si="107"/>
        <v>5811.9232126774132</v>
      </c>
    </row>
    <row r="203" spans="1:40" ht="11.1" customHeight="1">
      <c r="A203" s="25">
        <f t="shared" si="91"/>
        <v>185</v>
      </c>
      <c r="B203" s="20">
        <f t="shared" si="72"/>
        <v>6443.0140148550854</v>
      </c>
      <c r="C203" s="20">
        <f t="shared" si="73"/>
        <v>2830.3638161153353</v>
      </c>
      <c r="D203" s="20">
        <f t="shared" si="74"/>
        <v>3612.6501987397501</v>
      </c>
      <c r="E203" s="26">
        <f t="shared" si="75"/>
        <v>562460.11302432732</v>
      </c>
      <c r="F203" s="31">
        <v>40756</v>
      </c>
      <c r="G203" s="28">
        <f t="shared" si="92"/>
        <v>0</v>
      </c>
      <c r="H203" s="20">
        <f t="shared" si="93"/>
        <v>6443.0140148550854</v>
      </c>
      <c r="I203" s="28">
        <f t="shared" si="94"/>
        <v>0</v>
      </c>
      <c r="J203" s="20">
        <f t="shared" si="95"/>
        <v>5508.9939555370247</v>
      </c>
      <c r="K203" s="25">
        <f t="shared" si="96"/>
        <v>185</v>
      </c>
      <c r="L203" s="20">
        <f t="shared" si="76"/>
        <v>6909.1152521264676</v>
      </c>
      <c r="M203" s="20">
        <f t="shared" si="77"/>
        <v>3304.6627257096825</v>
      </c>
      <c r="N203" s="20">
        <f t="shared" si="78"/>
        <v>3604.4525264167851</v>
      </c>
      <c r="O203" s="26">
        <f t="shared" si="79"/>
        <v>583891.1431553046</v>
      </c>
      <c r="P203" s="31">
        <v>40756</v>
      </c>
      <c r="Q203" s="28">
        <f t="shared" si="97"/>
        <v>0</v>
      </c>
      <c r="R203" s="20">
        <f t="shared" si="80"/>
        <v>6909.1152521264676</v>
      </c>
      <c r="S203" s="28">
        <f t="shared" si="98"/>
        <v>0</v>
      </c>
      <c r="T203" s="20">
        <f t="shared" si="99"/>
        <v>5818.576552642272</v>
      </c>
      <c r="U203" s="25">
        <f t="shared" si="100"/>
        <v>185</v>
      </c>
      <c r="V203" s="20">
        <f t="shared" si="81"/>
        <v>6443.0140148550854</v>
      </c>
      <c r="W203" s="20">
        <f t="shared" si="82"/>
        <v>2830.3638161153353</v>
      </c>
      <c r="X203" s="20">
        <f t="shared" si="83"/>
        <v>3612.6501987397501</v>
      </c>
      <c r="Y203" s="26">
        <f t="shared" si="84"/>
        <v>562460.11302432732</v>
      </c>
      <c r="Z203" s="31">
        <v>40756</v>
      </c>
      <c r="AA203" s="28">
        <f t="shared" si="101"/>
        <v>0</v>
      </c>
      <c r="AB203" s="20">
        <f t="shared" si="85"/>
        <v>6443.0140148550854</v>
      </c>
      <c r="AC203" s="28">
        <f t="shared" si="102"/>
        <v>0</v>
      </c>
      <c r="AD203" s="20">
        <f t="shared" si="103"/>
        <v>5508.9939555370247</v>
      </c>
      <c r="AE203" s="25">
        <f t="shared" si="104"/>
        <v>185</v>
      </c>
      <c r="AF203" s="20">
        <f t="shared" si="86"/>
        <v>6909.1152521264676</v>
      </c>
      <c r="AG203" s="20">
        <f t="shared" si="87"/>
        <v>3304.6627257096825</v>
      </c>
      <c r="AH203" s="20">
        <f t="shared" si="88"/>
        <v>3604.4525264167851</v>
      </c>
      <c r="AI203" s="26">
        <f t="shared" si="89"/>
        <v>583891.1431553046</v>
      </c>
      <c r="AJ203" s="31">
        <v>40756</v>
      </c>
      <c r="AK203" s="28">
        <f t="shared" si="105"/>
        <v>0</v>
      </c>
      <c r="AL203" s="20">
        <f t="shared" si="90"/>
        <v>6909.1152521264676</v>
      </c>
      <c r="AM203" s="28">
        <f t="shared" si="106"/>
        <v>0</v>
      </c>
      <c r="AN203" s="20">
        <f t="shared" si="107"/>
        <v>5818.576552642272</v>
      </c>
    </row>
    <row r="204" spans="1:40" ht="11.1" customHeight="1">
      <c r="A204" s="25">
        <f t="shared" si="91"/>
        <v>186</v>
      </c>
      <c r="B204" s="20">
        <f t="shared" si="72"/>
        <v>6443.0140148550854</v>
      </c>
      <c r="C204" s="20">
        <f t="shared" si="73"/>
        <v>2812.3005651216367</v>
      </c>
      <c r="D204" s="20">
        <f t="shared" si="74"/>
        <v>3630.7134497334487</v>
      </c>
      <c r="E204" s="26">
        <f t="shared" si="75"/>
        <v>558829.39957459387</v>
      </c>
      <c r="F204" s="31">
        <v>40787</v>
      </c>
      <c r="G204" s="28">
        <f t="shared" si="92"/>
        <v>0</v>
      </c>
      <c r="H204" s="20">
        <f t="shared" si="93"/>
        <v>6443.0140148550854</v>
      </c>
      <c r="I204" s="28">
        <f t="shared" si="94"/>
        <v>0</v>
      </c>
      <c r="J204" s="20">
        <f t="shared" si="95"/>
        <v>5514.9548283649456</v>
      </c>
      <c r="K204" s="25">
        <f t="shared" si="96"/>
        <v>186</v>
      </c>
      <c r="L204" s="20">
        <f t="shared" si="76"/>
        <v>6909.1152521264676</v>
      </c>
      <c r="M204" s="20">
        <f t="shared" si="77"/>
        <v>3284.3876802485884</v>
      </c>
      <c r="N204" s="20">
        <f t="shared" si="78"/>
        <v>3624.7275718778792</v>
      </c>
      <c r="O204" s="26">
        <f t="shared" si="79"/>
        <v>580266.41558342671</v>
      </c>
      <c r="P204" s="31">
        <v>40787</v>
      </c>
      <c r="Q204" s="28">
        <f t="shared" si="97"/>
        <v>0</v>
      </c>
      <c r="R204" s="20">
        <f t="shared" si="80"/>
        <v>6909.1152521264676</v>
      </c>
      <c r="S204" s="28">
        <f t="shared" si="98"/>
        <v>0</v>
      </c>
      <c r="T204" s="20">
        <f t="shared" si="99"/>
        <v>5825.2673176444332</v>
      </c>
      <c r="U204" s="25">
        <f t="shared" si="100"/>
        <v>186</v>
      </c>
      <c r="V204" s="20">
        <f t="shared" si="81"/>
        <v>6443.0140148550854</v>
      </c>
      <c r="W204" s="20">
        <f t="shared" si="82"/>
        <v>2812.3005651216367</v>
      </c>
      <c r="X204" s="20">
        <f t="shared" si="83"/>
        <v>3630.7134497334487</v>
      </c>
      <c r="Y204" s="26">
        <f t="shared" si="84"/>
        <v>558829.39957459387</v>
      </c>
      <c r="Z204" s="31">
        <v>40787</v>
      </c>
      <c r="AA204" s="28">
        <f t="shared" si="101"/>
        <v>0</v>
      </c>
      <c r="AB204" s="20">
        <f t="shared" si="85"/>
        <v>6443.0140148550854</v>
      </c>
      <c r="AC204" s="28">
        <f t="shared" si="102"/>
        <v>0</v>
      </c>
      <c r="AD204" s="20">
        <f t="shared" si="103"/>
        <v>5514.9548283649456</v>
      </c>
      <c r="AE204" s="25">
        <f t="shared" si="104"/>
        <v>186</v>
      </c>
      <c r="AF204" s="20">
        <f t="shared" si="86"/>
        <v>6909.1152521264676</v>
      </c>
      <c r="AG204" s="20">
        <f t="shared" si="87"/>
        <v>3284.3876802485884</v>
      </c>
      <c r="AH204" s="20">
        <f t="shared" si="88"/>
        <v>3624.7275718778792</v>
      </c>
      <c r="AI204" s="26">
        <f t="shared" si="89"/>
        <v>580266.41558342671</v>
      </c>
      <c r="AJ204" s="31">
        <v>40787</v>
      </c>
      <c r="AK204" s="28">
        <f t="shared" si="105"/>
        <v>0</v>
      </c>
      <c r="AL204" s="20">
        <f t="shared" si="90"/>
        <v>6909.1152521264676</v>
      </c>
      <c r="AM204" s="28">
        <f t="shared" si="106"/>
        <v>0</v>
      </c>
      <c r="AN204" s="20">
        <f t="shared" si="107"/>
        <v>5825.2673176444332</v>
      </c>
    </row>
    <row r="205" spans="1:40" ht="11.1" customHeight="1">
      <c r="A205" s="25">
        <f t="shared" si="91"/>
        <v>187</v>
      </c>
      <c r="B205" s="20">
        <f t="shared" si="72"/>
        <v>6443.0140148550854</v>
      </c>
      <c r="C205" s="20">
        <f t="shared" si="73"/>
        <v>2794.1469978729692</v>
      </c>
      <c r="D205" s="20">
        <f t="shared" si="74"/>
        <v>3648.8670169821162</v>
      </c>
      <c r="E205" s="26">
        <f t="shared" si="75"/>
        <v>555180.5325576117</v>
      </c>
      <c r="F205" s="31">
        <v>40817</v>
      </c>
      <c r="G205" s="28">
        <f t="shared" si="92"/>
        <v>0</v>
      </c>
      <c r="H205" s="20">
        <f t="shared" si="93"/>
        <v>6443.0140148550854</v>
      </c>
      <c r="I205" s="28">
        <f t="shared" si="94"/>
        <v>0</v>
      </c>
      <c r="J205" s="20">
        <f t="shared" si="95"/>
        <v>5520.9455055570052</v>
      </c>
      <c r="K205" s="25">
        <f t="shared" si="96"/>
        <v>187</v>
      </c>
      <c r="L205" s="20">
        <f t="shared" si="76"/>
        <v>6909.1152521264676</v>
      </c>
      <c r="M205" s="20">
        <f t="shared" si="77"/>
        <v>3263.9985876567753</v>
      </c>
      <c r="N205" s="20">
        <f t="shared" si="78"/>
        <v>3645.1166644696923</v>
      </c>
      <c r="O205" s="26">
        <f t="shared" si="79"/>
        <v>576621.29891895701</v>
      </c>
      <c r="P205" s="31">
        <v>40817</v>
      </c>
      <c r="Q205" s="28">
        <f t="shared" si="97"/>
        <v>0</v>
      </c>
      <c r="R205" s="20">
        <f t="shared" si="80"/>
        <v>6909.1152521264676</v>
      </c>
      <c r="S205" s="28">
        <f t="shared" si="98"/>
        <v>0</v>
      </c>
      <c r="T205" s="20">
        <f t="shared" si="99"/>
        <v>5831.9957181997315</v>
      </c>
      <c r="U205" s="25">
        <f t="shared" si="100"/>
        <v>187</v>
      </c>
      <c r="V205" s="20">
        <f t="shared" si="81"/>
        <v>6443.0140148550854</v>
      </c>
      <c r="W205" s="20">
        <f t="shared" si="82"/>
        <v>2794.1469978729692</v>
      </c>
      <c r="X205" s="20">
        <f t="shared" si="83"/>
        <v>3648.8670169821162</v>
      </c>
      <c r="Y205" s="26">
        <f t="shared" si="84"/>
        <v>555180.5325576117</v>
      </c>
      <c r="Z205" s="31">
        <v>40817</v>
      </c>
      <c r="AA205" s="28">
        <f t="shared" si="101"/>
        <v>0</v>
      </c>
      <c r="AB205" s="20">
        <f t="shared" si="85"/>
        <v>6443.0140148550854</v>
      </c>
      <c r="AC205" s="28">
        <f t="shared" si="102"/>
        <v>0</v>
      </c>
      <c r="AD205" s="20">
        <f t="shared" si="103"/>
        <v>5520.9455055570052</v>
      </c>
      <c r="AE205" s="25">
        <f t="shared" si="104"/>
        <v>187</v>
      </c>
      <c r="AF205" s="20">
        <f t="shared" si="86"/>
        <v>6909.1152521264676</v>
      </c>
      <c r="AG205" s="20">
        <f t="shared" si="87"/>
        <v>3263.9985876567753</v>
      </c>
      <c r="AH205" s="20">
        <f t="shared" si="88"/>
        <v>3645.1166644696923</v>
      </c>
      <c r="AI205" s="26">
        <f t="shared" si="89"/>
        <v>576621.29891895701</v>
      </c>
      <c r="AJ205" s="31">
        <v>40817</v>
      </c>
      <c r="AK205" s="28">
        <f t="shared" si="105"/>
        <v>0</v>
      </c>
      <c r="AL205" s="20">
        <f t="shared" si="90"/>
        <v>6909.1152521264676</v>
      </c>
      <c r="AM205" s="28">
        <f t="shared" si="106"/>
        <v>0</v>
      </c>
      <c r="AN205" s="20">
        <f t="shared" si="107"/>
        <v>5831.9957181997315</v>
      </c>
    </row>
    <row r="206" spans="1:40" ht="11.1" customHeight="1">
      <c r="A206" s="25">
        <f t="shared" si="91"/>
        <v>188</v>
      </c>
      <c r="B206" s="20">
        <f t="shared" si="72"/>
        <v>6443.0140148550854</v>
      </c>
      <c r="C206" s="20">
        <f t="shared" si="73"/>
        <v>2775.902662788058</v>
      </c>
      <c r="D206" s="20">
        <f t="shared" si="74"/>
        <v>3667.1113520670274</v>
      </c>
      <c r="E206" s="26">
        <f t="shared" si="75"/>
        <v>551513.42120554473</v>
      </c>
      <c r="F206" s="31">
        <v>40848</v>
      </c>
      <c r="G206" s="28">
        <f t="shared" si="92"/>
        <v>0</v>
      </c>
      <c r="H206" s="20">
        <f t="shared" si="93"/>
        <v>6443.0140148550854</v>
      </c>
      <c r="I206" s="28">
        <f t="shared" si="94"/>
        <v>0</v>
      </c>
      <c r="J206" s="20">
        <f t="shared" si="95"/>
        <v>5526.9661361350263</v>
      </c>
      <c r="K206" s="25">
        <f t="shared" si="96"/>
        <v>188</v>
      </c>
      <c r="L206" s="20">
        <f t="shared" si="76"/>
        <v>6909.1152521264676</v>
      </c>
      <c r="M206" s="20">
        <f t="shared" si="77"/>
        <v>3243.4948064191335</v>
      </c>
      <c r="N206" s="20">
        <f t="shared" si="78"/>
        <v>3665.6204457073341</v>
      </c>
      <c r="O206" s="26">
        <f t="shared" si="79"/>
        <v>572955.67847324966</v>
      </c>
      <c r="P206" s="31">
        <v>40848</v>
      </c>
      <c r="Q206" s="28">
        <f t="shared" si="97"/>
        <v>0</v>
      </c>
      <c r="R206" s="20">
        <f t="shared" si="80"/>
        <v>6909.1152521264676</v>
      </c>
      <c r="S206" s="28">
        <f t="shared" si="98"/>
        <v>0</v>
      </c>
      <c r="T206" s="20">
        <f t="shared" si="99"/>
        <v>5838.7619660081536</v>
      </c>
      <c r="U206" s="25">
        <f t="shared" si="100"/>
        <v>188</v>
      </c>
      <c r="V206" s="20">
        <f t="shared" si="81"/>
        <v>6443.0140148550854</v>
      </c>
      <c r="W206" s="20">
        <f t="shared" si="82"/>
        <v>2775.902662788058</v>
      </c>
      <c r="X206" s="20">
        <f t="shared" si="83"/>
        <v>3667.1113520670274</v>
      </c>
      <c r="Y206" s="26">
        <f t="shared" si="84"/>
        <v>551513.42120554473</v>
      </c>
      <c r="Z206" s="31">
        <v>40848</v>
      </c>
      <c r="AA206" s="28">
        <f t="shared" si="101"/>
        <v>0</v>
      </c>
      <c r="AB206" s="20">
        <f t="shared" si="85"/>
        <v>6443.0140148550854</v>
      </c>
      <c r="AC206" s="28">
        <f t="shared" si="102"/>
        <v>0</v>
      </c>
      <c r="AD206" s="20">
        <f t="shared" si="103"/>
        <v>5526.9661361350263</v>
      </c>
      <c r="AE206" s="25">
        <f t="shared" si="104"/>
        <v>188</v>
      </c>
      <c r="AF206" s="20">
        <f t="shared" si="86"/>
        <v>6909.1152521264676</v>
      </c>
      <c r="AG206" s="20">
        <f t="shared" si="87"/>
        <v>3243.4948064191335</v>
      </c>
      <c r="AH206" s="20">
        <f t="shared" si="88"/>
        <v>3665.6204457073341</v>
      </c>
      <c r="AI206" s="26">
        <f t="shared" si="89"/>
        <v>572955.67847324966</v>
      </c>
      <c r="AJ206" s="31">
        <v>40848</v>
      </c>
      <c r="AK206" s="28">
        <f t="shared" si="105"/>
        <v>0</v>
      </c>
      <c r="AL206" s="20">
        <f t="shared" si="90"/>
        <v>6909.1152521264676</v>
      </c>
      <c r="AM206" s="28">
        <f t="shared" si="106"/>
        <v>0</v>
      </c>
      <c r="AN206" s="20">
        <f t="shared" si="107"/>
        <v>5838.7619660081536</v>
      </c>
    </row>
    <row r="207" spans="1:40" ht="11.1" customHeight="1">
      <c r="A207" s="25">
        <f t="shared" si="91"/>
        <v>189</v>
      </c>
      <c r="B207" s="20">
        <f t="shared" si="72"/>
        <v>6443.0140148550854</v>
      </c>
      <c r="C207" s="20">
        <f t="shared" si="73"/>
        <v>2757.5671060277236</v>
      </c>
      <c r="D207" s="20">
        <f t="shared" si="74"/>
        <v>3685.4469088273618</v>
      </c>
      <c r="E207" s="26">
        <f t="shared" si="75"/>
        <v>547827.97429671732</v>
      </c>
      <c r="F207" s="31">
        <v>40878</v>
      </c>
      <c r="G207" s="28">
        <f t="shared" si="92"/>
        <v>0</v>
      </c>
      <c r="H207" s="20">
        <f t="shared" si="93"/>
        <v>6443.0140148550854</v>
      </c>
      <c r="I207" s="28">
        <f t="shared" si="94"/>
        <v>0</v>
      </c>
      <c r="J207" s="20">
        <f t="shared" si="95"/>
        <v>5533.0168698659363</v>
      </c>
      <c r="K207" s="25">
        <f t="shared" si="96"/>
        <v>189</v>
      </c>
      <c r="L207" s="20">
        <f t="shared" si="76"/>
        <v>6909.1152521264676</v>
      </c>
      <c r="M207" s="20">
        <f t="shared" si="77"/>
        <v>3222.8756914120295</v>
      </c>
      <c r="N207" s="20">
        <f t="shared" si="78"/>
        <v>3686.2395607144381</v>
      </c>
      <c r="O207" s="26">
        <f t="shared" si="79"/>
        <v>569269.4389125352</v>
      </c>
      <c r="P207" s="31">
        <v>40878</v>
      </c>
      <c r="Q207" s="28">
        <f t="shared" si="97"/>
        <v>0</v>
      </c>
      <c r="R207" s="20">
        <f t="shared" si="80"/>
        <v>6909.1152521264676</v>
      </c>
      <c r="S207" s="28">
        <f t="shared" si="98"/>
        <v>0</v>
      </c>
      <c r="T207" s="20">
        <f t="shared" si="99"/>
        <v>5845.5662739604977</v>
      </c>
      <c r="U207" s="25">
        <f t="shared" si="100"/>
        <v>189</v>
      </c>
      <c r="V207" s="20">
        <f t="shared" si="81"/>
        <v>6443.0140148550854</v>
      </c>
      <c r="W207" s="20">
        <f t="shared" si="82"/>
        <v>2757.5671060277236</v>
      </c>
      <c r="X207" s="20">
        <f t="shared" si="83"/>
        <v>3685.4469088273618</v>
      </c>
      <c r="Y207" s="26">
        <f t="shared" si="84"/>
        <v>547827.97429671732</v>
      </c>
      <c r="Z207" s="31">
        <v>40878</v>
      </c>
      <c r="AA207" s="28">
        <f t="shared" si="101"/>
        <v>0</v>
      </c>
      <c r="AB207" s="20">
        <f t="shared" si="85"/>
        <v>6443.0140148550854</v>
      </c>
      <c r="AC207" s="28">
        <f t="shared" si="102"/>
        <v>0</v>
      </c>
      <c r="AD207" s="20">
        <f t="shared" si="103"/>
        <v>5533.0168698659363</v>
      </c>
      <c r="AE207" s="25">
        <f t="shared" si="104"/>
        <v>189</v>
      </c>
      <c r="AF207" s="20">
        <f t="shared" si="86"/>
        <v>6909.1152521264676</v>
      </c>
      <c r="AG207" s="20">
        <f t="shared" si="87"/>
        <v>3222.8756914120295</v>
      </c>
      <c r="AH207" s="20">
        <f t="shared" si="88"/>
        <v>3686.2395607144381</v>
      </c>
      <c r="AI207" s="26">
        <f t="shared" si="89"/>
        <v>569269.4389125352</v>
      </c>
      <c r="AJ207" s="31">
        <v>40878</v>
      </c>
      <c r="AK207" s="28">
        <f t="shared" si="105"/>
        <v>0</v>
      </c>
      <c r="AL207" s="20">
        <f t="shared" si="90"/>
        <v>6909.1152521264676</v>
      </c>
      <c r="AM207" s="28">
        <f t="shared" si="106"/>
        <v>0</v>
      </c>
      <c r="AN207" s="20">
        <f t="shared" si="107"/>
        <v>5845.5662739604977</v>
      </c>
    </row>
    <row r="208" spans="1:40" ht="11.1" customHeight="1">
      <c r="A208" s="25">
        <f t="shared" si="91"/>
        <v>190</v>
      </c>
      <c r="B208" s="20">
        <f t="shared" si="72"/>
        <v>6443.0140148550854</v>
      </c>
      <c r="C208" s="20">
        <f t="shared" si="73"/>
        <v>2739.1398714835864</v>
      </c>
      <c r="D208" s="20">
        <f t="shared" si="74"/>
        <v>3703.874143371499</v>
      </c>
      <c r="E208" s="26">
        <f t="shared" si="75"/>
        <v>544124.10015334585</v>
      </c>
      <c r="F208" s="31">
        <v>40909</v>
      </c>
      <c r="G208" s="28">
        <f t="shared" si="92"/>
        <v>0</v>
      </c>
      <c r="H208" s="20">
        <f t="shared" si="93"/>
        <v>6443.0140148550854</v>
      </c>
      <c r="I208" s="28">
        <f t="shared" si="94"/>
        <v>0</v>
      </c>
      <c r="J208" s="20">
        <f t="shared" si="95"/>
        <v>5539.0978572655022</v>
      </c>
      <c r="K208" s="25">
        <f t="shared" si="96"/>
        <v>190</v>
      </c>
      <c r="L208" s="20">
        <f t="shared" si="76"/>
        <v>6909.1152521264676</v>
      </c>
      <c r="M208" s="20">
        <f t="shared" si="77"/>
        <v>3202.1405938830108</v>
      </c>
      <c r="N208" s="20">
        <f t="shared" si="78"/>
        <v>3706.9746582434568</v>
      </c>
      <c r="O208" s="26">
        <f t="shared" si="79"/>
        <v>565562.46425429173</v>
      </c>
      <c r="P208" s="31">
        <v>40909</v>
      </c>
      <c r="Q208" s="28">
        <f t="shared" si="97"/>
        <v>0</v>
      </c>
      <c r="R208" s="20">
        <f t="shared" si="80"/>
        <v>6909.1152521264676</v>
      </c>
      <c r="S208" s="28">
        <f t="shared" si="98"/>
        <v>0</v>
      </c>
      <c r="T208" s="20">
        <f t="shared" si="99"/>
        <v>5852.4088561450735</v>
      </c>
      <c r="U208" s="25">
        <f t="shared" si="100"/>
        <v>190</v>
      </c>
      <c r="V208" s="20">
        <f t="shared" si="81"/>
        <v>6443.0140148550854</v>
      </c>
      <c r="W208" s="20">
        <f t="shared" si="82"/>
        <v>2739.1398714835864</v>
      </c>
      <c r="X208" s="20">
        <f t="shared" si="83"/>
        <v>3703.874143371499</v>
      </c>
      <c r="Y208" s="26">
        <f t="shared" si="84"/>
        <v>544124.10015334585</v>
      </c>
      <c r="Z208" s="31">
        <v>40909</v>
      </c>
      <c r="AA208" s="28">
        <f t="shared" si="101"/>
        <v>0</v>
      </c>
      <c r="AB208" s="20">
        <f t="shared" si="85"/>
        <v>6443.0140148550854</v>
      </c>
      <c r="AC208" s="28">
        <f t="shared" si="102"/>
        <v>0</v>
      </c>
      <c r="AD208" s="20">
        <f t="shared" si="103"/>
        <v>5539.0978572655022</v>
      </c>
      <c r="AE208" s="25">
        <f t="shared" si="104"/>
        <v>190</v>
      </c>
      <c r="AF208" s="20">
        <f t="shared" si="86"/>
        <v>6909.1152521264676</v>
      </c>
      <c r="AG208" s="20">
        <f t="shared" si="87"/>
        <v>3202.1405938830108</v>
      </c>
      <c r="AH208" s="20">
        <f t="shared" si="88"/>
        <v>3706.9746582434568</v>
      </c>
      <c r="AI208" s="26">
        <f t="shared" si="89"/>
        <v>565562.46425429173</v>
      </c>
      <c r="AJ208" s="31">
        <v>40909</v>
      </c>
      <c r="AK208" s="28">
        <f t="shared" si="105"/>
        <v>0</v>
      </c>
      <c r="AL208" s="20">
        <f t="shared" si="90"/>
        <v>6909.1152521264676</v>
      </c>
      <c r="AM208" s="28">
        <f t="shared" si="106"/>
        <v>0</v>
      </c>
      <c r="AN208" s="20">
        <f t="shared" si="107"/>
        <v>5852.4088561450735</v>
      </c>
    </row>
    <row r="209" spans="1:40" ht="11.1" customHeight="1">
      <c r="A209" s="25">
        <f t="shared" si="91"/>
        <v>191</v>
      </c>
      <c r="B209" s="20">
        <f t="shared" si="72"/>
        <v>6443.0140148550854</v>
      </c>
      <c r="C209" s="20">
        <f t="shared" si="73"/>
        <v>2720.620500766729</v>
      </c>
      <c r="D209" s="20">
        <f t="shared" si="74"/>
        <v>3722.3935140883564</v>
      </c>
      <c r="E209" s="26">
        <f t="shared" si="75"/>
        <v>540401.70663925749</v>
      </c>
      <c r="F209" s="31">
        <v>40940</v>
      </c>
      <c r="G209" s="28">
        <f t="shared" si="92"/>
        <v>0</v>
      </c>
      <c r="H209" s="20">
        <f t="shared" si="93"/>
        <v>6443.0140148550854</v>
      </c>
      <c r="I209" s="28">
        <f t="shared" si="94"/>
        <v>0</v>
      </c>
      <c r="J209" s="20">
        <f t="shared" si="95"/>
        <v>5545.209249602065</v>
      </c>
      <c r="K209" s="25">
        <f t="shared" si="96"/>
        <v>191</v>
      </c>
      <c r="L209" s="20">
        <f t="shared" si="76"/>
        <v>6909.1152521264676</v>
      </c>
      <c r="M209" s="20">
        <f t="shared" si="77"/>
        <v>3181.2888614303915</v>
      </c>
      <c r="N209" s="20">
        <f t="shared" si="78"/>
        <v>3727.826390696076</v>
      </c>
      <c r="O209" s="26">
        <f t="shared" si="79"/>
        <v>561834.63786359562</v>
      </c>
      <c r="P209" s="31">
        <v>40940</v>
      </c>
      <c r="Q209" s="28">
        <f t="shared" si="97"/>
        <v>0</v>
      </c>
      <c r="R209" s="20">
        <f t="shared" si="80"/>
        <v>6909.1152521264676</v>
      </c>
      <c r="S209" s="28">
        <f t="shared" si="98"/>
        <v>0</v>
      </c>
      <c r="T209" s="20">
        <f t="shared" si="99"/>
        <v>5859.2899278544382</v>
      </c>
      <c r="U209" s="25">
        <f t="shared" si="100"/>
        <v>191</v>
      </c>
      <c r="V209" s="20">
        <f t="shared" si="81"/>
        <v>6443.0140148550854</v>
      </c>
      <c r="W209" s="20">
        <f t="shared" si="82"/>
        <v>2720.620500766729</v>
      </c>
      <c r="X209" s="20">
        <f t="shared" si="83"/>
        <v>3722.3935140883564</v>
      </c>
      <c r="Y209" s="26">
        <f t="shared" si="84"/>
        <v>540401.70663925749</v>
      </c>
      <c r="Z209" s="31">
        <v>40940</v>
      </c>
      <c r="AA209" s="28">
        <f t="shared" si="101"/>
        <v>0</v>
      </c>
      <c r="AB209" s="20">
        <f t="shared" si="85"/>
        <v>6443.0140148550854</v>
      </c>
      <c r="AC209" s="28">
        <f t="shared" si="102"/>
        <v>0</v>
      </c>
      <c r="AD209" s="20">
        <f t="shared" si="103"/>
        <v>5545.209249602065</v>
      </c>
      <c r="AE209" s="25">
        <f t="shared" si="104"/>
        <v>191</v>
      </c>
      <c r="AF209" s="20">
        <f t="shared" si="86"/>
        <v>6909.1152521264676</v>
      </c>
      <c r="AG209" s="20">
        <f t="shared" si="87"/>
        <v>3181.2888614303915</v>
      </c>
      <c r="AH209" s="20">
        <f t="shared" si="88"/>
        <v>3727.826390696076</v>
      </c>
      <c r="AI209" s="26">
        <f t="shared" si="89"/>
        <v>561834.63786359562</v>
      </c>
      <c r="AJ209" s="31">
        <v>40940</v>
      </c>
      <c r="AK209" s="28">
        <f t="shared" si="105"/>
        <v>0</v>
      </c>
      <c r="AL209" s="20">
        <f t="shared" si="90"/>
        <v>6909.1152521264676</v>
      </c>
      <c r="AM209" s="28">
        <f t="shared" si="106"/>
        <v>0</v>
      </c>
      <c r="AN209" s="20">
        <f t="shared" si="107"/>
        <v>5859.2899278544382</v>
      </c>
    </row>
    <row r="210" spans="1:40" ht="11.1" customHeight="1">
      <c r="A210" s="25">
        <f t="shared" si="91"/>
        <v>192</v>
      </c>
      <c r="B210" s="20">
        <f t="shared" si="72"/>
        <v>6443.0140148550854</v>
      </c>
      <c r="C210" s="20">
        <f t="shared" si="73"/>
        <v>2702.0085331962873</v>
      </c>
      <c r="D210" s="20">
        <f t="shared" si="74"/>
        <v>3741.0054816587981</v>
      </c>
      <c r="E210" s="26">
        <f t="shared" si="75"/>
        <v>536660.70115759864</v>
      </c>
      <c r="F210" s="31">
        <v>40969</v>
      </c>
      <c r="G210" s="28">
        <f t="shared" si="92"/>
        <v>0</v>
      </c>
      <c r="H210" s="20">
        <f t="shared" si="93"/>
        <v>6443.0140148550854</v>
      </c>
      <c r="I210" s="28">
        <f t="shared" si="94"/>
        <v>0</v>
      </c>
      <c r="J210" s="20">
        <f t="shared" si="95"/>
        <v>5551.3511989003109</v>
      </c>
      <c r="K210" s="25">
        <f t="shared" si="96"/>
        <v>192</v>
      </c>
      <c r="L210" s="20">
        <f t="shared" si="76"/>
        <v>6909.1152521264676</v>
      </c>
      <c r="M210" s="20">
        <f t="shared" si="77"/>
        <v>3160.3198379827259</v>
      </c>
      <c r="N210" s="20">
        <f t="shared" si="78"/>
        <v>3748.7954141437417</v>
      </c>
      <c r="O210" s="26">
        <f t="shared" si="79"/>
        <v>558085.84244945191</v>
      </c>
      <c r="P210" s="31">
        <v>40969</v>
      </c>
      <c r="Q210" s="28">
        <f t="shared" si="97"/>
        <v>0</v>
      </c>
      <c r="R210" s="20">
        <f t="shared" si="80"/>
        <v>6909.1152521264676</v>
      </c>
      <c r="S210" s="28">
        <f t="shared" si="98"/>
        <v>0</v>
      </c>
      <c r="T210" s="20">
        <f t="shared" si="99"/>
        <v>5866.2097055921677</v>
      </c>
      <c r="U210" s="25">
        <f t="shared" si="100"/>
        <v>192</v>
      </c>
      <c r="V210" s="20">
        <f t="shared" si="81"/>
        <v>6443.0140148550854</v>
      </c>
      <c r="W210" s="20">
        <f t="shared" si="82"/>
        <v>2702.0085331962873</v>
      </c>
      <c r="X210" s="20">
        <f t="shared" si="83"/>
        <v>3741.0054816587981</v>
      </c>
      <c r="Y210" s="26">
        <f t="shared" si="84"/>
        <v>536660.70115759864</v>
      </c>
      <c r="Z210" s="31">
        <v>40969</v>
      </c>
      <c r="AA210" s="28">
        <f t="shared" si="101"/>
        <v>0</v>
      </c>
      <c r="AB210" s="20">
        <f t="shared" si="85"/>
        <v>6443.0140148550854</v>
      </c>
      <c r="AC210" s="28">
        <f t="shared" si="102"/>
        <v>0</v>
      </c>
      <c r="AD210" s="20">
        <f t="shared" si="103"/>
        <v>5551.3511989003109</v>
      </c>
      <c r="AE210" s="25">
        <f t="shared" si="104"/>
        <v>192</v>
      </c>
      <c r="AF210" s="20">
        <f t="shared" si="86"/>
        <v>6909.1152521264676</v>
      </c>
      <c r="AG210" s="20">
        <f t="shared" si="87"/>
        <v>3160.3198379827259</v>
      </c>
      <c r="AH210" s="20">
        <f t="shared" si="88"/>
        <v>3748.7954141437417</v>
      </c>
      <c r="AI210" s="26">
        <f t="shared" si="89"/>
        <v>558085.84244945191</v>
      </c>
      <c r="AJ210" s="31">
        <v>40969</v>
      </c>
      <c r="AK210" s="28">
        <f t="shared" si="105"/>
        <v>0</v>
      </c>
      <c r="AL210" s="20">
        <f t="shared" si="90"/>
        <v>6909.1152521264676</v>
      </c>
      <c r="AM210" s="28">
        <f t="shared" si="106"/>
        <v>0</v>
      </c>
      <c r="AN210" s="20">
        <f t="shared" si="107"/>
        <v>5866.2097055921677</v>
      </c>
    </row>
    <row r="211" spans="1:40" ht="11.1" customHeight="1">
      <c r="A211" s="25">
        <f t="shared" si="91"/>
        <v>193</v>
      </c>
      <c r="B211" s="20">
        <f t="shared" ref="B211:B274" si="108">IF(A211&gt;B$11*12,0,PMT(B$13/12,B$11*12,-B$12))</f>
        <v>6443.0140148550854</v>
      </c>
      <c r="C211" s="20">
        <f t="shared" ref="C211:C274" si="109">IF(A211&gt;12*B$11,0,E210*B$13/12)</f>
        <v>2683.3035057879929</v>
      </c>
      <c r="D211" s="20">
        <f t="shared" ref="D211:D274" si="110">IF(A211&gt;12*B$11,0,B211-C211)</f>
        <v>3759.7105090670925</v>
      </c>
      <c r="E211" s="26">
        <f t="shared" ref="E211:E274" si="111">IF(A211&gt;B$11*12,0,E210-D211)</f>
        <v>532900.99064853159</v>
      </c>
      <c r="F211" s="31">
        <v>41000</v>
      </c>
      <c r="G211" s="28">
        <f t="shared" si="92"/>
        <v>0</v>
      </c>
      <c r="H211" s="20">
        <f t="shared" si="93"/>
        <v>6443.0140148550854</v>
      </c>
      <c r="I211" s="28">
        <f t="shared" si="94"/>
        <v>0</v>
      </c>
      <c r="J211" s="20">
        <f t="shared" si="95"/>
        <v>5557.5238579450479</v>
      </c>
      <c r="K211" s="25">
        <f t="shared" si="96"/>
        <v>193</v>
      </c>
      <c r="L211" s="20">
        <f t="shared" ref="L211:L274" si="112">IF(K211&gt;L$11*12,0,PMT(L$13/12,L$11*12,-L$12))</f>
        <v>6909.1152521264676</v>
      </c>
      <c r="M211" s="20">
        <f t="shared" ref="M211:M274" si="113">IF(K211&gt;12*L$11,0,O210*L$13/12)</f>
        <v>3139.232863778167</v>
      </c>
      <c r="N211" s="20">
        <f t="shared" ref="N211:N274" si="114">IF(K211&gt;12*L$11,0,L211-M211)</f>
        <v>3769.8823883483005</v>
      </c>
      <c r="O211" s="26">
        <f t="shared" ref="O211:O274" si="115">IF(K211&gt;L$11*12,0,O210-N211)</f>
        <v>554315.96006110357</v>
      </c>
      <c r="P211" s="31">
        <v>41000</v>
      </c>
      <c r="Q211" s="28">
        <f t="shared" si="97"/>
        <v>0</v>
      </c>
      <c r="R211" s="20">
        <f t="shared" ref="R211:R274" si="116">L211</f>
        <v>6909.1152521264676</v>
      </c>
      <c r="S211" s="28">
        <f t="shared" si="98"/>
        <v>0</v>
      </c>
      <c r="T211" s="20">
        <f t="shared" si="99"/>
        <v>5873.1684070796728</v>
      </c>
      <c r="U211" s="25">
        <f t="shared" si="100"/>
        <v>193</v>
      </c>
      <c r="V211" s="20">
        <f t="shared" ref="V211:V274" si="117">IF(U211&gt;V$11*12,0,PMT(V$13/12,V$11*12,-V$12))</f>
        <v>6443.0140148550854</v>
      </c>
      <c r="W211" s="20">
        <f t="shared" ref="W211:W274" si="118">IF(U211&gt;12*V$11,0,Y210*V$13/12)</f>
        <v>2683.3035057879929</v>
      </c>
      <c r="X211" s="20">
        <f t="shared" ref="X211:X274" si="119">IF(U211&gt;12*V$11,0,V211-W211)</f>
        <v>3759.7105090670925</v>
      </c>
      <c r="Y211" s="26">
        <f t="shared" ref="Y211:Y274" si="120">IF(U211&gt;V$11*12,0,Y210-X211)</f>
        <v>532900.99064853159</v>
      </c>
      <c r="Z211" s="31">
        <v>41000</v>
      </c>
      <c r="AA211" s="28">
        <f t="shared" si="101"/>
        <v>0</v>
      </c>
      <c r="AB211" s="20">
        <f t="shared" ref="AB211:AB274" si="121">V211</f>
        <v>6443.0140148550854</v>
      </c>
      <c r="AC211" s="28">
        <f t="shared" si="102"/>
        <v>0</v>
      </c>
      <c r="AD211" s="20">
        <f t="shared" si="103"/>
        <v>5557.5238579450479</v>
      </c>
      <c r="AE211" s="25">
        <f t="shared" si="104"/>
        <v>193</v>
      </c>
      <c r="AF211" s="20">
        <f t="shared" ref="AF211:AF274" si="122">IF(AE211&gt;AF$11*12,0,PMT(AF$13/12,AF$11*12,-AF$12))</f>
        <v>6909.1152521264676</v>
      </c>
      <c r="AG211" s="20">
        <f t="shared" ref="AG211:AG274" si="123">IF(AE211&gt;12*AF$11,0,AI210*AF$13/12)</f>
        <v>3139.232863778167</v>
      </c>
      <c r="AH211" s="20">
        <f t="shared" ref="AH211:AH274" si="124">IF(AE211&gt;12*AF$11,0,AF211-AG211)</f>
        <v>3769.8823883483005</v>
      </c>
      <c r="AI211" s="26">
        <f t="shared" ref="AI211:AI274" si="125">IF(AE211&gt;AF$11*12,0,AI210-AH211)</f>
        <v>554315.96006110357</v>
      </c>
      <c r="AJ211" s="31">
        <v>41000</v>
      </c>
      <c r="AK211" s="28">
        <f t="shared" si="105"/>
        <v>0</v>
      </c>
      <c r="AL211" s="20">
        <f t="shared" ref="AL211:AL274" si="126">AF211</f>
        <v>6909.1152521264676</v>
      </c>
      <c r="AM211" s="28">
        <f t="shared" si="106"/>
        <v>0</v>
      </c>
      <c r="AN211" s="20">
        <f t="shared" si="107"/>
        <v>5873.1684070796728</v>
      </c>
    </row>
    <row r="212" spans="1:40" ht="11.1" customHeight="1">
      <c r="A212" s="25">
        <f t="shared" ref="A212:A275" si="127">A211+1</f>
        <v>194</v>
      </c>
      <c r="B212" s="20">
        <f t="shared" si="108"/>
        <v>6443.0140148550854</v>
      </c>
      <c r="C212" s="20">
        <f t="shared" si="109"/>
        <v>2664.5049532426578</v>
      </c>
      <c r="D212" s="20">
        <f t="shared" si="110"/>
        <v>3778.5090616124276</v>
      </c>
      <c r="E212" s="26">
        <f t="shared" si="111"/>
        <v>529122.48158691917</v>
      </c>
      <c r="F212" s="31">
        <v>41030</v>
      </c>
      <c r="G212" s="28">
        <f t="shared" ref="G212:G275" si="128">IF(A212&lt;D$13*12,B212,IF(A212&gt;D$13*12,0,B212+E212*(1+D$12)))</f>
        <v>0</v>
      </c>
      <c r="H212" s="20">
        <f t="shared" ref="H212:H275" si="129">B212</f>
        <v>6443.0140148550854</v>
      </c>
      <c r="I212" s="28">
        <f t="shared" ref="I212:I275" si="130">IF(A212&lt;D$13*12,B212-(D$14*C212),IF(A212&gt;D$13*12,0,B212-(D$14*C212)+E212*(1+(1-D$14)*D$12)))</f>
        <v>0</v>
      </c>
      <c r="J212" s="20">
        <f t="shared" ref="J212:J275" si="131">B212-D$14*C212</f>
        <v>5563.7273802850086</v>
      </c>
      <c r="K212" s="25">
        <f t="shared" ref="K212:K275" si="132">K211+1</f>
        <v>194</v>
      </c>
      <c r="L212" s="20">
        <f t="shared" si="112"/>
        <v>6909.1152521264676</v>
      </c>
      <c r="M212" s="20">
        <f t="shared" si="113"/>
        <v>3118.0272753437075</v>
      </c>
      <c r="N212" s="20">
        <f t="shared" si="114"/>
        <v>3791.0879767827601</v>
      </c>
      <c r="O212" s="26">
        <f t="shared" si="115"/>
        <v>550524.87208432076</v>
      </c>
      <c r="P212" s="31">
        <v>41030</v>
      </c>
      <c r="Q212" s="28">
        <f t="shared" ref="Q212:Q275" si="133">IF(K212&lt;N$13*12,L212,IF(K212&gt;N$13*12,0,L212+O212*(1+N$12)))</f>
        <v>0</v>
      </c>
      <c r="R212" s="20">
        <f t="shared" si="116"/>
        <v>6909.1152521264676</v>
      </c>
      <c r="S212" s="28">
        <f t="shared" ref="S212:S275" si="134">IF(K212&lt;N$13*12,L212-(N$14*M212),IF(K212&gt;N$13*12,0,L212-(N$14*M212)+O212*(1+(1-N$14)*N$12)))</f>
        <v>0</v>
      </c>
      <c r="T212" s="20">
        <f t="shared" ref="T212:T275" si="135">L212-N$14*M212</f>
        <v>5880.1662512630437</v>
      </c>
      <c r="U212" s="25">
        <f t="shared" ref="U212:U275" si="136">U211+1</f>
        <v>194</v>
      </c>
      <c r="V212" s="20">
        <f t="shared" si="117"/>
        <v>6443.0140148550854</v>
      </c>
      <c r="W212" s="20">
        <f t="shared" si="118"/>
        <v>2664.5049532426578</v>
      </c>
      <c r="X212" s="20">
        <f t="shared" si="119"/>
        <v>3778.5090616124276</v>
      </c>
      <c r="Y212" s="26">
        <f t="shared" si="120"/>
        <v>529122.48158691917</v>
      </c>
      <c r="Z212" s="31">
        <v>41030</v>
      </c>
      <c r="AA212" s="28">
        <f t="shared" ref="AA212:AA275" si="137">IF(U212&lt;X$13*12,V212,IF(U212&gt;X$13*12,0,V212+Y212*(1+X$12)))</f>
        <v>0</v>
      </c>
      <c r="AB212" s="20">
        <f t="shared" si="121"/>
        <v>6443.0140148550854</v>
      </c>
      <c r="AC212" s="28">
        <f t="shared" ref="AC212:AC275" si="138">IF(U212&lt;X$13*12,V212-(X$14*W212),IF(U212&gt;X$13*12,0,V212-(X$14*W212)+Y212*(1+(1-X$14)*X$12)))</f>
        <v>0</v>
      </c>
      <c r="AD212" s="20">
        <f t="shared" ref="AD212:AD275" si="139">V212-X$14*W212</f>
        <v>5563.7273802850086</v>
      </c>
      <c r="AE212" s="25">
        <f t="shared" ref="AE212:AE275" si="140">AE211+1</f>
        <v>194</v>
      </c>
      <c r="AF212" s="20">
        <f t="shared" si="122"/>
        <v>6909.1152521264676</v>
      </c>
      <c r="AG212" s="20">
        <f t="shared" si="123"/>
        <v>3118.0272753437075</v>
      </c>
      <c r="AH212" s="20">
        <f t="shared" si="124"/>
        <v>3791.0879767827601</v>
      </c>
      <c r="AI212" s="26">
        <f t="shared" si="125"/>
        <v>550524.87208432076</v>
      </c>
      <c r="AJ212" s="31">
        <v>41030</v>
      </c>
      <c r="AK212" s="28">
        <f t="shared" ref="AK212:AK275" si="141">IF(AE212&lt;AH$13*12,AF212,IF(AE212&gt;AH$13*12,0,AF212+AI212*(1+AH$12)))</f>
        <v>0</v>
      </c>
      <c r="AL212" s="20">
        <f t="shared" si="126"/>
        <v>6909.1152521264676</v>
      </c>
      <c r="AM212" s="28">
        <f t="shared" ref="AM212:AM275" si="142">IF(AE212&lt;AH$13*12,AF212-(AH$14*AG212),IF(AE212&gt;AH$13*12,0,AF212-(AH$14*AG212)+AI212*(1+(1-AH$14)*AH$12)))</f>
        <v>0</v>
      </c>
      <c r="AN212" s="20">
        <f t="shared" ref="AN212:AN275" si="143">AF212-AH$14*AG212</f>
        <v>5880.1662512630437</v>
      </c>
    </row>
    <row r="213" spans="1:40" ht="11.1" customHeight="1">
      <c r="A213" s="25">
        <f t="shared" si="127"/>
        <v>195</v>
      </c>
      <c r="B213" s="20">
        <f t="shared" si="108"/>
        <v>6443.0140148550854</v>
      </c>
      <c r="C213" s="20">
        <f t="shared" si="109"/>
        <v>2645.6124079345959</v>
      </c>
      <c r="D213" s="20">
        <f t="shared" si="110"/>
        <v>3797.4016069204895</v>
      </c>
      <c r="E213" s="26">
        <f t="shared" si="111"/>
        <v>525325.07997999864</v>
      </c>
      <c r="F213" s="31">
        <v>41061</v>
      </c>
      <c r="G213" s="28">
        <f t="shared" si="128"/>
        <v>0</v>
      </c>
      <c r="H213" s="20">
        <f t="shared" si="129"/>
        <v>6443.0140148550854</v>
      </c>
      <c r="I213" s="28">
        <f t="shared" si="130"/>
        <v>0</v>
      </c>
      <c r="J213" s="20">
        <f t="shared" si="131"/>
        <v>5569.9619202366684</v>
      </c>
      <c r="K213" s="25">
        <f t="shared" si="132"/>
        <v>195</v>
      </c>
      <c r="L213" s="20">
        <f t="shared" si="112"/>
        <v>6909.1152521264676</v>
      </c>
      <c r="M213" s="20">
        <f t="shared" si="113"/>
        <v>3096.7024054743047</v>
      </c>
      <c r="N213" s="20">
        <f t="shared" si="114"/>
        <v>3812.4128466521629</v>
      </c>
      <c r="O213" s="26">
        <f t="shared" si="115"/>
        <v>546712.45923766855</v>
      </c>
      <c r="P213" s="31">
        <v>41061</v>
      </c>
      <c r="Q213" s="28">
        <f t="shared" si="133"/>
        <v>0</v>
      </c>
      <c r="R213" s="20">
        <f t="shared" si="116"/>
        <v>6909.1152521264676</v>
      </c>
      <c r="S213" s="28">
        <f t="shared" si="134"/>
        <v>0</v>
      </c>
      <c r="T213" s="20">
        <f t="shared" si="135"/>
        <v>5887.2034583199475</v>
      </c>
      <c r="U213" s="25">
        <f t="shared" si="136"/>
        <v>195</v>
      </c>
      <c r="V213" s="20">
        <f t="shared" si="117"/>
        <v>6443.0140148550854</v>
      </c>
      <c r="W213" s="20">
        <f t="shared" si="118"/>
        <v>2645.6124079345959</v>
      </c>
      <c r="X213" s="20">
        <f t="shared" si="119"/>
        <v>3797.4016069204895</v>
      </c>
      <c r="Y213" s="26">
        <f t="shared" si="120"/>
        <v>525325.07997999864</v>
      </c>
      <c r="Z213" s="31">
        <v>41061</v>
      </c>
      <c r="AA213" s="28">
        <f t="shared" si="137"/>
        <v>0</v>
      </c>
      <c r="AB213" s="20">
        <f t="shared" si="121"/>
        <v>6443.0140148550854</v>
      </c>
      <c r="AC213" s="28">
        <f t="shared" si="138"/>
        <v>0</v>
      </c>
      <c r="AD213" s="20">
        <f t="shared" si="139"/>
        <v>5569.9619202366684</v>
      </c>
      <c r="AE213" s="25">
        <f t="shared" si="140"/>
        <v>195</v>
      </c>
      <c r="AF213" s="20">
        <f t="shared" si="122"/>
        <v>6909.1152521264676</v>
      </c>
      <c r="AG213" s="20">
        <f t="shared" si="123"/>
        <v>3096.7024054743047</v>
      </c>
      <c r="AH213" s="20">
        <f t="shared" si="124"/>
        <v>3812.4128466521629</v>
      </c>
      <c r="AI213" s="26">
        <f t="shared" si="125"/>
        <v>546712.45923766855</v>
      </c>
      <c r="AJ213" s="31">
        <v>41061</v>
      </c>
      <c r="AK213" s="28">
        <f t="shared" si="141"/>
        <v>0</v>
      </c>
      <c r="AL213" s="20">
        <f t="shared" si="126"/>
        <v>6909.1152521264676</v>
      </c>
      <c r="AM213" s="28">
        <f t="shared" si="142"/>
        <v>0</v>
      </c>
      <c r="AN213" s="20">
        <f t="shared" si="143"/>
        <v>5887.2034583199475</v>
      </c>
    </row>
    <row r="214" spans="1:40" ht="11.1" customHeight="1">
      <c r="A214" s="25">
        <f t="shared" si="127"/>
        <v>196</v>
      </c>
      <c r="B214" s="20">
        <f t="shared" si="108"/>
        <v>6443.0140148550854</v>
      </c>
      <c r="C214" s="20">
        <f t="shared" si="109"/>
        <v>2626.6253998999932</v>
      </c>
      <c r="D214" s="20">
        <f t="shared" si="110"/>
        <v>3816.3886149550922</v>
      </c>
      <c r="E214" s="26">
        <f t="shared" si="111"/>
        <v>521508.69136504357</v>
      </c>
      <c r="F214" s="31">
        <v>41091</v>
      </c>
      <c r="G214" s="28">
        <f t="shared" si="128"/>
        <v>0</v>
      </c>
      <c r="H214" s="20">
        <f t="shared" si="129"/>
        <v>6443.0140148550854</v>
      </c>
      <c r="I214" s="28">
        <f t="shared" si="130"/>
        <v>0</v>
      </c>
      <c r="J214" s="20">
        <f t="shared" si="131"/>
        <v>5576.2276328880871</v>
      </c>
      <c r="K214" s="25">
        <f t="shared" si="132"/>
        <v>196</v>
      </c>
      <c r="L214" s="20">
        <f t="shared" si="112"/>
        <v>6909.1152521264676</v>
      </c>
      <c r="M214" s="20">
        <f t="shared" si="113"/>
        <v>3075.2575832118855</v>
      </c>
      <c r="N214" s="20">
        <f t="shared" si="114"/>
        <v>3833.8576689145821</v>
      </c>
      <c r="O214" s="26">
        <f t="shared" si="115"/>
        <v>542878.60156875395</v>
      </c>
      <c r="P214" s="31">
        <v>41091</v>
      </c>
      <c r="Q214" s="28">
        <f t="shared" si="133"/>
        <v>0</v>
      </c>
      <c r="R214" s="20">
        <f t="shared" si="116"/>
        <v>6909.1152521264676</v>
      </c>
      <c r="S214" s="28">
        <f t="shared" si="134"/>
        <v>0</v>
      </c>
      <c r="T214" s="20">
        <f t="shared" si="135"/>
        <v>5894.2802496665454</v>
      </c>
      <c r="U214" s="25">
        <f t="shared" si="136"/>
        <v>196</v>
      </c>
      <c r="V214" s="20">
        <f t="shared" si="117"/>
        <v>6443.0140148550854</v>
      </c>
      <c r="W214" s="20">
        <f t="shared" si="118"/>
        <v>2626.6253998999932</v>
      </c>
      <c r="X214" s="20">
        <f t="shared" si="119"/>
        <v>3816.3886149550922</v>
      </c>
      <c r="Y214" s="26">
        <f t="shared" si="120"/>
        <v>521508.69136504357</v>
      </c>
      <c r="Z214" s="31">
        <v>41091</v>
      </c>
      <c r="AA214" s="28">
        <f t="shared" si="137"/>
        <v>0</v>
      </c>
      <c r="AB214" s="20">
        <f t="shared" si="121"/>
        <v>6443.0140148550854</v>
      </c>
      <c r="AC214" s="28">
        <f t="shared" si="138"/>
        <v>0</v>
      </c>
      <c r="AD214" s="20">
        <f t="shared" si="139"/>
        <v>5576.2276328880871</v>
      </c>
      <c r="AE214" s="25">
        <f t="shared" si="140"/>
        <v>196</v>
      </c>
      <c r="AF214" s="20">
        <f t="shared" si="122"/>
        <v>6909.1152521264676</v>
      </c>
      <c r="AG214" s="20">
        <f t="shared" si="123"/>
        <v>3075.2575832118855</v>
      </c>
      <c r="AH214" s="20">
        <f t="shared" si="124"/>
        <v>3833.8576689145821</v>
      </c>
      <c r="AI214" s="26">
        <f t="shared" si="125"/>
        <v>542878.60156875395</v>
      </c>
      <c r="AJ214" s="31">
        <v>41091</v>
      </c>
      <c r="AK214" s="28">
        <f t="shared" si="141"/>
        <v>0</v>
      </c>
      <c r="AL214" s="20">
        <f t="shared" si="126"/>
        <v>6909.1152521264676</v>
      </c>
      <c r="AM214" s="28">
        <f t="shared" si="142"/>
        <v>0</v>
      </c>
      <c r="AN214" s="20">
        <f t="shared" si="143"/>
        <v>5894.2802496665454</v>
      </c>
    </row>
    <row r="215" spans="1:40" ht="11.1" customHeight="1">
      <c r="A215" s="25">
        <f t="shared" si="127"/>
        <v>197</v>
      </c>
      <c r="B215" s="20">
        <f t="shared" si="108"/>
        <v>6443.0140148550854</v>
      </c>
      <c r="C215" s="20">
        <f t="shared" si="109"/>
        <v>2607.5434568252181</v>
      </c>
      <c r="D215" s="20">
        <f t="shared" si="110"/>
        <v>3835.4705580298673</v>
      </c>
      <c r="E215" s="26">
        <f t="shared" si="111"/>
        <v>517673.22080701368</v>
      </c>
      <c r="F215" s="31">
        <v>41122</v>
      </c>
      <c r="G215" s="28">
        <f t="shared" si="128"/>
        <v>0</v>
      </c>
      <c r="H215" s="20">
        <f t="shared" si="129"/>
        <v>6443.0140148550854</v>
      </c>
      <c r="I215" s="28">
        <f t="shared" si="130"/>
        <v>0</v>
      </c>
      <c r="J215" s="20">
        <f t="shared" si="131"/>
        <v>5582.5246741027631</v>
      </c>
      <c r="K215" s="25">
        <f t="shared" si="132"/>
        <v>197</v>
      </c>
      <c r="L215" s="20">
        <f t="shared" si="112"/>
        <v>6909.1152521264676</v>
      </c>
      <c r="M215" s="20">
        <f t="shared" si="113"/>
        <v>3053.692133824241</v>
      </c>
      <c r="N215" s="20">
        <f t="shared" si="114"/>
        <v>3855.4231183022266</v>
      </c>
      <c r="O215" s="26">
        <f t="shared" si="115"/>
        <v>539023.1784504517</v>
      </c>
      <c r="P215" s="31">
        <v>41122</v>
      </c>
      <c r="Q215" s="28">
        <f t="shared" si="133"/>
        <v>0</v>
      </c>
      <c r="R215" s="20">
        <f t="shared" si="116"/>
        <v>6909.1152521264676</v>
      </c>
      <c r="S215" s="28">
        <f t="shared" si="134"/>
        <v>0</v>
      </c>
      <c r="T215" s="20">
        <f t="shared" si="135"/>
        <v>5901.3968479644682</v>
      </c>
      <c r="U215" s="25">
        <f t="shared" si="136"/>
        <v>197</v>
      </c>
      <c r="V215" s="20">
        <f t="shared" si="117"/>
        <v>6443.0140148550854</v>
      </c>
      <c r="W215" s="20">
        <f t="shared" si="118"/>
        <v>2607.5434568252181</v>
      </c>
      <c r="X215" s="20">
        <f t="shared" si="119"/>
        <v>3835.4705580298673</v>
      </c>
      <c r="Y215" s="26">
        <f t="shared" si="120"/>
        <v>517673.22080701368</v>
      </c>
      <c r="Z215" s="31">
        <v>41122</v>
      </c>
      <c r="AA215" s="28">
        <f t="shared" si="137"/>
        <v>0</v>
      </c>
      <c r="AB215" s="20">
        <f t="shared" si="121"/>
        <v>6443.0140148550854</v>
      </c>
      <c r="AC215" s="28">
        <f t="shared" si="138"/>
        <v>0</v>
      </c>
      <c r="AD215" s="20">
        <f t="shared" si="139"/>
        <v>5582.5246741027631</v>
      </c>
      <c r="AE215" s="25">
        <f t="shared" si="140"/>
        <v>197</v>
      </c>
      <c r="AF215" s="20">
        <f t="shared" si="122"/>
        <v>6909.1152521264676</v>
      </c>
      <c r="AG215" s="20">
        <f t="shared" si="123"/>
        <v>3053.692133824241</v>
      </c>
      <c r="AH215" s="20">
        <f t="shared" si="124"/>
        <v>3855.4231183022266</v>
      </c>
      <c r="AI215" s="26">
        <f t="shared" si="125"/>
        <v>539023.1784504517</v>
      </c>
      <c r="AJ215" s="31">
        <v>41122</v>
      </c>
      <c r="AK215" s="28">
        <f t="shared" si="141"/>
        <v>0</v>
      </c>
      <c r="AL215" s="20">
        <f t="shared" si="126"/>
        <v>6909.1152521264676</v>
      </c>
      <c r="AM215" s="28">
        <f t="shared" si="142"/>
        <v>0</v>
      </c>
      <c r="AN215" s="20">
        <f t="shared" si="143"/>
        <v>5901.3968479644682</v>
      </c>
    </row>
    <row r="216" spans="1:40" ht="11.1" customHeight="1">
      <c r="A216" s="25">
        <f t="shared" si="127"/>
        <v>198</v>
      </c>
      <c r="B216" s="20">
        <f t="shared" si="108"/>
        <v>6443.0140148550854</v>
      </c>
      <c r="C216" s="20">
        <f t="shared" si="109"/>
        <v>2588.3661040350685</v>
      </c>
      <c r="D216" s="20">
        <f t="shared" si="110"/>
        <v>3854.6479108200169</v>
      </c>
      <c r="E216" s="26">
        <f t="shared" si="111"/>
        <v>513818.57289619365</v>
      </c>
      <c r="F216" s="31">
        <v>41153</v>
      </c>
      <c r="G216" s="28">
        <f t="shared" si="128"/>
        <v>0</v>
      </c>
      <c r="H216" s="20">
        <f t="shared" si="129"/>
        <v>6443.0140148550854</v>
      </c>
      <c r="I216" s="28">
        <f t="shared" si="130"/>
        <v>0</v>
      </c>
      <c r="J216" s="20">
        <f t="shared" si="131"/>
        <v>5588.8532005235129</v>
      </c>
      <c r="K216" s="25">
        <f t="shared" si="132"/>
        <v>198</v>
      </c>
      <c r="L216" s="20">
        <f t="shared" si="112"/>
        <v>6909.1152521264676</v>
      </c>
      <c r="M216" s="20">
        <f t="shared" si="113"/>
        <v>3032.005378783791</v>
      </c>
      <c r="N216" s="20">
        <f t="shared" si="114"/>
        <v>3877.1098733426766</v>
      </c>
      <c r="O216" s="26">
        <f t="shared" si="115"/>
        <v>535146.06857710902</v>
      </c>
      <c r="P216" s="31">
        <v>41153</v>
      </c>
      <c r="Q216" s="28">
        <f t="shared" si="133"/>
        <v>0</v>
      </c>
      <c r="R216" s="20">
        <f t="shared" si="116"/>
        <v>6909.1152521264676</v>
      </c>
      <c r="S216" s="28">
        <f t="shared" si="134"/>
        <v>0</v>
      </c>
      <c r="T216" s="20">
        <f t="shared" si="135"/>
        <v>5908.5534771278162</v>
      </c>
      <c r="U216" s="25">
        <f t="shared" si="136"/>
        <v>198</v>
      </c>
      <c r="V216" s="20">
        <f t="shared" si="117"/>
        <v>6443.0140148550854</v>
      </c>
      <c r="W216" s="20">
        <f t="shared" si="118"/>
        <v>2588.3661040350685</v>
      </c>
      <c r="X216" s="20">
        <f t="shared" si="119"/>
        <v>3854.6479108200169</v>
      </c>
      <c r="Y216" s="26">
        <f t="shared" si="120"/>
        <v>513818.57289619365</v>
      </c>
      <c r="Z216" s="31">
        <v>41153</v>
      </c>
      <c r="AA216" s="28">
        <f t="shared" si="137"/>
        <v>0</v>
      </c>
      <c r="AB216" s="20">
        <f t="shared" si="121"/>
        <v>6443.0140148550854</v>
      </c>
      <c r="AC216" s="28">
        <f t="shared" si="138"/>
        <v>0</v>
      </c>
      <c r="AD216" s="20">
        <f t="shared" si="139"/>
        <v>5588.8532005235129</v>
      </c>
      <c r="AE216" s="25">
        <f t="shared" si="140"/>
        <v>198</v>
      </c>
      <c r="AF216" s="20">
        <f t="shared" si="122"/>
        <v>6909.1152521264676</v>
      </c>
      <c r="AG216" s="20">
        <f t="shared" si="123"/>
        <v>3032.005378783791</v>
      </c>
      <c r="AH216" s="20">
        <f t="shared" si="124"/>
        <v>3877.1098733426766</v>
      </c>
      <c r="AI216" s="26">
        <f t="shared" si="125"/>
        <v>535146.06857710902</v>
      </c>
      <c r="AJ216" s="31">
        <v>41153</v>
      </c>
      <c r="AK216" s="28">
        <f t="shared" si="141"/>
        <v>0</v>
      </c>
      <c r="AL216" s="20">
        <f t="shared" si="126"/>
        <v>6909.1152521264676</v>
      </c>
      <c r="AM216" s="28">
        <f t="shared" si="142"/>
        <v>0</v>
      </c>
      <c r="AN216" s="20">
        <f t="shared" si="143"/>
        <v>5908.5534771278162</v>
      </c>
    </row>
    <row r="217" spans="1:40" ht="11.1" customHeight="1">
      <c r="A217" s="25">
        <f t="shared" si="127"/>
        <v>199</v>
      </c>
      <c r="B217" s="20">
        <f t="shared" si="108"/>
        <v>6443.0140148550854</v>
      </c>
      <c r="C217" s="20">
        <f t="shared" si="109"/>
        <v>2569.0928644809683</v>
      </c>
      <c r="D217" s="20">
        <f t="shared" si="110"/>
        <v>3873.9211503741171</v>
      </c>
      <c r="E217" s="26">
        <f t="shared" si="111"/>
        <v>509944.65174581954</v>
      </c>
      <c r="F217" s="31">
        <v>41183</v>
      </c>
      <c r="G217" s="28">
        <f t="shared" si="128"/>
        <v>0</v>
      </c>
      <c r="H217" s="20">
        <f t="shared" si="129"/>
        <v>6443.0140148550854</v>
      </c>
      <c r="I217" s="28">
        <f t="shared" si="130"/>
        <v>0</v>
      </c>
      <c r="J217" s="20">
        <f t="shared" si="131"/>
        <v>5595.2133695763659</v>
      </c>
      <c r="K217" s="25">
        <f t="shared" si="132"/>
        <v>199</v>
      </c>
      <c r="L217" s="20">
        <f t="shared" si="112"/>
        <v>6909.1152521264676</v>
      </c>
      <c r="M217" s="20">
        <f t="shared" si="113"/>
        <v>3010.1966357462384</v>
      </c>
      <c r="N217" s="20">
        <f t="shared" si="114"/>
        <v>3898.9186163802292</v>
      </c>
      <c r="O217" s="26">
        <f t="shared" si="115"/>
        <v>531247.14996072883</v>
      </c>
      <c r="P217" s="31">
        <v>41183</v>
      </c>
      <c r="Q217" s="28">
        <f t="shared" si="133"/>
        <v>0</v>
      </c>
      <c r="R217" s="20">
        <f t="shared" si="116"/>
        <v>6909.1152521264676</v>
      </c>
      <c r="S217" s="28">
        <f t="shared" si="134"/>
        <v>0</v>
      </c>
      <c r="T217" s="20">
        <f t="shared" si="135"/>
        <v>5915.7503623302091</v>
      </c>
      <c r="U217" s="25">
        <f t="shared" si="136"/>
        <v>199</v>
      </c>
      <c r="V217" s="20">
        <f t="shared" si="117"/>
        <v>6443.0140148550854</v>
      </c>
      <c r="W217" s="20">
        <f t="shared" si="118"/>
        <v>2569.0928644809683</v>
      </c>
      <c r="X217" s="20">
        <f t="shared" si="119"/>
        <v>3873.9211503741171</v>
      </c>
      <c r="Y217" s="26">
        <f t="shared" si="120"/>
        <v>509944.65174581954</v>
      </c>
      <c r="Z217" s="31">
        <v>41183</v>
      </c>
      <c r="AA217" s="28">
        <f t="shared" si="137"/>
        <v>0</v>
      </c>
      <c r="AB217" s="20">
        <f t="shared" si="121"/>
        <v>6443.0140148550854</v>
      </c>
      <c r="AC217" s="28">
        <f t="shared" si="138"/>
        <v>0</v>
      </c>
      <c r="AD217" s="20">
        <f t="shared" si="139"/>
        <v>5595.2133695763659</v>
      </c>
      <c r="AE217" s="25">
        <f t="shared" si="140"/>
        <v>199</v>
      </c>
      <c r="AF217" s="20">
        <f t="shared" si="122"/>
        <v>6909.1152521264676</v>
      </c>
      <c r="AG217" s="20">
        <f t="shared" si="123"/>
        <v>3010.1966357462384</v>
      </c>
      <c r="AH217" s="20">
        <f t="shared" si="124"/>
        <v>3898.9186163802292</v>
      </c>
      <c r="AI217" s="26">
        <f t="shared" si="125"/>
        <v>531247.14996072883</v>
      </c>
      <c r="AJ217" s="31">
        <v>41183</v>
      </c>
      <c r="AK217" s="28">
        <f t="shared" si="141"/>
        <v>0</v>
      </c>
      <c r="AL217" s="20">
        <f t="shared" si="126"/>
        <v>6909.1152521264676</v>
      </c>
      <c r="AM217" s="28">
        <f t="shared" si="142"/>
        <v>0</v>
      </c>
      <c r="AN217" s="20">
        <f t="shared" si="143"/>
        <v>5915.7503623302091</v>
      </c>
    </row>
    <row r="218" spans="1:40" ht="11.1" customHeight="1">
      <c r="A218" s="25">
        <f t="shared" si="127"/>
        <v>200</v>
      </c>
      <c r="B218" s="20">
        <f t="shared" si="108"/>
        <v>6443.0140148550854</v>
      </c>
      <c r="C218" s="20">
        <f t="shared" si="109"/>
        <v>2549.7232587290978</v>
      </c>
      <c r="D218" s="20">
        <f t="shared" si="110"/>
        <v>3893.2907561259876</v>
      </c>
      <c r="E218" s="26">
        <f t="shared" si="111"/>
        <v>506051.36098969355</v>
      </c>
      <c r="F218" s="31">
        <v>41214</v>
      </c>
      <c r="G218" s="28">
        <f t="shared" si="128"/>
        <v>0</v>
      </c>
      <c r="H218" s="20">
        <f t="shared" si="129"/>
        <v>6443.0140148550854</v>
      </c>
      <c r="I218" s="28">
        <f t="shared" si="130"/>
        <v>0</v>
      </c>
      <c r="J218" s="20">
        <f t="shared" si="131"/>
        <v>5601.6053394744831</v>
      </c>
      <c r="K218" s="25">
        <f t="shared" si="132"/>
        <v>200</v>
      </c>
      <c r="L218" s="20">
        <f t="shared" si="112"/>
        <v>6909.1152521264676</v>
      </c>
      <c r="M218" s="20">
        <f t="shared" si="113"/>
        <v>2988.2652185290995</v>
      </c>
      <c r="N218" s="20">
        <f t="shared" si="114"/>
        <v>3920.8500335973681</v>
      </c>
      <c r="O218" s="26">
        <f t="shared" si="115"/>
        <v>527326.29992713151</v>
      </c>
      <c r="P218" s="31">
        <v>41214</v>
      </c>
      <c r="Q218" s="28">
        <f t="shared" si="133"/>
        <v>0</v>
      </c>
      <c r="R218" s="20">
        <f t="shared" si="116"/>
        <v>6909.1152521264676</v>
      </c>
      <c r="S218" s="28">
        <f t="shared" si="134"/>
        <v>0</v>
      </c>
      <c r="T218" s="20">
        <f t="shared" si="135"/>
        <v>5922.9877300118651</v>
      </c>
      <c r="U218" s="25">
        <f t="shared" si="136"/>
        <v>200</v>
      </c>
      <c r="V218" s="20">
        <f t="shared" si="117"/>
        <v>6443.0140148550854</v>
      </c>
      <c r="W218" s="20">
        <f t="shared" si="118"/>
        <v>2549.7232587290978</v>
      </c>
      <c r="X218" s="20">
        <f t="shared" si="119"/>
        <v>3893.2907561259876</v>
      </c>
      <c r="Y218" s="26">
        <f t="shared" si="120"/>
        <v>506051.36098969355</v>
      </c>
      <c r="Z218" s="31">
        <v>41214</v>
      </c>
      <c r="AA218" s="28">
        <f t="shared" si="137"/>
        <v>0</v>
      </c>
      <c r="AB218" s="20">
        <f t="shared" si="121"/>
        <v>6443.0140148550854</v>
      </c>
      <c r="AC218" s="28">
        <f t="shared" si="138"/>
        <v>0</v>
      </c>
      <c r="AD218" s="20">
        <f t="shared" si="139"/>
        <v>5601.6053394744831</v>
      </c>
      <c r="AE218" s="25">
        <f t="shared" si="140"/>
        <v>200</v>
      </c>
      <c r="AF218" s="20">
        <f t="shared" si="122"/>
        <v>6909.1152521264676</v>
      </c>
      <c r="AG218" s="20">
        <f t="shared" si="123"/>
        <v>2988.2652185290995</v>
      </c>
      <c r="AH218" s="20">
        <f t="shared" si="124"/>
        <v>3920.8500335973681</v>
      </c>
      <c r="AI218" s="26">
        <f t="shared" si="125"/>
        <v>527326.29992713151</v>
      </c>
      <c r="AJ218" s="31">
        <v>41214</v>
      </c>
      <c r="AK218" s="28">
        <f t="shared" si="141"/>
        <v>0</v>
      </c>
      <c r="AL218" s="20">
        <f t="shared" si="126"/>
        <v>6909.1152521264676</v>
      </c>
      <c r="AM218" s="28">
        <f t="shared" si="142"/>
        <v>0</v>
      </c>
      <c r="AN218" s="20">
        <f t="shared" si="143"/>
        <v>5922.9877300118651</v>
      </c>
    </row>
    <row r="219" spans="1:40" ht="11.1" customHeight="1">
      <c r="A219" s="25">
        <f t="shared" si="127"/>
        <v>201</v>
      </c>
      <c r="B219" s="20">
        <f t="shared" si="108"/>
        <v>6443.0140148550854</v>
      </c>
      <c r="C219" s="20">
        <f t="shared" si="109"/>
        <v>2530.2568049484676</v>
      </c>
      <c r="D219" s="20">
        <f t="shared" si="110"/>
        <v>3912.7572099066178</v>
      </c>
      <c r="E219" s="26">
        <f t="shared" si="111"/>
        <v>502138.60377978691</v>
      </c>
      <c r="F219" s="31">
        <v>41244</v>
      </c>
      <c r="G219" s="28">
        <f t="shared" si="128"/>
        <v>0</v>
      </c>
      <c r="H219" s="20">
        <f t="shared" si="129"/>
        <v>6443.0140148550854</v>
      </c>
      <c r="I219" s="28">
        <f t="shared" si="130"/>
        <v>0</v>
      </c>
      <c r="J219" s="20">
        <f t="shared" si="131"/>
        <v>5608.029269222091</v>
      </c>
      <c r="K219" s="25">
        <f t="shared" si="132"/>
        <v>201</v>
      </c>
      <c r="L219" s="20">
        <f t="shared" si="112"/>
        <v>6909.1152521264676</v>
      </c>
      <c r="M219" s="20">
        <f t="shared" si="113"/>
        <v>2966.2104370901147</v>
      </c>
      <c r="N219" s="20">
        <f t="shared" si="114"/>
        <v>3942.9048150363528</v>
      </c>
      <c r="O219" s="26">
        <f t="shared" si="115"/>
        <v>523383.39511209517</v>
      </c>
      <c r="P219" s="31">
        <v>41244</v>
      </c>
      <c r="Q219" s="28">
        <f t="shared" si="133"/>
        <v>0</v>
      </c>
      <c r="R219" s="20">
        <f t="shared" si="116"/>
        <v>6909.1152521264676</v>
      </c>
      <c r="S219" s="28">
        <f t="shared" si="134"/>
        <v>0</v>
      </c>
      <c r="T219" s="20">
        <f t="shared" si="135"/>
        <v>5930.2658078867298</v>
      </c>
      <c r="U219" s="25">
        <f t="shared" si="136"/>
        <v>201</v>
      </c>
      <c r="V219" s="20">
        <f t="shared" si="117"/>
        <v>6443.0140148550854</v>
      </c>
      <c r="W219" s="20">
        <f t="shared" si="118"/>
        <v>2530.2568049484676</v>
      </c>
      <c r="X219" s="20">
        <f t="shared" si="119"/>
        <v>3912.7572099066178</v>
      </c>
      <c r="Y219" s="26">
        <f t="shared" si="120"/>
        <v>502138.60377978691</v>
      </c>
      <c r="Z219" s="31">
        <v>41244</v>
      </c>
      <c r="AA219" s="28">
        <f t="shared" si="137"/>
        <v>0</v>
      </c>
      <c r="AB219" s="20">
        <f t="shared" si="121"/>
        <v>6443.0140148550854</v>
      </c>
      <c r="AC219" s="28">
        <f t="shared" si="138"/>
        <v>0</v>
      </c>
      <c r="AD219" s="20">
        <f t="shared" si="139"/>
        <v>5608.029269222091</v>
      </c>
      <c r="AE219" s="25">
        <f t="shared" si="140"/>
        <v>201</v>
      </c>
      <c r="AF219" s="20">
        <f t="shared" si="122"/>
        <v>6909.1152521264676</v>
      </c>
      <c r="AG219" s="20">
        <f t="shared" si="123"/>
        <v>2966.2104370901147</v>
      </c>
      <c r="AH219" s="20">
        <f t="shared" si="124"/>
        <v>3942.9048150363528</v>
      </c>
      <c r="AI219" s="26">
        <f t="shared" si="125"/>
        <v>523383.39511209517</v>
      </c>
      <c r="AJ219" s="31">
        <v>41244</v>
      </c>
      <c r="AK219" s="28">
        <f t="shared" si="141"/>
        <v>0</v>
      </c>
      <c r="AL219" s="20">
        <f t="shared" si="126"/>
        <v>6909.1152521264676</v>
      </c>
      <c r="AM219" s="28">
        <f t="shared" si="142"/>
        <v>0</v>
      </c>
      <c r="AN219" s="20">
        <f t="shared" si="143"/>
        <v>5930.2658078867298</v>
      </c>
    </row>
    <row r="220" spans="1:40" ht="11.1" customHeight="1">
      <c r="A220" s="25">
        <f t="shared" si="127"/>
        <v>202</v>
      </c>
      <c r="B220" s="20">
        <f t="shared" si="108"/>
        <v>6443.0140148550854</v>
      </c>
      <c r="C220" s="20">
        <f t="shared" si="109"/>
        <v>2510.6930188989345</v>
      </c>
      <c r="D220" s="20">
        <f t="shared" si="110"/>
        <v>3932.3209959561509</v>
      </c>
      <c r="E220" s="26">
        <f t="shared" si="111"/>
        <v>498206.28278383077</v>
      </c>
      <c r="F220" s="31">
        <v>41275</v>
      </c>
      <c r="G220" s="28">
        <f t="shared" si="128"/>
        <v>0</v>
      </c>
      <c r="H220" s="20">
        <f t="shared" si="129"/>
        <v>6443.0140148550854</v>
      </c>
      <c r="I220" s="28">
        <f t="shared" si="130"/>
        <v>0</v>
      </c>
      <c r="J220" s="20">
        <f t="shared" si="131"/>
        <v>5614.4853186184373</v>
      </c>
      <c r="K220" s="25">
        <f t="shared" si="132"/>
        <v>202</v>
      </c>
      <c r="L220" s="20">
        <f t="shared" si="112"/>
        <v>6909.1152521264676</v>
      </c>
      <c r="M220" s="20">
        <f t="shared" si="113"/>
        <v>2944.031597505536</v>
      </c>
      <c r="N220" s="20">
        <f t="shared" si="114"/>
        <v>3965.0836546209316</v>
      </c>
      <c r="O220" s="26">
        <f t="shared" si="115"/>
        <v>519418.31145747425</v>
      </c>
      <c r="P220" s="31">
        <v>41275</v>
      </c>
      <c r="Q220" s="28">
        <f t="shared" si="133"/>
        <v>0</v>
      </c>
      <c r="R220" s="20">
        <f t="shared" si="116"/>
        <v>6909.1152521264676</v>
      </c>
      <c r="S220" s="28">
        <f t="shared" si="134"/>
        <v>0</v>
      </c>
      <c r="T220" s="20">
        <f t="shared" si="135"/>
        <v>5937.5848249496403</v>
      </c>
      <c r="U220" s="25">
        <f t="shared" si="136"/>
        <v>202</v>
      </c>
      <c r="V220" s="20">
        <f t="shared" si="117"/>
        <v>6443.0140148550854</v>
      </c>
      <c r="W220" s="20">
        <f t="shared" si="118"/>
        <v>2510.6930188989345</v>
      </c>
      <c r="X220" s="20">
        <f t="shared" si="119"/>
        <v>3932.3209959561509</v>
      </c>
      <c r="Y220" s="26">
        <f t="shared" si="120"/>
        <v>498206.28278383077</v>
      </c>
      <c r="Z220" s="31">
        <v>41275</v>
      </c>
      <c r="AA220" s="28">
        <f t="shared" si="137"/>
        <v>0</v>
      </c>
      <c r="AB220" s="20">
        <f t="shared" si="121"/>
        <v>6443.0140148550854</v>
      </c>
      <c r="AC220" s="28">
        <f t="shared" si="138"/>
        <v>0</v>
      </c>
      <c r="AD220" s="20">
        <f t="shared" si="139"/>
        <v>5614.4853186184373</v>
      </c>
      <c r="AE220" s="25">
        <f t="shared" si="140"/>
        <v>202</v>
      </c>
      <c r="AF220" s="20">
        <f t="shared" si="122"/>
        <v>6909.1152521264676</v>
      </c>
      <c r="AG220" s="20">
        <f t="shared" si="123"/>
        <v>2944.031597505536</v>
      </c>
      <c r="AH220" s="20">
        <f t="shared" si="124"/>
        <v>3965.0836546209316</v>
      </c>
      <c r="AI220" s="26">
        <f t="shared" si="125"/>
        <v>519418.31145747425</v>
      </c>
      <c r="AJ220" s="31">
        <v>41275</v>
      </c>
      <c r="AK220" s="28">
        <f t="shared" si="141"/>
        <v>0</v>
      </c>
      <c r="AL220" s="20">
        <f t="shared" si="126"/>
        <v>6909.1152521264676</v>
      </c>
      <c r="AM220" s="28">
        <f t="shared" si="142"/>
        <v>0</v>
      </c>
      <c r="AN220" s="20">
        <f t="shared" si="143"/>
        <v>5937.5848249496403</v>
      </c>
    </row>
    <row r="221" spans="1:40" ht="11.1" customHeight="1">
      <c r="A221" s="25">
        <f t="shared" si="127"/>
        <v>203</v>
      </c>
      <c r="B221" s="20">
        <f t="shared" si="108"/>
        <v>6443.0140148550854</v>
      </c>
      <c r="C221" s="20">
        <f t="shared" si="109"/>
        <v>2491.0314139191537</v>
      </c>
      <c r="D221" s="20">
        <f t="shared" si="110"/>
        <v>3951.9826009359317</v>
      </c>
      <c r="E221" s="26">
        <f t="shared" si="111"/>
        <v>494254.30018289486</v>
      </c>
      <c r="F221" s="31">
        <v>41306</v>
      </c>
      <c r="G221" s="28">
        <f t="shared" si="128"/>
        <v>0</v>
      </c>
      <c r="H221" s="20">
        <f t="shared" si="129"/>
        <v>6443.0140148550854</v>
      </c>
      <c r="I221" s="28">
        <f t="shared" si="130"/>
        <v>0</v>
      </c>
      <c r="J221" s="20">
        <f t="shared" si="131"/>
        <v>5620.9736482617645</v>
      </c>
      <c r="K221" s="25">
        <f t="shared" si="132"/>
        <v>203</v>
      </c>
      <c r="L221" s="20">
        <f t="shared" si="112"/>
        <v>6909.1152521264676</v>
      </c>
      <c r="M221" s="20">
        <f t="shared" si="113"/>
        <v>2921.7280019482928</v>
      </c>
      <c r="N221" s="20">
        <f t="shared" si="114"/>
        <v>3987.3872501781748</v>
      </c>
      <c r="O221" s="26">
        <f t="shared" si="115"/>
        <v>515430.92420729605</v>
      </c>
      <c r="P221" s="31">
        <v>41306</v>
      </c>
      <c r="Q221" s="28">
        <f t="shared" si="133"/>
        <v>0</v>
      </c>
      <c r="R221" s="20">
        <f t="shared" si="116"/>
        <v>6909.1152521264676</v>
      </c>
      <c r="S221" s="28">
        <f t="shared" si="134"/>
        <v>0</v>
      </c>
      <c r="T221" s="20">
        <f t="shared" si="135"/>
        <v>5944.9450114835308</v>
      </c>
      <c r="U221" s="25">
        <f t="shared" si="136"/>
        <v>203</v>
      </c>
      <c r="V221" s="20">
        <f t="shared" si="117"/>
        <v>6443.0140148550854</v>
      </c>
      <c r="W221" s="20">
        <f t="shared" si="118"/>
        <v>2491.0314139191537</v>
      </c>
      <c r="X221" s="20">
        <f t="shared" si="119"/>
        <v>3951.9826009359317</v>
      </c>
      <c r="Y221" s="26">
        <f t="shared" si="120"/>
        <v>494254.30018289486</v>
      </c>
      <c r="Z221" s="31">
        <v>41306</v>
      </c>
      <c r="AA221" s="28">
        <f t="shared" si="137"/>
        <v>0</v>
      </c>
      <c r="AB221" s="20">
        <f t="shared" si="121"/>
        <v>6443.0140148550854</v>
      </c>
      <c r="AC221" s="28">
        <f t="shared" si="138"/>
        <v>0</v>
      </c>
      <c r="AD221" s="20">
        <f t="shared" si="139"/>
        <v>5620.9736482617645</v>
      </c>
      <c r="AE221" s="25">
        <f t="shared" si="140"/>
        <v>203</v>
      </c>
      <c r="AF221" s="20">
        <f t="shared" si="122"/>
        <v>6909.1152521264676</v>
      </c>
      <c r="AG221" s="20">
        <f t="shared" si="123"/>
        <v>2921.7280019482928</v>
      </c>
      <c r="AH221" s="20">
        <f t="shared" si="124"/>
        <v>3987.3872501781748</v>
      </c>
      <c r="AI221" s="26">
        <f t="shared" si="125"/>
        <v>515430.92420729605</v>
      </c>
      <c r="AJ221" s="31">
        <v>41306</v>
      </c>
      <c r="AK221" s="28">
        <f t="shared" si="141"/>
        <v>0</v>
      </c>
      <c r="AL221" s="20">
        <f t="shared" si="126"/>
        <v>6909.1152521264676</v>
      </c>
      <c r="AM221" s="28">
        <f t="shared" si="142"/>
        <v>0</v>
      </c>
      <c r="AN221" s="20">
        <f t="shared" si="143"/>
        <v>5944.9450114835308</v>
      </c>
    </row>
    <row r="222" spans="1:40" ht="11.1" customHeight="1">
      <c r="A222" s="25">
        <f t="shared" si="127"/>
        <v>204</v>
      </c>
      <c r="B222" s="20">
        <f t="shared" si="108"/>
        <v>6443.0140148550854</v>
      </c>
      <c r="C222" s="20">
        <f t="shared" si="109"/>
        <v>2471.2715009144745</v>
      </c>
      <c r="D222" s="20">
        <f t="shared" si="110"/>
        <v>3971.7425139406109</v>
      </c>
      <c r="E222" s="26">
        <f t="shared" si="111"/>
        <v>490282.55766895425</v>
      </c>
      <c r="F222" s="31">
        <v>41334</v>
      </c>
      <c r="G222" s="28">
        <f t="shared" si="128"/>
        <v>0</v>
      </c>
      <c r="H222" s="20">
        <f t="shared" si="129"/>
        <v>6443.0140148550854</v>
      </c>
      <c r="I222" s="28">
        <f t="shared" si="130"/>
        <v>0</v>
      </c>
      <c r="J222" s="20">
        <f t="shared" si="131"/>
        <v>5627.4944195533089</v>
      </c>
      <c r="K222" s="25">
        <f t="shared" si="132"/>
        <v>204</v>
      </c>
      <c r="L222" s="20">
        <f t="shared" si="112"/>
        <v>6909.1152521264676</v>
      </c>
      <c r="M222" s="20">
        <f t="shared" si="113"/>
        <v>2899.2989486660404</v>
      </c>
      <c r="N222" s="20">
        <f t="shared" si="114"/>
        <v>4009.8163034604272</v>
      </c>
      <c r="O222" s="26">
        <f t="shared" si="115"/>
        <v>511421.1079038356</v>
      </c>
      <c r="P222" s="31">
        <v>41334</v>
      </c>
      <c r="Q222" s="28">
        <f t="shared" si="133"/>
        <v>0</v>
      </c>
      <c r="R222" s="20">
        <f t="shared" si="116"/>
        <v>6909.1152521264676</v>
      </c>
      <c r="S222" s="28">
        <f t="shared" si="134"/>
        <v>0</v>
      </c>
      <c r="T222" s="20">
        <f t="shared" si="135"/>
        <v>5952.3465990666746</v>
      </c>
      <c r="U222" s="25">
        <f t="shared" si="136"/>
        <v>204</v>
      </c>
      <c r="V222" s="20">
        <f t="shared" si="117"/>
        <v>6443.0140148550854</v>
      </c>
      <c r="W222" s="20">
        <f t="shared" si="118"/>
        <v>2471.2715009144745</v>
      </c>
      <c r="X222" s="20">
        <f t="shared" si="119"/>
        <v>3971.7425139406109</v>
      </c>
      <c r="Y222" s="26">
        <f t="shared" si="120"/>
        <v>490282.55766895425</v>
      </c>
      <c r="Z222" s="31">
        <v>41334</v>
      </c>
      <c r="AA222" s="28">
        <f t="shared" si="137"/>
        <v>0</v>
      </c>
      <c r="AB222" s="20">
        <f t="shared" si="121"/>
        <v>6443.0140148550854</v>
      </c>
      <c r="AC222" s="28">
        <f t="shared" si="138"/>
        <v>0</v>
      </c>
      <c r="AD222" s="20">
        <f t="shared" si="139"/>
        <v>5627.4944195533089</v>
      </c>
      <c r="AE222" s="25">
        <f t="shared" si="140"/>
        <v>204</v>
      </c>
      <c r="AF222" s="20">
        <f t="shared" si="122"/>
        <v>6909.1152521264676</v>
      </c>
      <c r="AG222" s="20">
        <f t="shared" si="123"/>
        <v>2899.2989486660404</v>
      </c>
      <c r="AH222" s="20">
        <f t="shared" si="124"/>
        <v>4009.8163034604272</v>
      </c>
      <c r="AI222" s="26">
        <f t="shared" si="125"/>
        <v>511421.1079038356</v>
      </c>
      <c r="AJ222" s="31">
        <v>41334</v>
      </c>
      <c r="AK222" s="28">
        <f t="shared" si="141"/>
        <v>0</v>
      </c>
      <c r="AL222" s="20">
        <f t="shared" si="126"/>
        <v>6909.1152521264676</v>
      </c>
      <c r="AM222" s="28">
        <f t="shared" si="142"/>
        <v>0</v>
      </c>
      <c r="AN222" s="20">
        <f t="shared" si="143"/>
        <v>5952.3465990666746</v>
      </c>
    </row>
    <row r="223" spans="1:40" ht="11.1" customHeight="1">
      <c r="A223" s="25">
        <f t="shared" si="127"/>
        <v>205</v>
      </c>
      <c r="B223" s="20">
        <f t="shared" si="108"/>
        <v>6443.0140148550854</v>
      </c>
      <c r="C223" s="20">
        <f t="shared" si="109"/>
        <v>2451.4127883447713</v>
      </c>
      <c r="D223" s="20">
        <f t="shared" si="110"/>
        <v>3991.6012265103141</v>
      </c>
      <c r="E223" s="26">
        <f t="shared" si="111"/>
        <v>486290.95644244394</v>
      </c>
      <c r="F223" s="31">
        <v>41365</v>
      </c>
      <c r="G223" s="28">
        <f t="shared" si="128"/>
        <v>0</v>
      </c>
      <c r="H223" s="20">
        <f t="shared" si="129"/>
        <v>6443.0140148550854</v>
      </c>
      <c r="I223" s="28">
        <f t="shared" si="130"/>
        <v>0</v>
      </c>
      <c r="J223" s="20">
        <f t="shared" si="131"/>
        <v>5634.0477947013105</v>
      </c>
      <c r="K223" s="25">
        <f t="shared" si="132"/>
        <v>205</v>
      </c>
      <c r="L223" s="20">
        <f t="shared" si="112"/>
        <v>6909.1152521264676</v>
      </c>
      <c r="M223" s="20">
        <f t="shared" si="113"/>
        <v>2876.7437319590754</v>
      </c>
      <c r="N223" s="20">
        <f t="shared" si="114"/>
        <v>4032.3715201673922</v>
      </c>
      <c r="O223" s="26">
        <f t="shared" si="115"/>
        <v>507388.73638366821</v>
      </c>
      <c r="P223" s="31">
        <v>41365</v>
      </c>
      <c r="Q223" s="28">
        <f t="shared" si="133"/>
        <v>0</v>
      </c>
      <c r="R223" s="20">
        <f t="shared" si="116"/>
        <v>6909.1152521264676</v>
      </c>
      <c r="S223" s="28">
        <f t="shared" si="134"/>
        <v>0</v>
      </c>
      <c r="T223" s="20">
        <f t="shared" si="135"/>
        <v>5959.7898205799729</v>
      </c>
      <c r="U223" s="25">
        <f t="shared" si="136"/>
        <v>205</v>
      </c>
      <c r="V223" s="20">
        <f t="shared" si="117"/>
        <v>6443.0140148550854</v>
      </c>
      <c r="W223" s="20">
        <f t="shared" si="118"/>
        <v>2451.4127883447713</v>
      </c>
      <c r="X223" s="20">
        <f t="shared" si="119"/>
        <v>3991.6012265103141</v>
      </c>
      <c r="Y223" s="26">
        <f t="shared" si="120"/>
        <v>486290.95644244394</v>
      </c>
      <c r="Z223" s="31">
        <v>41365</v>
      </c>
      <c r="AA223" s="28">
        <f t="shared" si="137"/>
        <v>0</v>
      </c>
      <c r="AB223" s="20">
        <f t="shared" si="121"/>
        <v>6443.0140148550854</v>
      </c>
      <c r="AC223" s="28">
        <f t="shared" si="138"/>
        <v>0</v>
      </c>
      <c r="AD223" s="20">
        <f t="shared" si="139"/>
        <v>5634.0477947013105</v>
      </c>
      <c r="AE223" s="25">
        <f t="shared" si="140"/>
        <v>205</v>
      </c>
      <c r="AF223" s="20">
        <f t="shared" si="122"/>
        <v>6909.1152521264676</v>
      </c>
      <c r="AG223" s="20">
        <f t="shared" si="123"/>
        <v>2876.7437319590754</v>
      </c>
      <c r="AH223" s="20">
        <f t="shared" si="124"/>
        <v>4032.3715201673922</v>
      </c>
      <c r="AI223" s="26">
        <f t="shared" si="125"/>
        <v>507388.73638366821</v>
      </c>
      <c r="AJ223" s="31">
        <v>41365</v>
      </c>
      <c r="AK223" s="28">
        <f t="shared" si="141"/>
        <v>0</v>
      </c>
      <c r="AL223" s="20">
        <f t="shared" si="126"/>
        <v>6909.1152521264676</v>
      </c>
      <c r="AM223" s="28">
        <f t="shared" si="142"/>
        <v>0</v>
      </c>
      <c r="AN223" s="20">
        <f t="shared" si="143"/>
        <v>5959.7898205799729</v>
      </c>
    </row>
    <row r="224" spans="1:40" ht="11.1" customHeight="1">
      <c r="A224" s="25">
        <f t="shared" si="127"/>
        <v>206</v>
      </c>
      <c r="B224" s="20">
        <f t="shared" si="108"/>
        <v>6443.0140148550854</v>
      </c>
      <c r="C224" s="20">
        <f t="shared" si="109"/>
        <v>2431.4547822122199</v>
      </c>
      <c r="D224" s="20">
        <f t="shared" si="110"/>
        <v>4011.5592326428655</v>
      </c>
      <c r="E224" s="26">
        <f t="shared" si="111"/>
        <v>482279.39720980107</v>
      </c>
      <c r="F224" s="31">
        <v>41395</v>
      </c>
      <c r="G224" s="28">
        <f t="shared" si="128"/>
        <v>0</v>
      </c>
      <c r="H224" s="20">
        <f t="shared" si="129"/>
        <v>6443.0140148550854</v>
      </c>
      <c r="I224" s="28">
        <f t="shared" si="130"/>
        <v>0</v>
      </c>
      <c r="J224" s="20">
        <f t="shared" si="131"/>
        <v>5640.633936725053</v>
      </c>
      <c r="K224" s="25">
        <f t="shared" si="132"/>
        <v>206</v>
      </c>
      <c r="L224" s="20">
        <f t="shared" si="112"/>
        <v>6909.1152521264676</v>
      </c>
      <c r="M224" s="20">
        <f t="shared" si="113"/>
        <v>2854.061642158134</v>
      </c>
      <c r="N224" s="20">
        <f t="shared" si="114"/>
        <v>4055.0536099683336</v>
      </c>
      <c r="O224" s="26">
        <f t="shared" si="115"/>
        <v>503333.68277369987</v>
      </c>
      <c r="P224" s="31">
        <v>41395</v>
      </c>
      <c r="Q224" s="28">
        <f t="shared" si="133"/>
        <v>0</v>
      </c>
      <c r="R224" s="20">
        <f t="shared" si="116"/>
        <v>6909.1152521264676</v>
      </c>
      <c r="S224" s="28">
        <f t="shared" si="134"/>
        <v>0</v>
      </c>
      <c r="T224" s="20">
        <f t="shared" si="135"/>
        <v>5967.2749102142834</v>
      </c>
      <c r="U224" s="25">
        <f t="shared" si="136"/>
        <v>206</v>
      </c>
      <c r="V224" s="20">
        <f t="shared" si="117"/>
        <v>6443.0140148550854</v>
      </c>
      <c r="W224" s="20">
        <f t="shared" si="118"/>
        <v>2431.4547822122199</v>
      </c>
      <c r="X224" s="20">
        <f t="shared" si="119"/>
        <v>4011.5592326428655</v>
      </c>
      <c r="Y224" s="26">
        <f t="shared" si="120"/>
        <v>482279.39720980107</v>
      </c>
      <c r="Z224" s="31">
        <v>41395</v>
      </c>
      <c r="AA224" s="28">
        <f t="shared" si="137"/>
        <v>0</v>
      </c>
      <c r="AB224" s="20">
        <f t="shared" si="121"/>
        <v>6443.0140148550854</v>
      </c>
      <c r="AC224" s="28">
        <f t="shared" si="138"/>
        <v>0</v>
      </c>
      <c r="AD224" s="20">
        <f t="shared" si="139"/>
        <v>5640.633936725053</v>
      </c>
      <c r="AE224" s="25">
        <f t="shared" si="140"/>
        <v>206</v>
      </c>
      <c r="AF224" s="20">
        <f t="shared" si="122"/>
        <v>6909.1152521264676</v>
      </c>
      <c r="AG224" s="20">
        <f t="shared" si="123"/>
        <v>2854.061642158134</v>
      </c>
      <c r="AH224" s="20">
        <f t="shared" si="124"/>
        <v>4055.0536099683336</v>
      </c>
      <c r="AI224" s="26">
        <f t="shared" si="125"/>
        <v>503333.68277369987</v>
      </c>
      <c r="AJ224" s="31">
        <v>41395</v>
      </c>
      <c r="AK224" s="28">
        <f t="shared" si="141"/>
        <v>0</v>
      </c>
      <c r="AL224" s="20">
        <f t="shared" si="126"/>
        <v>6909.1152521264676</v>
      </c>
      <c r="AM224" s="28">
        <f t="shared" si="142"/>
        <v>0</v>
      </c>
      <c r="AN224" s="20">
        <f t="shared" si="143"/>
        <v>5967.2749102142834</v>
      </c>
    </row>
    <row r="225" spans="1:40" ht="11.1" customHeight="1">
      <c r="A225" s="25">
        <f t="shared" si="127"/>
        <v>207</v>
      </c>
      <c r="B225" s="20">
        <f t="shared" si="108"/>
        <v>6443.0140148550854</v>
      </c>
      <c r="C225" s="20">
        <f t="shared" si="109"/>
        <v>2411.3969860490051</v>
      </c>
      <c r="D225" s="20">
        <f t="shared" si="110"/>
        <v>4031.6170288060803</v>
      </c>
      <c r="E225" s="26">
        <f t="shared" si="111"/>
        <v>478247.780180995</v>
      </c>
      <c r="F225" s="31">
        <v>41426</v>
      </c>
      <c r="G225" s="28">
        <f t="shared" si="128"/>
        <v>0</v>
      </c>
      <c r="H225" s="20">
        <f t="shared" si="129"/>
        <v>6443.0140148550854</v>
      </c>
      <c r="I225" s="28">
        <f t="shared" si="130"/>
        <v>0</v>
      </c>
      <c r="J225" s="20">
        <f t="shared" si="131"/>
        <v>5647.2530094589138</v>
      </c>
      <c r="K225" s="25">
        <f t="shared" si="132"/>
        <v>207</v>
      </c>
      <c r="L225" s="20">
        <f t="shared" si="112"/>
        <v>6909.1152521264676</v>
      </c>
      <c r="M225" s="20">
        <f t="shared" si="113"/>
        <v>2831.2519656020618</v>
      </c>
      <c r="N225" s="20">
        <f t="shared" si="114"/>
        <v>4077.8632865244058</v>
      </c>
      <c r="O225" s="26">
        <f t="shared" si="115"/>
        <v>499255.81948717544</v>
      </c>
      <c r="P225" s="31">
        <v>41426</v>
      </c>
      <c r="Q225" s="28">
        <f t="shared" si="133"/>
        <v>0</v>
      </c>
      <c r="R225" s="20">
        <f t="shared" si="116"/>
        <v>6909.1152521264676</v>
      </c>
      <c r="S225" s="28">
        <f t="shared" si="134"/>
        <v>0</v>
      </c>
      <c r="T225" s="20">
        <f t="shared" si="135"/>
        <v>5974.8021034777867</v>
      </c>
      <c r="U225" s="25">
        <f t="shared" si="136"/>
        <v>207</v>
      </c>
      <c r="V225" s="20">
        <f t="shared" si="117"/>
        <v>6443.0140148550854</v>
      </c>
      <c r="W225" s="20">
        <f t="shared" si="118"/>
        <v>2411.3969860490051</v>
      </c>
      <c r="X225" s="20">
        <f t="shared" si="119"/>
        <v>4031.6170288060803</v>
      </c>
      <c r="Y225" s="26">
        <f t="shared" si="120"/>
        <v>478247.780180995</v>
      </c>
      <c r="Z225" s="31">
        <v>41426</v>
      </c>
      <c r="AA225" s="28">
        <f t="shared" si="137"/>
        <v>0</v>
      </c>
      <c r="AB225" s="20">
        <f t="shared" si="121"/>
        <v>6443.0140148550854</v>
      </c>
      <c r="AC225" s="28">
        <f t="shared" si="138"/>
        <v>0</v>
      </c>
      <c r="AD225" s="20">
        <f t="shared" si="139"/>
        <v>5647.2530094589138</v>
      </c>
      <c r="AE225" s="25">
        <f t="shared" si="140"/>
        <v>207</v>
      </c>
      <c r="AF225" s="20">
        <f t="shared" si="122"/>
        <v>6909.1152521264676</v>
      </c>
      <c r="AG225" s="20">
        <f t="shared" si="123"/>
        <v>2831.2519656020618</v>
      </c>
      <c r="AH225" s="20">
        <f t="shared" si="124"/>
        <v>4077.8632865244058</v>
      </c>
      <c r="AI225" s="26">
        <f t="shared" si="125"/>
        <v>499255.81948717544</v>
      </c>
      <c r="AJ225" s="31">
        <v>41426</v>
      </c>
      <c r="AK225" s="28">
        <f t="shared" si="141"/>
        <v>0</v>
      </c>
      <c r="AL225" s="20">
        <f t="shared" si="126"/>
        <v>6909.1152521264676</v>
      </c>
      <c r="AM225" s="28">
        <f t="shared" si="142"/>
        <v>0</v>
      </c>
      <c r="AN225" s="20">
        <f t="shared" si="143"/>
        <v>5974.8021034777867</v>
      </c>
    </row>
    <row r="226" spans="1:40" ht="11.1" customHeight="1">
      <c r="A226" s="25">
        <f t="shared" si="127"/>
        <v>208</v>
      </c>
      <c r="B226" s="20">
        <f t="shared" si="108"/>
        <v>6443.0140148550854</v>
      </c>
      <c r="C226" s="20">
        <f t="shared" si="109"/>
        <v>2391.2389009049748</v>
      </c>
      <c r="D226" s="20">
        <f t="shared" si="110"/>
        <v>4051.7751139501106</v>
      </c>
      <c r="E226" s="26">
        <f t="shared" si="111"/>
        <v>474196.00506704487</v>
      </c>
      <c r="F226" s="31">
        <v>41456</v>
      </c>
      <c r="G226" s="28">
        <f t="shared" si="128"/>
        <v>0</v>
      </c>
      <c r="H226" s="20">
        <f t="shared" si="129"/>
        <v>6443.0140148550854</v>
      </c>
      <c r="I226" s="28">
        <f t="shared" si="130"/>
        <v>0</v>
      </c>
      <c r="J226" s="20">
        <f t="shared" si="131"/>
        <v>5653.905177556444</v>
      </c>
      <c r="K226" s="25">
        <f t="shared" si="132"/>
        <v>208</v>
      </c>
      <c r="L226" s="20">
        <f t="shared" si="112"/>
        <v>6909.1152521264676</v>
      </c>
      <c r="M226" s="20">
        <f t="shared" si="113"/>
        <v>2808.3139846153622</v>
      </c>
      <c r="N226" s="20">
        <f t="shared" si="114"/>
        <v>4100.8012675111058</v>
      </c>
      <c r="O226" s="26">
        <f t="shared" si="115"/>
        <v>495155.01821966434</v>
      </c>
      <c r="P226" s="31">
        <v>41456</v>
      </c>
      <c r="Q226" s="28">
        <f t="shared" si="133"/>
        <v>0</v>
      </c>
      <c r="R226" s="20">
        <f t="shared" si="116"/>
        <v>6909.1152521264676</v>
      </c>
      <c r="S226" s="28">
        <f t="shared" si="134"/>
        <v>0</v>
      </c>
      <c r="T226" s="20">
        <f t="shared" si="135"/>
        <v>5982.3716372033978</v>
      </c>
      <c r="U226" s="25">
        <f t="shared" si="136"/>
        <v>208</v>
      </c>
      <c r="V226" s="20">
        <f t="shared" si="117"/>
        <v>6443.0140148550854</v>
      </c>
      <c r="W226" s="20">
        <f t="shared" si="118"/>
        <v>2391.2389009049748</v>
      </c>
      <c r="X226" s="20">
        <f t="shared" si="119"/>
        <v>4051.7751139501106</v>
      </c>
      <c r="Y226" s="26">
        <f t="shared" si="120"/>
        <v>474196.00506704487</v>
      </c>
      <c r="Z226" s="31">
        <v>41456</v>
      </c>
      <c r="AA226" s="28">
        <f t="shared" si="137"/>
        <v>0</v>
      </c>
      <c r="AB226" s="20">
        <f t="shared" si="121"/>
        <v>6443.0140148550854</v>
      </c>
      <c r="AC226" s="28">
        <f t="shared" si="138"/>
        <v>0</v>
      </c>
      <c r="AD226" s="20">
        <f t="shared" si="139"/>
        <v>5653.905177556444</v>
      </c>
      <c r="AE226" s="25">
        <f t="shared" si="140"/>
        <v>208</v>
      </c>
      <c r="AF226" s="20">
        <f t="shared" si="122"/>
        <v>6909.1152521264676</v>
      </c>
      <c r="AG226" s="20">
        <f t="shared" si="123"/>
        <v>2808.3139846153622</v>
      </c>
      <c r="AH226" s="20">
        <f t="shared" si="124"/>
        <v>4100.8012675111058</v>
      </c>
      <c r="AI226" s="26">
        <f t="shared" si="125"/>
        <v>495155.01821966434</v>
      </c>
      <c r="AJ226" s="31">
        <v>41456</v>
      </c>
      <c r="AK226" s="28">
        <f t="shared" si="141"/>
        <v>0</v>
      </c>
      <c r="AL226" s="20">
        <f t="shared" si="126"/>
        <v>6909.1152521264676</v>
      </c>
      <c r="AM226" s="28">
        <f t="shared" si="142"/>
        <v>0</v>
      </c>
      <c r="AN226" s="20">
        <f t="shared" si="143"/>
        <v>5982.3716372033978</v>
      </c>
    </row>
    <row r="227" spans="1:40" ht="11.1" customHeight="1">
      <c r="A227" s="25">
        <f t="shared" si="127"/>
        <v>209</v>
      </c>
      <c r="B227" s="20">
        <f t="shared" si="108"/>
        <v>6443.0140148550854</v>
      </c>
      <c r="C227" s="20">
        <f t="shared" si="109"/>
        <v>2370.9800253352241</v>
      </c>
      <c r="D227" s="20">
        <f t="shared" si="110"/>
        <v>4072.0339895198613</v>
      </c>
      <c r="E227" s="26">
        <f t="shared" si="111"/>
        <v>470123.971077525</v>
      </c>
      <c r="F227" s="31">
        <v>41487</v>
      </c>
      <c r="G227" s="28">
        <f t="shared" si="128"/>
        <v>0</v>
      </c>
      <c r="H227" s="20">
        <f t="shared" si="129"/>
        <v>6443.0140148550854</v>
      </c>
      <c r="I227" s="28">
        <f t="shared" si="130"/>
        <v>0</v>
      </c>
      <c r="J227" s="20">
        <f t="shared" si="131"/>
        <v>5660.5906064944611</v>
      </c>
      <c r="K227" s="25">
        <f t="shared" si="132"/>
        <v>209</v>
      </c>
      <c r="L227" s="20">
        <f t="shared" si="112"/>
        <v>6909.1152521264676</v>
      </c>
      <c r="M227" s="20">
        <f t="shared" si="113"/>
        <v>2785.2469774856122</v>
      </c>
      <c r="N227" s="20">
        <f t="shared" si="114"/>
        <v>4123.8682746408558</v>
      </c>
      <c r="O227" s="26">
        <f t="shared" si="115"/>
        <v>491031.14994502347</v>
      </c>
      <c r="P227" s="31">
        <v>41487</v>
      </c>
      <c r="Q227" s="28">
        <f t="shared" si="133"/>
        <v>0</v>
      </c>
      <c r="R227" s="20">
        <f t="shared" si="116"/>
        <v>6909.1152521264676</v>
      </c>
      <c r="S227" s="28">
        <f t="shared" si="134"/>
        <v>0</v>
      </c>
      <c r="T227" s="20">
        <f t="shared" si="135"/>
        <v>5989.9837495562151</v>
      </c>
      <c r="U227" s="25">
        <f t="shared" si="136"/>
        <v>209</v>
      </c>
      <c r="V227" s="20">
        <f t="shared" si="117"/>
        <v>6443.0140148550854</v>
      </c>
      <c r="W227" s="20">
        <f t="shared" si="118"/>
        <v>2370.9800253352241</v>
      </c>
      <c r="X227" s="20">
        <f t="shared" si="119"/>
        <v>4072.0339895198613</v>
      </c>
      <c r="Y227" s="26">
        <f t="shared" si="120"/>
        <v>470123.971077525</v>
      </c>
      <c r="Z227" s="31">
        <v>41487</v>
      </c>
      <c r="AA227" s="28">
        <f t="shared" si="137"/>
        <v>0</v>
      </c>
      <c r="AB227" s="20">
        <f t="shared" si="121"/>
        <v>6443.0140148550854</v>
      </c>
      <c r="AC227" s="28">
        <f t="shared" si="138"/>
        <v>0</v>
      </c>
      <c r="AD227" s="20">
        <f t="shared" si="139"/>
        <v>5660.5906064944611</v>
      </c>
      <c r="AE227" s="25">
        <f t="shared" si="140"/>
        <v>209</v>
      </c>
      <c r="AF227" s="20">
        <f t="shared" si="122"/>
        <v>6909.1152521264676</v>
      </c>
      <c r="AG227" s="20">
        <f t="shared" si="123"/>
        <v>2785.2469774856122</v>
      </c>
      <c r="AH227" s="20">
        <f t="shared" si="124"/>
        <v>4123.8682746408558</v>
      </c>
      <c r="AI227" s="26">
        <f t="shared" si="125"/>
        <v>491031.14994502347</v>
      </c>
      <c r="AJ227" s="31">
        <v>41487</v>
      </c>
      <c r="AK227" s="28">
        <f t="shared" si="141"/>
        <v>0</v>
      </c>
      <c r="AL227" s="20">
        <f t="shared" si="126"/>
        <v>6909.1152521264676</v>
      </c>
      <c r="AM227" s="28">
        <f t="shared" si="142"/>
        <v>0</v>
      </c>
      <c r="AN227" s="20">
        <f t="shared" si="143"/>
        <v>5989.9837495562151</v>
      </c>
    </row>
    <row r="228" spans="1:40" ht="11.1" customHeight="1">
      <c r="A228" s="25">
        <f t="shared" si="127"/>
        <v>210</v>
      </c>
      <c r="B228" s="20">
        <f t="shared" si="108"/>
        <v>6443.0140148550854</v>
      </c>
      <c r="C228" s="20">
        <f t="shared" si="109"/>
        <v>2350.6198553876252</v>
      </c>
      <c r="D228" s="20">
        <f t="shared" si="110"/>
        <v>4092.3941594674602</v>
      </c>
      <c r="E228" s="26">
        <f t="shared" si="111"/>
        <v>466031.57691805752</v>
      </c>
      <c r="F228" s="31">
        <v>41518</v>
      </c>
      <c r="G228" s="28">
        <f t="shared" si="128"/>
        <v>0</v>
      </c>
      <c r="H228" s="20">
        <f t="shared" si="129"/>
        <v>6443.0140148550854</v>
      </c>
      <c r="I228" s="28">
        <f t="shared" si="130"/>
        <v>0</v>
      </c>
      <c r="J228" s="20">
        <f t="shared" si="131"/>
        <v>5667.3094625771691</v>
      </c>
      <c r="K228" s="25">
        <f t="shared" si="132"/>
        <v>210</v>
      </c>
      <c r="L228" s="20">
        <f t="shared" si="112"/>
        <v>6909.1152521264676</v>
      </c>
      <c r="M228" s="20">
        <f t="shared" si="113"/>
        <v>2762.0502184407574</v>
      </c>
      <c r="N228" s="20">
        <f t="shared" si="114"/>
        <v>4147.0650336857107</v>
      </c>
      <c r="O228" s="26">
        <f t="shared" si="115"/>
        <v>486884.08491133776</v>
      </c>
      <c r="P228" s="31">
        <v>41518</v>
      </c>
      <c r="Q228" s="28">
        <f t="shared" si="133"/>
        <v>0</v>
      </c>
      <c r="R228" s="20">
        <f t="shared" si="116"/>
        <v>6909.1152521264676</v>
      </c>
      <c r="S228" s="28">
        <f t="shared" si="134"/>
        <v>0</v>
      </c>
      <c r="T228" s="20">
        <f t="shared" si="135"/>
        <v>5997.6386800410173</v>
      </c>
      <c r="U228" s="25">
        <f t="shared" si="136"/>
        <v>210</v>
      </c>
      <c r="V228" s="20">
        <f t="shared" si="117"/>
        <v>6443.0140148550854</v>
      </c>
      <c r="W228" s="20">
        <f t="shared" si="118"/>
        <v>2350.6198553876252</v>
      </c>
      <c r="X228" s="20">
        <f t="shared" si="119"/>
        <v>4092.3941594674602</v>
      </c>
      <c r="Y228" s="26">
        <f t="shared" si="120"/>
        <v>466031.57691805752</v>
      </c>
      <c r="Z228" s="31">
        <v>41518</v>
      </c>
      <c r="AA228" s="28">
        <f t="shared" si="137"/>
        <v>0</v>
      </c>
      <c r="AB228" s="20">
        <f t="shared" si="121"/>
        <v>6443.0140148550854</v>
      </c>
      <c r="AC228" s="28">
        <f t="shared" si="138"/>
        <v>0</v>
      </c>
      <c r="AD228" s="20">
        <f t="shared" si="139"/>
        <v>5667.3094625771691</v>
      </c>
      <c r="AE228" s="25">
        <f t="shared" si="140"/>
        <v>210</v>
      </c>
      <c r="AF228" s="20">
        <f t="shared" si="122"/>
        <v>6909.1152521264676</v>
      </c>
      <c r="AG228" s="20">
        <f t="shared" si="123"/>
        <v>2762.0502184407574</v>
      </c>
      <c r="AH228" s="20">
        <f t="shared" si="124"/>
        <v>4147.0650336857107</v>
      </c>
      <c r="AI228" s="26">
        <f t="shared" si="125"/>
        <v>486884.08491133776</v>
      </c>
      <c r="AJ228" s="31">
        <v>41518</v>
      </c>
      <c r="AK228" s="28">
        <f t="shared" si="141"/>
        <v>0</v>
      </c>
      <c r="AL228" s="20">
        <f t="shared" si="126"/>
        <v>6909.1152521264676</v>
      </c>
      <c r="AM228" s="28">
        <f t="shared" si="142"/>
        <v>0</v>
      </c>
      <c r="AN228" s="20">
        <f t="shared" si="143"/>
        <v>5997.6386800410173</v>
      </c>
    </row>
    <row r="229" spans="1:40" ht="11.1" customHeight="1">
      <c r="A229" s="25">
        <f t="shared" si="127"/>
        <v>211</v>
      </c>
      <c r="B229" s="20">
        <f t="shared" si="108"/>
        <v>6443.0140148550854</v>
      </c>
      <c r="C229" s="20">
        <f t="shared" si="109"/>
        <v>2330.1578845902873</v>
      </c>
      <c r="D229" s="20">
        <f t="shared" si="110"/>
        <v>4112.8561302647977</v>
      </c>
      <c r="E229" s="26">
        <f t="shared" si="111"/>
        <v>461918.7207877927</v>
      </c>
      <c r="F229" s="31">
        <v>41548</v>
      </c>
      <c r="G229" s="28">
        <f t="shared" si="128"/>
        <v>0</v>
      </c>
      <c r="H229" s="20">
        <f t="shared" si="129"/>
        <v>6443.0140148550854</v>
      </c>
      <c r="I229" s="28">
        <f t="shared" si="130"/>
        <v>0</v>
      </c>
      <c r="J229" s="20">
        <f t="shared" si="131"/>
        <v>5674.0619129402903</v>
      </c>
      <c r="K229" s="25">
        <f t="shared" si="132"/>
        <v>211</v>
      </c>
      <c r="L229" s="20">
        <f t="shared" si="112"/>
        <v>6909.1152521264676</v>
      </c>
      <c r="M229" s="20">
        <f t="shared" si="113"/>
        <v>2738.7229776262752</v>
      </c>
      <c r="N229" s="20">
        <f t="shared" si="114"/>
        <v>4170.3922745001928</v>
      </c>
      <c r="O229" s="26">
        <f t="shared" si="115"/>
        <v>482713.69263683754</v>
      </c>
      <c r="P229" s="31">
        <v>41548</v>
      </c>
      <c r="Q229" s="28">
        <f t="shared" si="133"/>
        <v>0</v>
      </c>
      <c r="R229" s="20">
        <f t="shared" si="116"/>
        <v>6909.1152521264676</v>
      </c>
      <c r="S229" s="28">
        <f t="shared" si="134"/>
        <v>0</v>
      </c>
      <c r="T229" s="20">
        <f t="shared" si="135"/>
        <v>6005.3366695097966</v>
      </c>
      <c r="U229" s="25">
        <f t="shared" si="136"/>
        <v>211</v>
      </c>
      <c r="V229" s="20">
        <f t="shared" si="117"/>
        <v>6443.0140148550854</v>
      </c>
      <c r="W229" s="20">
        <f t="shared" si="118"/>
        <v>2330.1578845902873</v>
      </c>
      <c r="X229" s="20">
        <f t="shared" si="119"/>
        <v>4112.8561302647977</v>
      </c>
      <c r="Y229" s="26">
        <f t="shared" si="120"/>
        <v>461918.7207877927</v>
      </c>
      <c r="Z229" s="31">
        <v>41548</v>
      </c>
      <c r="AA229" s="28">
        <f t="shared" si="137"/>
        <v>0</v>
      </c>
      <c r="AB229" s="20">
        <f t="shared" si="121"/>
        <v>6443.0140148550854</v>
      </c>
      <c r="AC229" s="28">
        <f t="shared" si="138"/>
        <v>0</v>
      </c>
      <c r="AD229" s="20">
        <f t="shared" si="139"/>
        <v>5674.0619129402903</v>
      </c>
      <c r="AE229" s="25">
        <f t="shared" si="140"/>
        <v>211</v>
      </c>
      <c r="AF229" s="20">
        <f t="shared" si="122"/>
        <v>6909.1152521264676</v>
      </c>
      <c r="AG229" s="20">
        <f t="shared" si="123"/>
        <v>2738.7229776262752</v>
      </c>
      <c r="AH229" s="20">
        <f t="shared" si="124"/>
        <v>4170.3922745001928</v>
      </c>
      <c r="AI229" s="26">
        <f t="shared" si="125"/>
        <v>482713.69263683754</v>
      </c>
      <c r="AJ229" s="31">
        <v>41548</v>
      </c>
      <c r="AK229" s="28">
        <f t="shared" si="141"/>
        <v>0</v>
      </c>
      <c r="AL229" s="20">
        <f t="shared" si="126"/>
        <v>6909.1152521264676</v>
      </c>
      <c r="AM229" s="28">
        <f t="shared" si="142"/>
        <v>0</v>
      </c>
      <c r="AN229" s="20">
        <f t="shared" si="143"/>
        <v>6005.3366695097966</v>
      </c>
    </row>
    <row r="230" spans="1:40" ht="11.1" customHeight="1">
      <c r="A230" s="25">
        <f t="shared" si="127"/>
        <v>212</v>
      </c>
      <c r="B230" s="20">
        <f t="shared" si="108"/>
        <v>6443.0140148550854</v>
      </c>
      <c r="C230" s="20">
        <f t="shared" si="109"/>
        <v>2309.5936039389635</v>
      </c>
      <c r="D230" s="20">
        <f t="shared" si="110"/>
        <v>4133.4204109161219</v>
      </c>
      <c r="E230" s="26">
        <f t="shared" si="111"/>
        <v>457785.30037687661</v>
      </c>
      <c r="F230" s="31">
        <v>41579</v>
      </c>
      <c r="G230" s="28">
        <f t="shared" si="128"/>
        <v>0</v>
      </c>
      <c r="H230" s="20">
        <f t="shared" si="129"/>
        <v>6443.0140148550854</v>
      </c>
      <c r="I230" s="28">
        <f t="shared" si="130"/>
        <v>0</v>
      </c>
      <c r="J230" s="20">
        <f t="shared" si="131"/>
        <v>5680.8481255552269</v>
      </c>
      <c r="K230" s="25">
        <f t="shared" si="132"/>
        <v>212</v>
      </c>
      <c r="L230" s="20">
        <f t="shared" si="112"/>
        <v>6909.1152521264676</v>
      </c>
      <c r="M230" s="20">
        <f t="shared" si="113"/>
        <v>2715.2645210822116</v>
      </c>
      <c r="N230" s="20">
        <f t="shared" si="114"/>
        <v>4193.8507310442565</v>
      </c>
      <c r="O230" s="26">
        <f t="shared" si="115"/>
        <v>478519.84190579329</v>
      </c>
      <c r="P230" s="31">
        <v>41579</v>
      </c>
      <c r="Q230" s="28">
        <f t="shared" si="133"/>
        <v>0</v>
      </c>
      <c r="R230" s="20">
        <f t="shared" si="116"/>
        <v>6909.1152521264676</v>
      </c>
      <c r="S230" s="28">
        <f t="shared" si="134"/>
        <v>0</v>
      </c>
      <c r="T230" s="20">
        <f t="shared" si="135"/>
        <v>6013.0779601693375</v>
      </c>
      <c r="U230" s="25">
        <f t="shared" si="136"/>
        <v>212</v>
      </c>
      <c r="V230" s="20">
        <f t="shared" si="117"/>
        <v>6443.0140148550854</v>
      </c>
      <c r="W230" s="20">
        <f t="shared" si="118"/>
        <v>2309.5936039389635</v>
      </c>
      <c r="X230" s="20">
        <f t="shared" si="119"/>
        <v>4133.4204109161219</v>
      </c>
      <c r="Y230" s="26">
        <f t="shared" si="120"/>
        <v>457785.30037687661</v>
      </c>
      <c r="Z230" s="31">
        <v>41579</v>
      </c>
      <c r="AA230" s="28">
        <f t="shared" si="137"/>
        <v>0</v>
      </c>
      <c r="AB230" s="20">
        <f t="shared" si="121"/>
        <v>6443.0140148550854</v>
      </c>
      <c r="AC230" s="28">
        <f t="shared" si="138"/>
        <v>0</v>
      </c>
      <c r="AD230" s="20">
        <f t="shared" si="139"/>
        <v>5680.8481255552269</v>
      </c>
      <c r="AE230" s="25">
        <f t="shared" si="140"/>
        <v>212</v>
      </c>
      <c r="AF230" s="20">
        <f t="shared" si="122"/>
        <v>6909.1152521264676</v>
      </c>
      <c r="AG230" s="20">
        <f t="shared" si="123"/>
        <v>2715.2645210822116</v>
      </c>
      <c r="AH230" s="20">
        <f t="shared" si="124"/>
        <v>4193.8507310442565</v>
      </c>
      <c r="AI230" s="26">
        <f t="shared" si="125"/>
        <v>478519.84190579329</v>
      </c>
      <c r="AJ230" s="31">
        <v>41579</v>
      </c>
      <c r="AK230" s="28">
        <f t="shared" si="141"/>
        <v>0</v>
      </c>
      <c r="AL230" s="20">
        <f t="shared" si="126"/>
        <v>6909.1152521264676</v>
      </c>
      <c r="AM230" s="28">
        <f t="shared" si="142"/>
        <v>0</v>
      </c>
      <c r="AN230" s="20">
        <f t="shared" si="143"/>
        <v>6013.0779601693375</v>
      </c>
    </row>
    <row r="231" spans="1:40" ht="11.1" customHeight="1">
      <c r="A231" s="25">
        <f t="shared" si="127"/>
        <v>213</v>
      </c>
      <c r="B231" s="20">
        <f t="shared" si="108"/>
        <v>6443.0140148550854</v>
      </c>
      <c r="C231" s="20">
        <f t="shared" si="109"/>
        <v>2288.926501884383</v>
      </c>
      <c r="D231" s="20">
        <f t="shared" si="110"/>
        <v>4154.0875129707019</v>
      </c>
      <c r="E231" s="26">
        <f t="shared" si="111"/>
        <v>453631.21286390588</v>
      </c>
      <c r="F231" s="31">
        <v>41609</v>
      </c>
      <c r="G231" s="28">
        <f t="shared" si="128"/>
        <v>0</v>
      </c>
      <c r="H231" s="20">
        <f t="shared" si="129"/>
        <v>6443.0140148550854</v>
      </c>
      <c r="I231" s="28">
        <f t="shared" si="130"/>
        <v>0</v>
      </c>
      <c r="J231" s="20">
        <f t="shared" si="131"/>
        <v>5687.6682692332388</v>
      </c>
      <c r="K231" s="25">
        <f t="shared" si="132"/>
        <v>213</v>
      </c>
      <c r="L231" s="20">
        <f t="shared" si="112"/>
        <v>6909.1152521264676</v>
      </c>
      <c r="M231" s="20">
        <f t="shared" si="113"/>
        <v>2691.6741107200874</v>
      </c>
      <c r="N231" s="20">
        <f t="shared" si="114"/>
        <v>4217.4411414063798</v>
      </c>
      <c r="O231" s="26">
        <f t="shared" si="115"/>
        <v>474302.40076438693</v>
      </c>
      <c r="P231" s="31">
        <v>41609</v>
      </c>
      <c r="Q231" s="28">
        <f t="shared" si="133"/>
        <v>0</v>
      </c>
      <c r="R231" s="20">
        <f t="shared" si="116"/>
        <v>6909.1152521264676</v>
      </c>
      <c r="S231" s="28">
        <f t="shared" si="134"/>
        <v>0</v>
      </c>
      <c r="T231" s="20">
        <f t="shared" si="135"/>
        <v>6020.8627955888387</v>
      </c>
      <c r="U231" s="25">
        <f t="shared" si="136"/>
        <v>213</v>
      </c>
      <c r="V231" s="20">
        <f t="shared" si="117"/>
        <v>6443.0140148550854</v>
      </c>
      <c r="W231" s="20">
        <f t="shared" si="118"/>
        <v>2288.926501884383</v>
      </c>
      <c r="X231" s="20">
        <f t="shared" si="119"/>
        <v>4154.0875129707019</v>
      </c>
      <c r="Y231" s="26">
        <f t="shared" si="120"/>
        <v>453631.21286390588</v>
      </c>
      <c r="Z231" s="31">
        <v>41609</v>
      </c>
      <c r="AA231" s="28">
        <f t="shared" si="137"/>
        <v>0</v>
      </c>
      <c r="AB231" s="20">
        <f t="shared" si="121"/>
        <v>6443.0140148550854</v>
      </c>
      <c r="AC231" s="28">
        <f t="shared" si="138"/>
        <v>0</v>
      </c>
      <c r="AD231" s="20">
        <f t="shared" si="139"/>
        <v>5687.6682692332388</v>
      </c>
      <c r="AE231" s="25">
        <f t="shared" si="140"/>
        <v>213</v>
      </c>
      <c r="AF231" s="20">
        <f t="shared" si="122"/>
        <v>6909.1152521264676</v>
      </c>
      <c r="AG231" s="20">
        <f t="shared" si="123"/>
        <v>2691.6741107200874</v>
      </c>
      <c r="AH231" s="20">
        <f t="shared" si="124"/>
        <v>4217.4411414063798</v>
      </c>
      <c r="AI231" s="26">
        <f t="shared" si="125"/>
        <v>474302.40076438693</v>
      </c>
      <c r="AJ231" s="31">
        <v>41609</v>
      </c>
      <c r="AK231" s="28">
        <f t="shared" si="141"/>
        <v>0</v>
      </c>
      <c r="AL231" s="20">
        <f t="shared" si="126"/>
        <v>6909.1152521264676</v>
      </c>
      <c r="AM231" s="28">
        <f t="shared" si="142"/>
        <v>0</v>
      </c>
      <c r="AN231" s="20">
        <f t="shared" si="143"/>
        <v>6020.8627955888387</v>
      </c>
    </row>
    <row r="232" spans="1:40" ht="11.1" customHeight="1">
      <c r="A232" s="25">
        <f t="shared" si="127"/>
        <v>214</v>
      </c>
      <c r="B232" s="20">
        <f t="shared" si="108"/>
        <v>6443.0140148550854</v>
      </c>
      <c r="C232" s="20">
        <f t="shared" si="109"/>
        <v>2268.1560643195294</v>
      </c>
      <c r="D232" s="20">
        <f t="shared" si="110"/>
        <v>4174.8579505355556</v>
      </c>
      <c r="E232" s="26">
        <f t="shared" si="111"/>
        <v>449456.35491337033</v>
      </c>
      <c r="F232" s="31">
        <v>41640</v>
      </c>
      <c r="G232" s="28">
        <f t="shared" si="128"/>
        <v>0</v>
      </c>
      <c r="H232" s="20">
        <f t="shared" si="129"/>
        <v>6443.0140148550854</v>
      </c>
      <c r="I232" s="28">
        <f t="shared" si="130"/>
        <v>0</v>
      </c>
      <c r="J232" s="20">
        <f t="shared" si="131"/>
        <v>5694.5225136296403</v>
      </c>
      <c r="K232" s="25">
        <f t="shared" si="132"/>
        <v>214</v>
      </c>
      <c r="L232" s="20">
        <f t="shared" si="112"/>
        <v>6909.1152521264676</v>
      </c>
      <c r="M232" s="20">
        <f t="shared" si="113"/>
        <v>2667.9510042996767</v>
      </c>
      <c r="N232" s="20">
        <f t="shared" si="114"/>
        <v>4241.1642478267913</v>
      </c>
      <c r="O232" s="26">
        <f t="shared" si="115"/>
        <v>470061.23651656014</v>
      </c>
      <c r="P232" s="31">
        <v>41640</v>
      </c>
      <c r="Q232" s="28">
        <f t="shared" si="133"/>
        <v>0</v>
      </c>
      <c r="R232" s="20">
        <f t="shared" si="116"/>
        <v>6909.1152521264676</v>
      </c>
      <c r="S232" s="28">
        <f t="shared" si="134"/>
        <v>0</v>
      </c>
      <c r="T232" s="20">
        <f t="shared" si="135"/>
        <v>6028.6914207075743</v>
      </c>
      <c r="U232" s="25">
        <f t="shared" si="136"/>
        <v>214</v>
      </c>
      <c r="V232" s="20">
        <f t="shared" si="117"/>
        <v>6443.0140148550854</v>
      </c>
      <c r="W232" s="20">
        <f t="shared" si="118"/>
        <v>2268.1560643195294</v>
      </c>
      <c r="X232" s="20">
        <f t="shared" si="119"/>
        <v>4174.8579505355556</v>
      </c>
      <c r="Y232" s="26">
        <f t="shared" si="120"/>
        <v>449456.35491337033</v>
      </c>
      <c r="Z232" s="31">
        <v>41640</v>
      </c>
      <c r="AA232" s="28">
        <f t="shared" si="137"/>
        <v>0</v>
      </c>
      <c r="AB232" s="20">
        <f t="shared" si="121"/>
        <v>6443.0140148550854</v>
      </c>
      <c r="AC232" s="28">
        <f t="shared" si="138"/>
        <v>0</v>
      </c>
      <c r="AD232" s="20">
        <f t="shared" si="139"/>
        <v>5694.5225136296403</v>
      </c>
      <c r="AE232" s="25">
        <f t="shared" si="140"/>
        <v>214</v>
      </c>
      <c r="AF232" s="20">
        <f t="shared" si="122"/>
        <v>6909.1152521264676</v>
      </c>
      <c r="AG232" s="20">
        <f t="shared" si="123"/>
        <v>2667.9510042996767</v>
      </c>
      <c r="AH232" s="20">
        <f t="shared" si="124"/>
        <v>4241.1642478267913</v>
      </c>
      <c r="AI232" s="26">
        <f t="shared" si="125"/>
        <v>470061.23651656014</v>
      </c>
      <c r="AJ232" s="31">
        <v>41640</v>
      </c>
      <c r="AK232" s="28">
        <f t="shared" si="141"/>
        <v>0</v>
      </c>
      <c r="AL232" s="20">
        <f t="shared" si="126"/>
        <v>6909.1152521264676</v>
      </c>
      <c r="AM232" s="28">
        <f t="shared" si="142"/>
        <v>0</v>
      </c>
      <c r="AN232" s="20">
        <f t="shared" si="143"/>
        <v>6028.6914207075743</v>
      </c>
    </row>
    <row r="233" spans="1:40" ht="11.1" customHeight="1">
      <c r="A233" s="25">
        <f t="shared" si="127"/>
        <v>215</v>
      </c>
      <c r="B233" s="20">
        <f t="shared" si="108"/>
        <v>6443.0140148550854</v>
      </c>
      <c r="C233" s="20">
        <f t="shared" si="109"/>
        <v>2247.2817745668517</v>
      </c>
      <c r="D233" s="20">
        <f t="shared" si="110"/>
        <v>4195.7322402882337</v>
      </c>
      <c r="E233" s="26">
        <f t="shared" si="111"/>
        <v>445260.62267308211</v>
      </c>
      <c r="F233" s="31">
        <v>41671</v>
      </c>
      <c r="G233" s="28">
        <f t="shared" si="128"/>
        <v>0</v>
      </c>
      <c r="H233" s="20">
        <f t="shared" si="129"/>
        <v>6443.0140148550854</v>
      </c>
      <c r="I233" s="28">
        <f t="shared" si="130"/>
        <v>0</v>
      </c>
      <c r="J233" s="20">
        <f t="shared" si="131"/>
        <v>5701.4110292480245</v>
      </c>
      <c r="K233" s="25">
        <f t="shared" si="132"/>
        <v>215</v>
      </c>
      <c r="L233" s="20">
        <f t="shared" si="112"/>
        <v>6909.1152521264676</v>
      </c>
      <c r="M233" s="20">
        <f t="shared" si="113"/>
        <v>2644.0944554056509</v>
      </c>
      <c r="N233" s="20">
        <f t="shared" si="114"/>
        <v>4265.0207967208171</v>
      </c>
      <c r="O233" s="26">
        <f t="shared" si="115"/>
        <v>465796.21571983933</v>
      </c>
      <c r="P233" s="31">
        <v>41671</v>
      </c>
      <c r="Q233" s="28">
        <f t="shared" si="133"/>
        <v>0</v>
      </c>
      <c r="R233" s="20">
        <f t="shared" si="116"/>
        <v>6909.1152521264676</v>
      </c>
      <c r="S233" s="28">
        <f t="shared" si="134"/>
        <v>0</v>
      </c>
      <c r="T233" s="20">
        <f t="shared" si="135"/>
        <v>6036.5640818426027</v>
      </c>
      <c r="U233" s="25">
        <f t="shared" si="136"/>
        <v>215</v>
      </c>
      <c r="V233" s="20">
        <f t="shared" si="117"/>
        <v>6443.0140148550854</v>
      </c>
      <c r="W233" s="20">
        <f t="shared" si="118"/>
        <v>2247.2817745668517</v>
      </c>
      <c r="X233" s="20">
        <f t="shared" si="119"/>
        <v>4195.7322402882337</v>
      </c>
      <c r="Y233" s="26">
        <f t="shared" si="120"/>
        <v>445260.62267308211</v>
      </c>
      <c r="Z233" s="31">
        <v>41671</v>
      </c>
      <c r="AA233" s="28">
        <f t="shared" si="137"/>
        <v>0</v>
      </c>
      <c r="AB233" s="20">
        <f t="shared" si="121"/>
        <v>6443.0140148550854</v>
      </c>
      <c r="AC233" s="28">
        <f t="shared" si="138"/>
        <v>0</v>
      </c>
      <c r="AD233" s="20">
        <f t="shared" si="139"/>
        <v>5701.4110292480245</v>
      </c>
      <c r="AE233" s="25">
        <f t="shared" si="140"/>
        <v>215</v>
      </c>
      <c r="AF233" s="20">
        <f t="shared" si="122"/>
        <v>6909.1152521264676</v>
      </c>
      <c r="AG233" s="20">
        <f t="shared" si="123"/>
        <v>2644.0944554056509</v>
      </c>
      <c r="AH233" s="20">
        <f t="shared" si="124"/>
        <v>4265.0207967208171</v>
      </c>
      <c r="AI233" s="26">
        <f t="shared" si="125"/>
        <v>465796.21571983933</v>
      </c>
      <c r="AJ233" s="31">
        <v>41671</v>
      </c>
      <c r="AK233" s="28">
        <f t="shared" si="141"/>
        <v>0</v>
      </c>
      <c r="AL233" s="20">
        <f t="shared" si="126"/>
        <v>6909.1152521264676</v>
      </c>
      <c r="AM233" s="28">
        <f t="shared" si="142"/>
        <v>0</v>
      </c>
      <c r="AN233" s="20">
        <f t="shared" si="143"/>
        <v>6036.5640818426027</v>
      </c>
    </row>
    <row r="234" spans="1:40" ht="11.1" customHeight="1">
      <c r="A234" s="25">
        <f t="shared" si="127"/>
        <v>216</v>
      </c>
      <c r="B234" s="20">
        <f t="shared" si="108"/>
        <v>6443.0140148550854</v>
      </c>
      <c r="C234" s="20">
        <f t="shared" si="109"/>
        <v>2226.3031133654104</v>
      </c>
      <c r="D234" s="20">
        <f t="shared" si="110"/>
        <v>4216.7109014896751</v>
      </c>
      <c r="E234" s="26">
        <f t="shared" si="111"/>
        <v>441043.91177159245</v>
      </c>
      <c r="F234" s="31">
        <v>41699</v>
      </c>
      <c r="G234" s="28">
        <f t="shared" si="128"/>
        <v>0</v>
      </c>
      <c r="H234" s="20">
        <f t="shared" si="129"/>
        <v>6443.0140148550854</v>
      </c>
      <c r="I234" s="28">
        <f t="shared" si="130"/>
        <v>0</v>
      </c>
      <c r="J234" s="20">
        <f t="shared" si="131"/>
        <v>5708.3339874445001</v>
      </c>
      <c r="K234" s="25">
        <f t="shared" si="132"/>
        <v>216</v>
      </c>
      <c r="L234" s="20">
        <f t="shared" si="112"/>
        <v>6909.1152521264676</v>
      </c>
      <c r="M234" s="20">
        <f t="shared" si="113"/>
        <v>2620.1037134240964</v>
      </c>
      <c r="N234" s="20">
        <f t="shared" si="114"/>
        <v>4289.0115387023707</v>
      </c>
      <c r="O234" s="26">
        <f t="shared" si="115"/>
        <v>461507.20418113697</v>
      </c>
      <c r="P234" s="31">
        <v>41699</v>
      </c>
      <c r="Q234" s="28">
        <f t="shared" si="133"/>
        <v>0</v>
      </c>
      <c r="R234" s="20">
        <f t="shared" si="116"/>
        <v>6909.1152521264676</v>
      </c>
      <c r="S234" s="28">
        <f t="shared" si="134"/>
        <v>0</v>
      </c>
      <c r="T234" s="20">
        <f t="shared" si="135"/>
        <v>6044.481026696516</v>
      </c>
      <c r="U234" s="25">
        <f t="shared" si="136"/>
        <v>216</v>
      </c>
      <c r="V234" s="20">
        <f t="shared" si="117"/>
        <v>6443.0140148550854</v>
      </c>
      <c r="W234" s="20">
        <f t="shared" si="118"/>
        <v>2226.3031133654104</v>
      </c>
      <c r="X234" s="20">
        <f t="shared" si="119"/>
        <v>4216.7109014896751</v>
      </c>
      <c r="Y234" s="26">
        <f t="shared" si="120"/>
        <v>441043.91177159245</v>
      </c>
      <c r="Z234" s="31">
        <v>41699</v>
      </c>
      <c r="AA234" s="28">
        <f t="shared" si="137"/>
        <v>0</v>
      </c>
      <c r="AB234" s="20">
        <f t="shared" si="121"/>
        <v>6443.0140148550854</v>
      </c>
      <c r="AC234" s="28">
        <f t="shared" si="138"/>
        <v>0</v>
      </c>
      <c r="AD234" s="20">
        <f t="shared" si="139"/>
        <v>5708.3339874445001</v>
      </c>
      <c r="AE234" s="25">
        <f t="shared" si="140"/>
        <v>216</v>
      </c>
      <c r="AF234" s="20">
        <f t="shared" si="122"/>
        <v>6909.1152521264676</v>
      </c>
      <c r="AG234" s="20">
        <f t="shared" si="123"/>
        <v>2620.1037134240964</v>
      </c>
      <c r="AH234" s="20">
        <f t="shared" si="124"/>
        <v>4289.0115387023707</v>
      </c>
      <c r="AI234" s="26">
        <f t="shared" si="125"/>
        <v>461507.20418113697</v>
      </c>
      <c r="AJ234" s="31">
        <v>41699</v>
      </c>
      <c r="AK234" s="28">
        <f t="shared" si="141"/>
        <v>0</v>
      </c>
      <c r="AL234" s="20">
        <f t="shared" si="126"/>
        <v>6909.1152521264676</v>
      </c>
      <c r="AM234" s="28">
        <f t="shared" si="142"/>
        <v>0</v>
      </c>
      <c r="AN234" s="20">
        <f t="shared" si="143"/>
        <v>6044.481026696516</v>
      </c>
    </row>
    <row r="235" spans="1:40" ht="11.1" customHeight="1">
      <c r="A235" s="25">
        <f t="shared" si="127"/>
        <v>217</v>
      </c>
      <c r="B235" s="20">
        <f t="shared" si="108"/>
        <v>6443.0140148550854</v>
      </c>
      <c r="C235" s="20">
        <f t="shared" si="109"/>
        <v>2205.2195588579621</v>
      </c>
      <c r="D235" s="20">
        <f t="shared" si="110"/>
        <v>4237.7944559971238</v>
      </c>
      <c r="E235" s="26">
        <f t="shared" si="111"/>
        <v>436806.11731559533</v>
      </c>
      <c r="F235" s="31">
        <v>41730</v>
      </c>
      <c r="G235" s="28">
        <f t="shared" si="128"/>
        <v>0</v>
      </c>
      <c r="H235" s="20">
        <f t="shared" si="129"/>
        <v>6443.0140148550854</v>
      </c>
      <c r="I235" s="28">
        <f t="shared" si="130"/>
        <v>0</v>
      </c>
      <c r="J235" s="20">
        <f t="shared" si="131"/>
        <v>5715.2915604319578</v>
      </c>
      <c r="K235" s="25">
        <f t="shared" si="132"/>
        <v>217</v>
      </c>
      <c r="L235" s="20">
        <f t="shared" si="112"/>
        <v>6909.1152521264676</v>
      </c>
      <c r="M235" s="20">
        <f t="shared" si="113"/>
        <v>2595.9780235188955</v>
      </c>
      <c r="N235" s="20">
        <f t="shared" si="114"/>
        <v>4313.1372286075721</v>
      </c>
      <c r="O235" s="26">
        <f t="shared" si="115"/>
        <v>457194.06695252942</v>
      </c>
      <c r="P235" s="31">
        <v>41730</v>
      </c>
      <c r="Q235" s="28">
        <f t="shared" si="133"/>
        <v>0</v>
      </c>
      <c r="R235" s="20">
        <f t="shared" si="116"/>
        <v>6909.1152521264676</v>
      </c>
      <c r="S235" s="28">
        <f t="shared" si="134"/>
        <v>0</v>
      </c>
      <c r="T235" s="20">
        <f t="shared" si="135"/>
        <v>6052.4425043652318</v>
      </c>
      <c r="U235" s="25">
        <f t="shared" si="136"/>
        <v>217</v>
      </c>
      <c r="V235" s="20">
        <f t="shared" si="117"/>
        <v>6443.0140148550854</v>
      </c>
      <c r="W235" s="20">
        <f t="shared" si="118"/>
        <v>2205.2195588579621</v>
      </c>
      <c r="X235" s="20">
        <f t="shared" si="119"/>
        <v>4237.7944559971238</v>
      </c>
      <c r="Y235" s="26">
        <f t="shared" si="120"/>
        <v>436806.11731559533</v>
      </c>
      <c r="Z235" s="31">
        <v>41730</v>
      </c>
      <c r="AA235" s="28">
        <f t="shared" si="137"/>
        <v>0</v>
      </c>
      <c r="AB235" s="20">
        <f t="shared" si="121"/>
        <v>6443.0140148550854</v>
      </c>
      <c r="AC235" s="28">
        <f t="shared" si="138"/>
        <v>0</v>
      </c>
      <c r="AD235" s="20">
        <f t="shared" si="139"/>
        <v>5715.2915604319578</v>
      </c>
      <c r="AE235" s="25">
        <f t="shared" si="140"/>
        <v>217</v>
      </c>
      <c r="AF235" s="20">
        <f t="shared" si="122"/>
        <v>6909.1152521264676</v>
      </c>
      <c r="AG235" s="20">
        <f t="shared" si="123"/>
        <v>2595.9780235188955</v>
      </c>
      <c r="AH235" s="20">
        <f t="shared" si="124"/>
        <v>4313.1372286075721</v>
      </c>
      <c r="AI235" s="26">
        <f t="shared" si="125"/>
        <v>457194.06695252942</v>
      </c>
      <c r="AJ235" s="31">
        <v>41730</v>
      </c>
      <c r="AK235" s="28">
        <f t="shared" si="141"/>
        <v>0</v>
      </c>
      <c r="AL235" s="20">
        <f t="shared" si="126"/>
        <v>6909.1152521264676</v>
      </c>
      <c r="AM235" s="28">
        <f t="shared" si="142"/>
        <v>0</v>
      </c>
      <c r="AN235" s="20">
        <f t="shared" si="143"/>
        <v>6052.4425043652318</v>
      </c>
    </row>
    <row r="236" spans="1:40" ht="11.1" customHeight="1">
      <c r="A236" s="25">
        <f t="shared" si="127"/>
        <v>218</v>
      </c>
      <c r="B236" s="20">
        <f t="shared" si="108"/>
        <v>6443.0140148550854</v>
      </c>
      <c r="C236" s="20">
        <f t="shared" si="109"/>
        <v>2184.0305865779765</v>
      </c>
      <c r="D236" s="20">
        <f t="shared" si="110"/>
        <v>4258.9834282771089</v>
      </c>
      <c r="E236" s="26">
        <f t="shared" si="111"/>
        <v>432547.1338873182</v>
      </c>
      <c r="F236" s="31">
        <v>41760</v>
      </c>
      <c r="G236" s="28">
        <f t="shared" si="128"/>
        <v>0</v>
      </c>
      <c r="H236" s="20">
        <f t="shared" si="129"/>
        <v>6443.0140148550854</v>
      </c>
      <c r="I236" s="28">
        <f t="shared" si="130"/>
        <v>0</v>
      </c>
      <c r="J236" s="20">
        <f t="shared" si="131"/>
        <v>5722.2839212843528</v>
      </c>
      <c r="K236" s="25">
        <f t="shared" si="132"/>
        <v>218</v>
      </c>
      <c r="L236" s="20">
        <f t="shared" si="112"/>
        <v>6909.1152521264676</v>
      </c>
      <c r="M236" s="20">
        <f t="shared" si="113"/>
        <v>2571.716626607978</v>
      </c>
      <c r="N236" s="20">
        <f t="shared" si="114"/>
        <v>4337.39862551849</v>
      </c>
      <c r="O236" s="26">
        <f t="shared" si="115"/>
        <v>452856.66832701094</v>
      </c>
      <c r="P236" s="31">
        <v>41760</v>
      </c>
      <c r="Q236" s="28">
        <f t="shared" si="133"/>
        <v>0</v>
      </c>
      <c r="R236" s="20">
        <f t="shared" si="116"/>
        <v>6909.1152521264676</v>
      </c>
      <c r="S236" s="28">
        <f t="shared" si="134"/>
        <v>0</v>
      </c>
      <c r="T236" s="20">
        <f t="shared" si="135"/>
        <v>6060.4487653458345</v>
      </c>
      <c r="U236" s="25">
        <f t="shared" si="136"/>
        <v>218</v>
      </c>
      <c r="V236" s="20">
        <f t="shared" si="117"/>
        <v>6443.0140148550854</v>
      </c>
      <c r="W236" s="20">
        <f t="shared" si="118"/>
        <v>2184.0305865779765</v>
      </c>
      <c r="X236" s="20">
        <f t="shared" si="119"/>
        <v>4258.9834282771089</v>
      </c>
      <c r="Y236" s="26">
        <f t="shared" si="120"/>
        <v>432547.1338873182</v>
      </c>
      <c r="Z236" s="31">
        <v>41760</v>
      </c>
      <c r="AA236" s="28">
        <f t="shared" si="137"/>
        <v>0</v>
      </c>
      <c r="AB236" s="20">
        <f t="shared" si="121"/>
        <v>6443.0140148550854</v>
      </c>
      <c r="AC236" s="28">
        <f t="shared" si="138"/>
        <v>0</v>
      </c>
      <c r="AD236" s="20">
        <f t="shared" si="139"/>
        <v>5722.2839212843528</v>
      </c>
      <c r="AE236" s="25">
        <f t="shared" si="140"/>
        <v>218</v>
      </c>
      <c r="AF236" s="20">
        <f t="shared" si="122"/>
        <v>6909.1152521264676</v>
      </c>
      <c r="AG236" s="20">
        <f t="shared" si="123"/>
        <v>2571.716626607978</v>
      </c>
      <c r="AH236" s="20">
        <f t="shared" si="124"/>
        <v>4337.39862551849</v>
      </c>
      <c r="AI236" s="26">
        <f t="shared" si="125"/>
        <v>452856.66832701094</v>
      </c>
      <c r="AJ236" s="31">
        <v>41760</v>
      </c>
      <c r="AK236" s="28">
        <f t="shared" si="141"/>
        <v>0</v>
      </c>
      <c r="AL236" s="20">
        <f t="shared" si="126"/>
        <v>6909.1152521264676</v>
      </c>
      <c r="AM236" s="28">
        <f t="shared" si="142"/>
        <v>0</v>
      </c>
      <c r="AN236" s="20">
        <f t="shared" si="143"/>
        <v>6060.4487653458345</v>
      </c>
    </row>
    <row r="237" spans="1:40" ht="11.1" customHeight="1">
      <c r="A237" s="25">
        <f t="shared" si="127"/>
        <v>219</v>
      </c>
      <c r="B237" s="20">
        <f t="shared" si="108"/>
        <v>6443.0140148550854</v>
      </c>
      <c r="C237" s="20">
        <f t="shared" si="109"/>
        <v>2162.7356694365908</v>
      </c>
      <c r="D237" s="20">
        <f t="shared" si="110"/>
        <v>4280.2783454184946</v>
      </c>
      <c r="E237" s="26">
        <f t="shared" si="111"/>
        <v>428266.85554189968</v>
      </c>
      <c r="F237" s="31">
        <v>41791</v>
      </c>
      <c r="G237" s="28">
        <f t="shared" si="128"/>
        <v>0</v>
      </c>
      <c r="H237" s="20">
        <f t="shared" si="129"/>
        <v>6443.0140148550854</v>
      </c>
      <c r="I237" s="28">
        <f t="shared" si="130"/>
        <v>0</v>
      </c>
      <c r="J237" s="20">
        <f t="shared" si="131"/>
        <v>5729.3112439410106</v>
      </c>
      <c r="K237" s="25">
        <f t="shared" si="132"/>
        <v>219</v>
      </c>
      <c r="L237" s="20">
        <f t="shared" si="112"/>
        <v>6909.1152521264676</v>
      </c>
      <c r="M237" s="20">
        <f t="shared" si="113"/>
        <v>2547.3187593394364</v>
      </c>
      <c r="N237" s="20">
        <f t="shared" si="114"/>
        <v>4361.7964927870307</v>
      </c>
      <c r="O237" s="26">
        <f t="shared" si="115"/>
        <v>448494.87183422392</v>
      </c>
      <c r="P237" s="31">
        <v>41791</v>
      </c>
      <c r="Q237" s="28">
        <f t="shared" si="133"/>
        <v>0</v>
      </c>
      <c r="R237" s="20">
        <f t="shared" si="116"/>
        <v>6909.1152521264676</v>
      </c>
      <c r="S237" s="28">
        <f t="shared" si="134"/>
        <v>0</v>
      </c>
      <c r="T237" s="20">
        <f t="shared" si="135"/>
        <v>6068.5000615444533</v>
      </c>
      <c r="U237" s="25">
        <f t="shared" si="136"/>
        <v>219</v>
      </c>
      <c r="V237" s="20">
        <f t="shared" si="117"/>
        <v>6443.0140148550854</v>
      </c>
      <c r="W237" s="20">
        <f t="shared" si="118"/>
        <v>2162.7356694365908</v>
      </c>
      <c r="X237" s="20">
        <f t="shared" si="119"/>
        <v>4280.2783454184946</v>
      </c>
      <c r="Y237" s="26">
        <f t="shared" si="120"/>
        <v>428266.85554189968</v>
      </c>
      <c r="Z237" s="31">
        <v>41791</v>
      </c>
      <c r="AA237" s="28">
        <f t="shared" si="137"/>
        <v>0</v>
      </c>
      <c r="AB237" s="20">
        <f t="shared" si="121"/>
        <v>6443.0140148550854</v>
      </c>
      <c r="AC237" s="28">
        <f t="shared" si="138"/>
        <v>0</v>
      </c>
      <c r="AD237" s="20">
        <f t="shared" si="139"/>
        <v>5729.3112439410106</v>
      </c>
      <c r="AE237" s="25">
        <f t="shared" si="140"/>
        <v>219</v>
      </c>
      <c r="AF237" s="20">
        <f t="shared" si="122"/>
        <v>6909.1152521264676</v>
      </c>
      <c r="AG237" s="20">
        <f t="shared" si="123"/>
        <v>2547.3187593394364</v>
      </c>
      <c r="AH237" s="20">
        <f t="shared" si="124"/>
        <v>4361.7964927870307</v>
      </c>
      <c r="AI237" s="26">
        <f t="shared" si="125"/>
        <v>448494.87183422392</v>
      </c>
      <c r="AJ237" s="31">
        <v>41791</v>
      </c>
      <c r="AK237" s="28">
        <f t="shared" si="141"/>
        <v>0</v>
      </c>
      <c r="AL237" s="20">
        <f t="shared" si="126"/>
        <v>6909.1152521264676</v>
      </c>
      <c r="AM237" s="28">
        <f t="shared" si="142"/>
        <v>0</v>
      </c>
      <c r="AN237" s="20">
        <f t="shared" si="143"/>
        <v>6068.5000615444533</v>
      </c>
    </row>
    <row r="238" spans="1:40" ht="11.1" customHeight="1">
      <c r="A238" s="25">
        <f t="shared" si="127"/>
        <v>220</v>
      </c>
      <c r="B238" s="20">
        <f t="shared" si="108"/>
        <v>6443.0140148550854</v>
      </c>
      <c r="C238" s="20">
        <f t="shared" si="109"/>
        <v>2141.3342777094981</v>
      </c>
      <c r="D238" s="20">
        <f t="shared" si="110"/>
        <v>4301.6797371455868</v>
      </c>
      <c r="E238" s="26">
        <f t="shared" si="111"/>
        <v>423965.17580475408</v>
      </c>
      <c r="F238" s="31">
        <v>41821</v>
      </c>
      <c r="G238" s="28">
        <f t="shared" si="128"/>
        <v>0</v>
      </c>
      <c r="H238" s="20">
        <f t="shared" si="129"/>
        <v>6443.0140148550854</v>
      </c>
      <c r="I238" s="28">
        <f t="shared" si="130"/>
        <v>0</v>
      </c>
      <c r="J238" s="20">
        <f t="shared" si="131"/>
        <v>5736.3737032109511</v>
      </c>
      <c r="K238" s="25">
        <f t="shared" si="132"/>
        <v>220</v>
      </c>
      <c r="L238" s="20">
        <f t="shared" si="112"/>
        <v>6909.1152521264676</v>
      </c>
      <c r="M238" s="20">
        <f t="shared" si="113"/>
        <v>2522.7836540675098</v>
      </c>
      <c r="N238" s="20">
        <f t="shared" si="114"/>
        <v>4386.3315980589578</v>
      </c>
      <c r="O238" s="26">
        <f t="shared" si="115"/>
        <v>444108.54023616493</v>
      </c>
      <c r="P238" s="31">
        <v>41821</v>
      </c>
      <c r="Q238" s="28">
        <f t="shared" si="133"/>
        <v>0</v>
      </c>
      <c r="R238" s="20">
        <f t="shared" si="116"/>
        <v>6909.1152521264676</v>
      </c>
      <c r="S238" s="28">
        <f t="shared" si="134"/>
        <v>0</v>
      </c>
      <c r="T238" s="20">
        <f t="shared" si="135"/>
        <v>6076.5966462841898</v>
      </c>
      <c r="U238" s="25">
        <f t="shared" si="136"/>
        <v>220</v>
      </c>
      <c r="V238" s="20">
        <f t="shared" si="117"/>
        <v>6443.0140148550854</v>
      </c>
      <c r="W238" s="20">
        <f t="shared" si="118"/>
        <v>2141.3342777094981</v>
      </c>
      <c r="X238" s="20">
        <f t="shared" si="119"/>
        <v>4301.6797371455868</v>
      </c>
      <c r="Y238" s="26">
        <f t="shared" si="120"/>
        <v>423965.17580475408</v>
      </c>
      <c r="Z238" s="31">
        <v>41821</v>
      </c>
      <c r="AA238" s="28">
        <f t="shared" si="137"/>
        <v>0</v>
      </c>
      <c r="AB238" s="20">
        <f t="shared" si="121"/>
        <v>6443.0140148550854</v>
      </c>
      <c r="AC238" s="28">
        <f t="shared" si="138"/>
        <v>0</v>
      </c>
      <c r="AD238" s="20">
        <f t="shared" si="139"/>
        <v>5736.3737032109511</v>
      </c>
      <c r="AE238" s="25">
        <f t="shared" si="140"/>
        <v>220</v>
      </c>
      <c r="AF238" s="20">
        <f t="shared" si="122"/>
        <v>6909.1152521264676</v>
      </c>
      <c r="AG238" s="20">
        <f t="shared" si="123"/>
        <v>2522.7836540675098</v>
      </c>
      <c r="AH238" s="20">
        <f t="shared" si="124"/>
        <v>4386.3315980589578</v>
      </c>
      <c r="AI238" s="26">
        <f t="shared" si="125"/>
        <v>444108.54023616493</v>
      </c>
      <c r="AJ238" s="31">
        <v>41821</v>
      </c>
      <c r="AK238" s="28">
        <f t="shared" si="141"/>
        <v>0</v>
      </c>
      <c r="AL238" s="20">
        <f t="shared" si="126"/>
        <v>6909.1152521264676</v>
      </c>
      <c r="AM238" s="28">
        <f t="shared" si="142"/>
        <v>0</v>
      </c>
      <c r="AN238" s="20">
        <f t="shared" si="143"/>
        <v>6076.5966462841898</v>
      </c>
    </row>
    <row r="239" spans="1:40" ht="11.1" customHeight="1">
      <c r="A239" s="25">
        <f t="shared" si="127"/>
        <v>221</v>
      </c>
      <c r="B239" s="20">
        <f t="shared" si="108"/>
        <v>6443.0140148550854</v>
      </c>
      <c r="C239" s="20">
        <f t="shared" si="109"/>
        <v>2119.8258790237701</v>
      </c>
      <c r="D239" s="20">
        <f t="shared" si="110"/>
        <v>4323.1881358313149</v>
      </c>
      <c r="E239" s="26">
        <f t="shared" si="111"/>
        <v>419641.98766892275</v>
      </c>
      <c r="F239" s="31">
        <v>41852</v>
      </c>
      <c r="G239" s="28">
        <f t="shared" si="128"/>
        <v>0</v>
      </c>
      <c r="H239" s="20">
        <f t="shared" si="129"/>
        <v>6443.0140148550854</v>
      </c>
      <c r="I239" s="28">
        <f t="shared" si="130"/>
        <v>0</v>
      </c>
      <c r="J239" s="20">
        <f t="shared" si="131"/>
        <v>5743.4714747772414</v>
      </c>
      <c r="K239" s="25">
        <f t="shared" si="132"/>
        <v>221</v>
      </c>
      <c r="L239" s="20">
        <f t="shared" si="112"/>
        <v>6909.1152521264676</v>
      </c>
      <c r="M239" s="20">
        <f t="shared" si="113"/>
        <v>2498.1105388284282</v>
      </c>
      <c r="N239" s="20">
        <f t="shared" si="114"/>
        <v>4411.0047132980399</v>
      </c>
      <c r="O239" s="26">
        <f t="shared" si="115"/>
        <v>439697.53552286688</v>
      </c>
      <c r="P239" s="31">
        <v>41852</v>
      </c>
      <c r="Q239" s="28">
        <f t="shared" si="133"/>
        <v>0</v>
      </c>
      <c r="R239" s="20">
        <f t="shared" si="116"/>
        <v>6909.1152521264676</v>
      </c>
      <c r="S239" s="28">
        <f t="shared" si="134"/>
        <v>0</v>
      </c>
      <c r="T239" s="20">
        <f t="shared" si="135"/>
        <v>6084.7387743130857</v>
      </c>
      <c r="U239" s="25">
        <f t="shared" si="136"/>
        <v>221</v>
      </c>
      <c r="V239" s="20">
        <f t="shared" si="117"/>
        <v>6443.0140148550854</v>
      </c>
      <c r="W239" s="20">
        <f t="shared" si="118"/>
        <v>2119.8258790237701</v>
      </c>
      <c r="X239" s="20">
        <f t="shared" si="119"/>
        <v>4323.1881358313149</v>
      </c>
      <c r="Y239" s="26">
        <f t="shared" si="120"/>
        <v>419641.98766892275</v>
      </c>
      <c r="Z239" s="31">
        <v>41852</v>
      </c>
      <c r="AA239" s="28">
        <f t="shared" si="137"/>
        <v>0</v>
      </c>
      <c r="AB239" s="20">
        <f t="shared" si="121"/>
        <v>6443.0140148550854</v>
      </c>
      <c r="AC239" s="28">
        <f t="shared" si="138"/>
        <v>0</v>
      </c>
      <c r="AD239" s="20">
        <f t="shared" si="139"/>
        <v>5743.4714747772414</v>
      </c>
      <c r="AE239" s="25">
        <f t="shared" si="140"/>
        <v>221</v>
      </c>
      <c r="AF239" s="20">
        <f t="shared" si="122"/>
        <v>6909.1152521264676</v>
      </c>
      <c r="AG239" s="20">
        <f t="shared" si="123"/>
        <v>2498.1105388284282</v>
      </c>
      <c r="AH239" s="20">
        <f t="shared" si="124"/>
        <v>4411.0047132980399</v>
      </c>
      <c r="AI239" s="26">
        <f t="shared" si="125"/>
        <v>439697.53552286688</v>
      </c>
      <c r="AJ239" s="31">
        <v>41852</v>
      </c>
      <c r="AK239" s="28">
        <f t="shared" si="141"/>
        <v>0</v>
      </c>
      <c r="AL239" s="20">
        <f t="shared" si="126"/>
        <v>6909.1152521264676</v>
      </c>
      <c r="AM239" s="28">
        <f t="shared" si="142"/>
        <v>0</v>
      </c>
      <c r="AN239" s="20">
        <f t="shared" si="143"/>
        <v>6084.7387743130857</v>
      </c>
    </row>
    <row r="240" spans="1:40" ht="11.1" customHeight="1">
      <c r="A240" s="25">
        <f t="shared" si="127"/>
        <v>222</v>
      </c>
      <c r="B240" s="20">
        <f t="shared" si="108"/>
        <v>6443.0140148550854</v>
      </c>
      <c r="C240" s="20">
        <f t="shared" si="109"/>
        <v>2098.2099383446134</v>
      </c>
      <c r="D240" s="20">
        <f t="shared" si="110"/>
        <v>4344.8040765104724</v>
      </c>
      <c r="E240" s="26">
        <f t="shared" si="111"/>
        <v>415297.18359241227</v>
      </c>
      <c r="F240" s="31">
        <v>41883</v>
      </c>
      <c r="G240" s="28">
        <f t="shared" si="128"/>
        <v>0</v>
      </c>
      <c r="H240" s="20">
        <f t="shared" si="129"/>
        <v>6443.0140148550854</v>
      </c>
      <c r="I240" s="28">
        <f t="shared" si="130"/>
        <v>0</v>
      </c>
      <c r="J240" s="20">
        <f t="shared" si="131"/>
        <v>5750.6047352013629</v>
      </c>
      <c r="K240" s="25">
        <f t="shared" si="132"/>
        <v>222</v>
      </c>
      <c r="L240" s="20">
        <f t="shared" si="112"/>
        <v>6909.1152521264676</v>
      </c>
      <c r="M240" s="20">
        <f t="shared" si="113"/>
        <v>2473.2986373161261</v>
      </c>
      <c r="N240" s="20">
        <f t="shared" si="114"/>
        <v>4435.816614810341</v>
      </c>
      <c r="O240" s="26">
        <f t="shared" si="115"/>
        <v>435261.71890805656</v>
      </c>
      <c r="P240" s="31">
        <v>41883</v>
      </c>
      <c r="Q240" s="28">
        <f t="shared" si="133"/>
        <v>0</v>
      </c>
      <c r="R240" s="20">
        <f t="shared" si="116"/>
        <v>6909.1152521264676</v>
      </c>
      <c r="S240" s="28">
        <f t="shared" si="134"/>
        <v>0</v>
      </c>
      <c r="T240" s="20">
        <f t="shared" si="135"/>
        <v>6092.9267018121463</v>
      </c>
      <c r="U240" s="25">
        <f t="shared" si="136"/>
        <v>222</v>
      </c>
      <c r="V240" s="20">
        <f t="shared" si="117"/>
        <v>6443.0140148550854</v>
      </c>
      <c r="W240" s="20">
        <f t="shared" si="118"/>
        <v>2098.2099383446134</v>
      </c>
      <c r="X240" s="20">
        <f t="shared" si="119"/>
        <v>4344.8040765104724</v>
      </c>
      <c r="Y240" s="26">
        <f t="shared" si="120"/>
        <v>415297.18359241227</v>
      </c>
      <c r="Z240" s="31">
        <v>41883</v>
      </c>
      <c r="AA240" s="28">
        <f t="shared" si="137"/>
        <v>0</v>
      </c>
      <c r="AB240" s="20">
        <f t="shared" si="121"/>
        <v>6443.0140148550854</v>
      </c>
      <c r="AC240" s="28">
        <f t="shared" si="138"/>
        <v>0</v>
      </c>
      <c r="AD240" s="20">
        <f t="shared" si="139"/>
        <v>5750.6047352013629</v>
      </c>
      <c r="AE240" s="25">
        <f t="shared" si="140"/>
        <v>222</v>
      </c>
      <c r="AF240" s="20">
        <f t="shared" si="122"/>
        <v>6909.1152521264676</v>
      </c>
      <c r="AG240" s="20">
        <f t="shared" si="123"/>
        <v>2473.2986373161261</v>
      </c>
      <c r="AH240" s="20">
        <f t="shared" si="124"/>
        <v>4435.816614810341</v>
      </c>
      <c r="AI240" s="26">
        <f t="shared" si="125"/>
        <v>435261.71890805656</v>
      </c>
      <c r="AJ240" s="31">
        <v>41883</v>
      </c>
      <c r="AK240" s="28">
        <f t="shared" si="141"/>
        <v>0</v>
      </c>
      <c r="AL240" s="20">
        <f t="shared" si="126"/>
        <v>6909.1152521264676</v>
      </c>
      <c r="AM240" s="28">
        <f t="shared" si="142"/>
        <v>0</v>
      </c>
      <c r="AN240" s="20">
        <f t="shared" si="143"/>
        <v>6092.9267018121463</v>
      </c>
    </row>
    <row r="241" spans="1:40" ht="11.1" customHeight="1">
      <c r="A241" s="25">
        <f t="shared" si="127"/>
        <v>223</v>
      </c>
      <c r="B241" s="20">
        <f t="shared" si="108"/>
        <v>6443.0140148550854</v>
      </c>
      <c r="C241" s="20">
        <f t="shared" si="109"/>
        <v>2076.4859179620612</v>
      </c>
      <c r="D241" s="20">
        <f t="shared" si="110"/>
        <v>4366.5280968930238</v>
      </c>
      <c r="E241" s="26">
        <f t="shared" si="111"/>
        <v>410930.65549551923</v>
      </c>
      <c r="F241" s="31">
        <v>41913</v>
      </c>
      <c r="G241" s="28">
        <f t="shared" si="128"/>
        <v>0</v>
      </c>
      <c r="H241" s="20">
        <f t="shared" si="129"/>
        <v>6443.0140148550854</v>
      </c>
      <c r="I241" s="28">
        <f t="shared" si="130"/>
        <v>0</v>
      </c>
      <c r="J241" s="20">
        <f t="shared" si="131"/>
        <v>5757.7736619276056</v>
      </c>
      <c r="K241" s="25">
        <f t="shared" si="132"/>
        <v>223</v>
      </c>
      <c r="L241" s="20">
        <f t="shared" si="112"/>
        <v>6909.1152521264676</v>
      </c>
      <c r="M241" s="20">
        <f t="shared" si="113"/>
        <v>2448.3471688578184</v>
      </c>
      <c r="N241" s="20">
        <f t="shared" si="114"/>
        <v>4460.7680832686492</v>
      </c>
      <c r="O241" s="26">
        <f t="shared" si="115"/>
        <v>430800.9508247879</v>
      </c>
      <c r="P241" s="31">
        <v>41913</v>
      </c>
      <c r="Q241" s="28">
        <f t="shared" si="133"/>
        <v>0</v>
      </c>
      <c r="R241" s="20">
        <f t="shared" si="116"/>
        <v>6909.1152521264676</v>
      </c>
      <c r="S241" s="28">
        <f t="shared" si="134"/>
        <v>0</v>
      </c>
      <c r="T241" s="20">
        <f t="shared" si="135"/>
        <v>6101.1606864033874</v>
      </c>
      <c r="U241" s="25">
        <f t="shared" si="136"/>
        <v>223</v>
      </c>
      <c r="V241" s="20">
        <f t="shared" si="117"/>
        <v>6443.0140148550854</v>
      </c>
      <c r="W241" s="20">
        <f t="shared" si="118"/>
        <v>2076.4859179620612</v>
      </c>
      <c r="X241" s="20">
        <f t="shared" si="119"/>
        <v>4366.5280968930238</v>
      </c>
      <c r="Y241" s="26">
        <f t="shared" si="120"/>
        <v>410930.65549551923</v>
      </c>
      <c r="Z241" s="31">
        <v>41913</v>
      </c>
      <c r="AA241" s="28">
        <f t="shared" si="137"/>
        <v>0</v>
      </c>
      <c r="AB241" s="20">
        <f t="shared" si="121"/>
        <v>6443.0140148550854</v>
      </c>
      <c r="AC241" s="28">
        <f t="shared" si="138"/>
        <v>0</v>
      </c>
      <c r="AD241" s="20">
        <f t="shared" si="139"/>
        <v>5757.7736619276056</v>
      </c>
      <c r="AE241" s="25">
        <f t="shared" si="140"/>
        <v>223</v>
      </c>
      <c r="AF241" s="20">
        <f t="shared" si="122"/>
        <v>6909.1152521264676</v>
      </c>
      <c r="AG241" s="20">
        <f t="shared" si="123"/>
        <v>2448.3471688578184</v>
      </c>
      <c r="AH241" s="20">
        <f t="shared" si="124"/>
        <v>4460.7680832686492</v>
      </c>
      <c r="AI241" s="26">
        <f t="shared" si="125"/>
        <v>430800.9508247879</v>
      </c>
      <c r="AJ241" s="31">
        <v>41913</v>
      </c>
      <c r="AK241" s="28">
        <f t="shared" si="141"/>
        <v>0</v>
      </c>
      <c r="AL241" s="20">
        <f t="shared" si="126"/>
        <v>6909.1152521264676</v>
      </c>
      <c r="AM241" s="28">
        <f t="shared" si="142"/>
        <v>0</v>
      </c>
      <c r="AN241" s="20">
        <f t="shared" si="143"/>
        <v>6101.1606864033874</v>
      </c>
    </row>
    <row r="242" spans="1:40" ht="11.1" customHeight="1">
      <c r="A242" s="25">
        <f t="shared" si="127"/>
        <v>224</v>
      </c>
      <c r="B242" s="20">
        <f t="shared" si="108"/>
        <v>6443.0140148550854</v>
      </c>
      <c r="C242" s="20">
        <f t="shared" si="109"/>
        <v>2054.653277477596</v>
      </c>
      <c r="D242" s="20">
        <f t="shared" si="110"/>
        <v>4388.3607373774894</v>
      </c>
      <c r="E242" s="26">
        <f t="shared" si="111"/>
        <v>406542.29475814174</v>
      </c>
      <c r="F242" s="31">
        <v>41944</v>
      </c>
      <c r="G242" s="28">
        <f t="shared" si="128"/>
        <v>0</v>
      </c>
      <c r="H242" s="20">
        <f t="shared" si="129"/>
        <v>6443.0140148550854</v>
      </c>
      <c r="I242" s="28">
        <f t="shared" si="130"/>
        <v>0</v>
      </c>
      <c r="J242" s="20">
        <f t="shared" si="131"/>
        <v>5764.9784332874788</v>
      </c>
      <c r="K242" s="25">
        <f t="shared" si="132"/>
        <v>224</v>
      </c>
      <c r="L242" s="20">
        <f t="shared" si="112"/>
        <v>6909.1152521264676</v>
      </c>
      <c r="M242" s="20">
        <f t="shared" si="113"/>
        <v>2423.2553483894321</v>
      </c>
      <c r="N242" s="20">
        <f t="shared" si="114"/>
        <v>4485.859903737035</v>
      </c>
      <c r="O242" s="26">
        <f t="shared" si="115"/>
        <v>426315.09092105087</v>
      </c>
      <c r="P242" s="31">
        <v>41944</v>
      </c>
      <c r="Q242" s="28">
        <f t="shared" si="133"/>
        <v>0</v>
      </c>
      <c r="R242" s="20">
        <f t="shared" si="116"/>
        <v>6909.1152521264676</v>
      </c>
      <c r="S242" s="28">
        <f t="shared" si="134"/>
        <v>0</v>
      </c>
      <c r="T242" s="20">
        <f t="shared" si="135"/>
        <v>6109.4409871579546</v>
      </c>
      <c r="U242" s="25">
        <f t="shared" si="136"/>
        <v>224</v>
      </c>
      <c r="V242" s="20">
        <f t="shared" si="117"/>
        <v>6443.0140148550854</v>
      </c>
      <c r="W242" s="20">
        <f t="shared" si="118"/>
        <v>2054.653277477596</v>
      </c>
      <c r="X242" s="20">
        <f t="shared" si="119"/>
        <v>4388.3607373774894</v>
      </c>
      <c r="Y242" s="26">
        <f t="shared" si="120"/>
        <v>406542.29475814174</v>
      </c>
      <c r="Z242" s="31">
        <v>41944</v>
      </c>
      <c r="AA242" s="28">
        <f t="shared" si="137"/>
        <v>0</v>
      </c>
      <c r="AB242" s="20">
        <f t="shared" si="121"/>
        <v>6443.0140148550854</v>
      </c>
      <c r="AC242" s="28">
        <f t="shared" si="138"/>
        <v>0</v>
      </c>
      <c r="AD242" s="20">
        <f t="shared" si="139"/>
        <v>5764.9784332874788</v>
      </c>
      <c r="AE242" s="25">
        <f t="shared" si="140"/>
        <v>224</v>
      </c>
      <c r="AF242" s="20">
        <f t="shared" si="122"/>
        <v>6909.1152521264676</v>
      </c>
      <c r="AG242" s="20">
        <f t="shared" si="123"/>
        <v>2423.2553483894321</v>
      </c>
      <c r="AH242" s="20">
        <f t="shared" si="124"/>
        <v>4485.859903737035</v>
      </c>
      <c r="AI242" s="26">
        <f t="shared" si="125"/>
        <v>426315.09092105087</v>
      </c>
      <c r="AJ242" s="31">
        <v>41944</v>
      </c>
      <c r="AK242" s="28">
        <f t="shared" si="141"/>
        <v>0</v>
      </c>
      <c r="AL242" s="20">
        <f t="shared" si="126"/>
        <v>6909.1152521264676</v>
      </c>
      <c r="AM242" s="28">
        <f t="shared" si="142"/>
        <v>0</v>
      </c>
      <c r="AN242" s="20">
        <f t="shared" si="143"/>
        <v>6109.4409871579546</v>
      </c>
    </row>
    <row r="243" spans="1:40" ht="11.1" customHeight="1">
      <c r="A243" s="25">
        <f t="shared" si="127"/>
        <v>225</v>
      </c>
      <c r="B243" s="20">
        <f t="shared" si="108"/>
        <v>6443.0140148550854</v>
      </c>
      <c r="C243" s="20">
        <f t="shared" si="109"/>
        <v>2032.7114737907086</v>
      </c>
      <c r="D243" s="20">
        <f t="shared" si="110"/>
        <v>4410.3025410643768</v>
      </c>
      <c r="E243" s="26">
        <f t="shared" si="111"/>
        <v>402131.99221707735</v>
      </c>
      <c r="F243" s="31">
        <v>41974</v>
      </c>
      <c r="G243" s="28">
        <f t="shared" si="128"/>
        <v>0</v>
      </c>
      <c r="H243" s="20">
        <f t="shared" si="129"/>
        <v>6443.0140148550854</v>
      </c>
      <c r="I243" s="28">
        <f t="shared" si="130"/>
        <v>0</v>
      </c>
      <c r="J243" s="20">
        <f t="shared" si="131"/>
        <v>5772.219228504151</v>
      </c>
      <c r="K243" s="25">
        <f t="shared" si="132"/>
        <v>225</v>
      </c>
      <c r="L243" s="20">
        <f t="shared" si="112"/>
        <v>6909.1152521264676</v>
      </c>
      <c r="M243" s="20">
        <f t="shared" si="113"/>
        <v>2398.0223864309114</v>
      </c>
      <c r="N243" s="20">
        <f t="shared" si="114"/>
        <v>4511.0928656955566</v>
      </c>
      <c r="O243" s="26">
        <f t="shared" si="115"/>
        <v>421803.99805535533</v>
      </c>
      <c r="P243" s="31">
        <v>41974</v>
      </c>
      <c r="Q243" s="28">
        <f t="shared" si="133"/>
        <v>0</v>
      </c>
      <c r="R243" s="20">
        <f t="shared" si="116"/>
        <v>6909.1152521264676</v>
      </c>
      <c r="S243" s="28">
        <f t="shared" si="134"/>
        <v>0</v>
      </c>
      <c r="T243" s="20">
        <f t="shared" si="135"/>
        <v>6117.7678646042668</v>
      </c>
      <c r="U243" s="25">
        <f t="shared" si="136"/>
        <v>225</v>
      </c>
      <c r="V243" s="20">
        <f t="shared" si="117"/>
        <v>6443.0140148550854</v>
      </c>
      <c r="W243" s="20">
        <f t="shared" si="118"/>
        <v>2032.7114737907086</v>
      </c>
      <c r="X243" s="20">
        <f t="shared" si="119"/>
        <v>4410.3025410643768</v>
      </c>
      <c r="Y243" s="26">
        <f t="shared" si="120"/>
        <v>402131.99221707735</v>
      </c>
      <c r="Z243" s="31">
        <v>41974</v>
      </c>
      <c r="AA243" s="28">
        <f t="shared" si="137"/>
        <v>0</v>
      </c>
      <c r="AB243" s="20">
        <f t="shared" si="121"/>
        <v>6443.0140148550854</v>
      </c>
      <c r="AC243" s="28">
        <f t="shared" si="138"/>
        <v>0</v>
      </c>
      <c r="AD243" s="20">
        <f t="shared" si="139"/>
        <v>5772.219228504151</v>
      </c>
      <c r="AE243" s="25">
        <f t="shared" si="140"/>
        <v>225</v>
      </c>
      <c r="AF243" s="20">
        <f t="shared" si="122"/>
        <v>6909.1152521264676</v>
      </c>
      <c r="AG243" s="20">
        <f t="shared" si="123"/>
        <v>2398.0223864309114</v>
      </c>
      <c r="AH243" s="20">
        <f t="shared" si="124"/>
        <v>4511.0928656955566</v>
      </c>
      <c r="AI243" s="26">
        <f t="shared" si="125"/>
        <v>421803.99805535533</v>
      </c>
      <c r="AJ243" s="31">
        <v>41974</v>
      </c>
      <c r="AK243" s="28">
        <f t="shared" si="141"/>
        <v>0</v>
      </c>
      <c r="AL243" s="20">
        <f t="shared" si="126"/>
        <v>6909.1152521264676</v>
      </c>
      <c r="AM243" s="28">
        <f t="shared" si="142"/>
        <v>0</v>
      </c>
      <c r="AN243" s="20">
        <f t="shared" si="143"/>
        <v>6117.7678646042668</v>
      </c>
    </row>
    <row r="244" spans="1:40" ht="11.1" customHeight="1">
      <c r="A244" s="25">
        <f t="shared" si="127"/>
        <v>226</v>
      </c>
      <c r="B244" s="20">
        <f t="shared" si="108"/>
        <v>6443.0140148550854</v>
      </c>
      <c r="C244" s="20">
        <f t="shared" si="109"/>
        <v>2010.6599610853866</v>
      </c>
      <c r="D244" s="20">
        <f t="shared" si="110"/>
        <v>4432.354053769699</v>
      </c>
      <c r="E244" s="26">
        <f t="shared" si="111"/>
        <v>397699.63816330762</v>
      </c>
      <c r="F244" s="31">
        <v>42005</v>
      </c>
      <c r="G244" s="28">
        <f t="shared" si="128"/>
        <v>0</v>
      </c>
      <c r="H244" s="20">
        <f t="shared" si="129"/>
        <v>6443.0140148550854</v>
      </c>
      <c r="I244" s="28">
        <f t="shared" si="130"/>
        <v>0</v>
      </c>
      <c r="J244" s="20">
        <f t="shared" si="131"/>
        <v>5779.4962276969081</v>
      </c>
      <c r="K244" s="25">
        <f t="shared" si="132"/>
        <v>226</v>
      </c>
      <c r="L244" s="20">
        <f t="shared" si="112"/>
        <v>6909.1152521264676</v>
      </c>
      <c r="M244" s="20">
        <f t="shared" si="113"/>
        <v>2372.647489061374</v>
      </c>
      <c r="N244" s="20">
        <f t="shared" si="114"/>
        <v>4536.4677630650931</v>
      </c>
      <c r="O244" s="26">
        <f t="shared" si="115"/>
        <v>417267.53029229026</v>
      </c>
      <c r="P244" s="31">
        <v>42005</v>
      </c>
      <c r="Q244" s="28">
        <f t="shared" si="133"/>
        <v>0</v>
      </c>
      <c r="R244" s="20">
        <f t="shared" si="116"/>
        <v>6909.1152521264676</v>
      </c>
      <c r="S244" s="28">
        <f t="shared" si="134"/>
        <v>0</v>
      </c>
      <c r="T244" s="20">
        <f t="shared" si="135"/>
        <v>6126.1415807362137</v>
      </c>
      <c r="U244" s="25">
        <f t="shared" si="136"/>
        <v>226</v>
      </c>
      <c r="V244" s="20">
        <f t="shared" si="117"/>
        <v>6443.0140148550854</v>
      </c>
      <c r="W244" s="20">
        <f t="shared" si="118"/>
        <v>2010.6599610853866</v>
      </c>
      <c r="X244" s="20">
        <f t="shared" si="119"/>
        <v>4432.354053769699</v>
      </c>
      <c r="Y244" s="26">
        <f t="shared" si="120"/>
        <v>397699.63816330762</v>
      </c>
      <c r="Z244" s="31">
        <v>42005</v>
      </c>
      <c r="AA244" s="28">
        <f t="shared" si="137"/>
        <v>0</v>
      </c>
      <c r="AB244" s="20">
        <f t="shared" si="121"/>
        <v>6443.0140148550854</v>
      </c>
      <c r="AC244" s="28">
        <f t="shared" si="138"/>
        <v>0</v>
      </c>
      <c r="AD244" s="20">
        <f t="shared" si="139"/>
        <v>5779.4962276969081</v>
      </c>
      <c r="AE244" s="25">
        <f t="shared" si="140"/>
        <v>226</v>
      </c>
      <c r="AF244" s="20">
        <f t="shared" si="122"/>
        <v>6909.1152521264676</v>
      </c>
      <c r="AG244" s="20">
        <f t="shared" si="123"/>
        <v>2372.647489061374</v>
      </c>
      <c r="AH244" s="20">
        <f t="shared" si="124"/>
        <v>4536.4677630650931</v>
      </c>
      <c r="AI244" s="26">
        <f t="shared" si="125"/>
        <v>417267.53029229026</v>
      </c>
      <c r="AJ244" s="31">
        <v>42005</v>
      </c>
      <c r="AK244" s="28">
        <f t="shared" si="141"/>
        <v>0</v>
      </c>
      <c r="AL244" s="20">
        <f t="shared" si="126"/>
        <v>6909.1152521264676</v>
      </c>
      <c r="AM244" s="28">
        <f t="shared" si="142"/>
        <v>0</v>
      </c>
      <c r="AN244" s="20">
        <f t="shared" si="143"/>
        <v>6126.1415807362137</v>
      </c>
    </row>
    <row r="245" spans="1:40" ht="11.1" customHeight="1">
      <c r="A245" s="25">
        <f t="shared" si="127"/>
        <v>227</v>
      </c>
      <c r="B245" s="20">
        <f t="shared" si="108"/>
        <v>6443.0140148550854</v>
      </c>
      <c r="C245" s="20">
        <f t="shared" si="109"/>
        <v>1988.498190816538</v>
      </c>
      <c r="D245" s="20">
        <f t="shared" si="110"/>
        <v>4454.5158240385472</v>
      </c>
      <c r="E245" s="26">
        <f t="shared" si="111"/>
        <v>393245.12233926909</v>
      </c>
      <c r="F245" s="31">
        <v>42036</v>
      </c>
      <c r="G245" s="28">
        <f t="shared" si="128"/>
        <v>0</v>
      </c>
      <c r="H245" s="20">
        <f t="shared" si="129"/>
        <v>6443.0140148550854</v>
      </c>
      <c r="I245" s="28">
        <f t="shared" si="130"/>
        <v>0</v>
      </c>
      <c r="J245" s="20">
        <f t="shared" si="131"/>
        <v>5786.8096118856283</v>
      </c>
      <c r="K245" s="25">
        <f t="shared" si="132"/>
        <v>227</v>
      </c>
      <c r="L245" s="20">
        <f t="shared" si="112"/>
        <v>6909.1152521264676</v>
      </c>
      <c r="M245" s="20">
        <f t="shared" si="113"/>
        <v>2347.1298578941328</v>
      </c>
      <c r="N245" s="20">
        <f t="shared" si="114"/>
        <v>4561.9853942323352</v>
      </c>
      <c r="O245" s="26">
        <f t="shared" si="115"/>
        <v>412705.54489805794</v>
      </c>
      <c r="P245" s="31">
        <v>42036</v>
      </c>
      <c r="Q245" s="28">
        <f t="shared" si="133"/>
        <v>0</v>
      </c>
      <c r="R245" s="20">
        <f t="shared" si="116"/>
        <v>6909.1152521264676</v>
      </c>
      <c r="S245" s="28">
        <f t="shared" si="134"/>
        <v>0</v>
      </c>
      <c r="T245" s="20">
        <f t="shared" si="135"/>
        <v>6134.5623990214035</v>
      </c>
      <c r="U245" s="25">
        <f t="shared" si="136"/>
        <v>227</v>
      </c>
      <c r="V245" s="20">
        <f t="shared" si="117"/>
        <v>6443.0140148550854</v>
      </c>
      <c r="W245" s="20">
        <f t="shared" si="118"/>
        <v>1988.498190816538</v>
      </c>
      <c r="X245" s="20">
        <f t="shared" si="119"/>
        <v>4454.5158240385472</v>
      </c>
      <c r="Y245" s="26">
        <f t="shared" si="120"/>
        <v>393245.12233926909</v>
      </c>
      <c r="Z245" s="31">
        <v>42036</v>
      </c>
      <c r="AA245" s="28">
        <f t="shared" si="137"/>
        <v>0</v>
      </c>
      <c r="AB245" s="20">
        <f t="shared" si="121"/>
        <v>6443.0140148550854</v>
      </c>
      <c r="AC245" s="28">
        <f t="shared" si="138"/>
        <v>0</v>
      </c>
      <c r="AD245" s="20">
        <f t="shared" si="139"/>
        <v>5786.8096118856283</v>
      </c>
      <c r="AE245" s="25">
        <f t="shared" si="140"/>
        <v>227</v>
      </c>
      <c r="AF245" s="20">
        <f t="shared" si="122"/>
        <v>6909.1152521264676</v>
      </c>
      <c r="AG245" s="20">
        <f t="shared" si="123"/>
        <v>2347.1298578941328</v>
      </c>
      <c r="AH245" s="20">
        <f t="shared" si="124"/>
        <v>4561.9853942323352</v>
      </c>
      <c r="AI245" s="26">
        <f t="shared" si="125"/>
        <v>412705.54489805794</v>
      </c>
      <c r="AJ245" s="31">
        <v>42036</v>
      </c>
      <c r="AK245" s="28">
        <f t="shared" si="141"/>
        <v>0</v>
      </c>
      <c r="AL245" s="20">
        <f t="shared" si="126"/>
        <v>6909.1152521264676</v>
      </c>
      <c r="AM245" s="28">
        <f t="shared" si="142"/>
        <v>0</v>
      </c>
      <c r="AN245" s="20">
        <f t="shared" si="143"/>
        <v>6134.5623990214035</v>
      </c>
    </row>
    <row r="246" spans="1:40" ht="11.1" customHeight="1">
      <c r="A246" s="25">
        <f t="shared" si="127"/>
        <v>228</v>
      </c>
      <c r="B246" s="20">
        <f t="shared" si="108"/>
        <v>6443.0140148550854</v>
      </c>
      <c r="C246" s="20">
        <f t="shared" si="109"/>
        <v>1966.2256116963454</v>
      </c>
      <c r="D246" s="20">
        <f t="shared" si="110"/>
        <v>4476.78840315874</v>
      </c>
      <c r="E246" s="26">
        <f t="shared" si="111"/>
        <v>388768.33393611037</v>
      </c>
      <c r="F246" s="31">
        <v>42064</v>
      </c>
      <c r="G246" s="28">
        <f t="shared" si="128"/>
        <v>0</v>
      </c>
      <c r="H246" s="20">
        <f t="shared" si="129"/>
        <v>6443.0140148550854</v>
      </c>
      <c r="I246" s="28">
        <f t="shared" si="130"/>
        <v>0</v>
      </c>
      <c r="J246" s="20">
        <f t="shared" si="131"/>
        <v>5794.1595629952917</v>
      </c>
      <c r="K246" s="25">
        <f t="shared" si="132"/>
        <v>228</v>
      </c>
      <c r="L246" s="20">
        <f t="shared" si="112"/>
        <v>6909.1152521264676</v>
      </c>
      <c r="M246" s="20">
        <f t="shared" si="113"/>
        <v>2321.4686900515758</v>
      </c>
      <c r="N246" s="20">
        <f t="shared" si="114"/>
        <v>4587.6465620748913</v>
      </c>
      <c r="O246" s="26">
        <f t="shared" si="115"/>
        <v>408117.89833598305</v>
      </c>
      <c r="P246" s="31">
        <v>42064</v>
      </c>
      <c r="Q246" s="28">
        <f t="shared" si="133"/>
        <v>0</v>
      </c>
      <c r="R246" s="20">
        <f t="shared" si="116"/>
        <v>6909.1152521264676</v>
      </c>
      <c r="S246" s="28">
        <f t="shared" si="134"/>
        <v>0</v>
      </c>
      <c r="T246" s="20">
        <f t="shared" si="135"/>
        <v>6143.0305844094473</v>
      </c>
      <c r="U246" s="25">
        <f t="shared" si="136"/>
        <v>228</v>
      </c>
      <c r="V246" s="20">
        <f t="shared" si="117"/>
        <v>6443.0140148550854</v>
      </c>
      <c r="W246" s="20">
        <f t="shared" si="118"/>
        <v>1966.2256116963454</v>
      </c>
      <c r="X246" s="20">
        <f t="shared" si="119"/>
        <v>4476.78840315874</v>
      </c>
      <c r="Y246" s="26">
        <f t="shared" si="120"/>
        <v>388768.33393611037</v>
      </c>
      <c r="Z246" s="31">
        <v>42064</v>
      </c>
      <c r="AA246" s="28">
        <f t="shared" si="137"/>
        <v>0</v>
      </c>
      <c r="AB246" s="20">
        <f t="shared" si="121"/>
        <v>6443.0140148550854</v>
      </c>
      <c r="AC246" s="28">
        <f t="shared" si="138"/>
        <v>0</v>
      </c>
      <c r="AD246" s="20">
        <f t="shared" si="139"/>
        <v>5794.1595629952917</v>
      </c>
      <c r="AE246" s="25">
        <f t="shared" si="140"/>
        <v>228</v>
      </c>
      <c r="AF246" s="20">
        <f t="shared" si="122"/>
        <v>6909.1152521264676</v>
      </c>
      <c r="AG246" s="20">
        <f t="shared" si="123"/>
        <v>2321.4686900515758</v>
      </c>
      <c r="AH246" s="20">
        <f t="shared" si="124"/>
        <v>4587.6465620748913</v>
      </c>
      <c r="AI246" s="26">
        <f t="shared" si="125"/>
        <v>408117.89833598305</v>
      </c>
      <c r="AJ246" s="31">
        <v>42064</v>
      </c>
      <c r="AK246" s="28">
        <f t="shared" si="141"/>
        <v>0</v>
      </c>
      <c r="AL246" s="20">
        <f t="shared" si="126"/>
        <v>6909.1152521264676</v>
      </c>
      <c r="AM246" s="28">
        <f t="shared" si="142"/>
        <v>0</v>
      </c>
      <c r="AN246" s="20">
        <f t="shared" si="143"/>
        <v>6143.0305844094473</v>
      </c>
    </row>
    <row r="247" spans="1:40" ht="11.1" customHeight="1">
      <c r="A247" s="25">
        <f t="shared" si="127"/>
        <v>229</v>
      </c>
      <c r="B247" s="20">
        <f t="shared" si="108"/>
        <v>6443.0140148550854</v>
      </c>
      <c r="C247" s="20">
        <f t="shared" si="109"/>
        <v>1943.8416696805518</v>
      </c>
      <c r="D247" s="20">
        <f t="shared" si="110"/>
        <v>4499.1723451745338</v>
      </c>
      <c r="E247" s="26">
        <f t="shared" si="111"/>
        <v>384269.16159093584</v>
      </c>
      <c r="F247" s="31">
        <v>42095</v>
      </c>
      <c r="G247" s="28">
        <f t="shared" si="128"/>
        <v>0</v>
      </c>
      <c r="H247" s="20">
        <f t="shared" si="129"/>
        <v>6443.0140148550854</v>
      </c>
      <c r="I247" s="28">
        <f t="shared" si="130"/>
        <v>0</v>
      </c>
      <c r="J247" s="20">
        <f t="shared" si="131"/>
        <v>5801.5462638605031</v>
      </c>
      <c r="K247" s="25">
        <f t="shared" si="132"/>
        <v>229</v>
      </c>
      <c r="L247" s="20">
        <f t="shared" si="112"/>
        <v>6909.1152521264676</v>
      </c>
      <c r="M247" s="20">
        <f t="shared" si="113"/>
        <v>2295.6631781399046</v>
      </c>
      <c r="N247" s="20">
        <f t="shared" si="114"/>
        <v>4613.4520739865629</v>
      </c>
      <c r="O247" s="26">
        <f t="shared" si="115"/>
        <v>403504.44626199646</v>
      </c>
      <c r="P247" s="31">
        <v>42095</v>
      </c>
      <c r="Q247" s="28">
        <f t="shared" si="133"/>
        <v>0</v>
      </c>
      <c r="R247" s="20">
        <f t="shared" si="116"/>
        <v>6909.1152521264676</v>
      </c>
      <c r="S247" s="28">
        <f t="shared" si="134"/>
        <v>0</v>
      </c>
      <c r="T247" s="20">
        <f t="shared" si="135"/>
        <v>6151.5464033402986</v>
      </c>
      <c r="U247" s="25">
        <f t="shared" si="136"/>
        <v>229</v>
      </c>
      <c r="V247" s="20">
        <f t="shared" si="117"/>
        <v>6443.0140148550854</v>
      </c>
      <c r="W247" s="20">
        <f t="shared" si="118"/>
        <v>1943.8416696805518</v>
      </c>
      <c r="X247" s="20">
        <f t="shared" si="119"/>
        <v>4499.1723451745338</v>
      </c>
      <c r="Y247" s="26">
        <f t="shared" si="120"/>
        <v>384269.16159093584</v>
      </c>
      <c r="Z247" s="31">
        <v>42095</v>
      </c>
      <c r="AA247" s="28">
        <f t="shared" si="137"/>
        <v>0</v>
      </c>
      <c r="AB247" s="20">
        <f t="shared" si="121"/>
        <v>6443.0140148550854</v>
      </c>
      <c r="AC247" s="28">
        <f t="shared" si="138"/>
        <v>0</v>
      </c>
      <c r="AD247" s="20">
        <f t="shared" si="139"/>
        <v>5801.5462638605031</v>
      </c>
      <c r="AE247" s="25">
        <f t="shared" si="140"/>
        <v>229</v>
      </c>
      <c r="AF247" s="20">
        <f t="shared" si="122"/>
        <v>6909.1152521264676</v>
      </c>
      <c r="AG247" s="20">
        <f t="shared" si="123"/>
        <v>2295.6631781399046</v>
      </c>
      <c r="AH247" s="20">
        <f t="shared" si="124"/>
        <v>4613.4520739865629</v>
      </c>
      <c r="AI247" s="26">
        <f t="shared" si="125"/>
        <v>403504.44626199646</v>
      </c>
      <c r="AJ247" s="31">
        <v>42095</v>
      </c>
      <c r="AK247" s="28">
        <f t="shared" si="141"/>
        <v>0</v>
      </c>
      <c r="AL247" s="20">
        <f t="shared" si="126"/>
        <v>6909.1152521264676</v>
      </c>
      <c r="AM247" s="28">
        <f t="shared" si="142"/>
        <v>0</v>
      </c>
      <c r="AN247" s="20">
        <f t="shared" si="143"/>
        <v>6151.5464033402986</v>
      </c>
    </row>
    <row r="248" spans="1:40" ht="11.1" customHeight="1">
      <c r="A248" s="25">
        <f t="shared" si="127"/>
        <v>230</v>
      </c>
      <c r="B248" s="20">
        <f t="shared" si="108"/>
        <v>6443.0140148550854</v>
      </c>
      <c r="C248" s="20">
        <f t="shared" si="109"/>
        <v>1921.345807954679</v>
      </c>
      <c r="D248" s="20">
        <f t="shared" si="110"/>
        <v>4521.6682069004064</v>
      </c>
      <c r="E248" s="26">
        <f t="shared" si="111"/>
        <v>379747.49338403542</v>
      </c>
      <c r="F248" s="31">
        <v>42125</v>
      </c>
      <c r="G248" s="28">
        <f t="shared" si="128"/>
        <v>0</v>
      </c>
      <c r="H248" s="20">
        <f t="shared" si="129"/>
        <v>6443.0140148550854</v>
      </c>
      <c r="I248" s="28">
        <f t="shared" si="130"/>
        <v>0</v>
      </c>
      <c r="J248" s="20">
        <f t="shared" si="131"/>
        <v>5808.9698982300415</v>
      </c>
      <c r="K248" s="25">
        <f t="shared" si="132"/>
        <v>230</v>
      </c>
      <c r="L248" s="20">
        <f t="shared" si="112"/>
        <v>6909.1152521264676</v>
      </c>
      <c r="M248" s="20">
        <f t="shared" si="113"/>
        <v>2269.7125102237301</v>
      </c>
      <c r="N248" s="20">
        <f t="shared" si="114"/>
        <v>4639.402741902737</v>
      </c>
      <c r="O248" s="26">
        <f t="shared" si="115"/>
        <v>398865.04352009372</v>
      </c>
      <c r="P248" s="31">
        <v>42125</v>
      </c>
      <c r="Q248" s="28">
        <f t="shared" si="133"/>
        <v>0</v>
      </c>
      <c r="R248" s="20">
        <f t="shared" si="116"/>
        <v>6909.1152521264676</v>
      </c>
      <c r="S248" s="28">
        <f t="shared" si="134"/>
        <v>0</v>
      </c>
      <c r="T248" s="20">
        <f t="shared" si="135"/>
        <v>6160.1101237526364</v>
      </c>
      <c r="U248" s="25">
        <f t="shared" si="136"/>
        <v>230</v>
      </c>
      <c r="V248" s="20">
        <f t="shared" si="117"/>
        <v>6443.0140148550854</v>
      </c>
      <c r="W248" s="20">
        <f t="shared" si="118"/>
        <v>1921.345807954679</v>
      </c>
      <c r="X248" s="20">
        <f t="shared" si="119"/>
        <v>4521.6682069004064</v>
      </c>
      <c r="Y248" s="26">
        <f t="shared" si="120"/>
        <v>379747.49338403542</v>
      </c>
      <c r="Z248" s="31">
        <v>42125</v>
      </c>
      <c r="AA248" s="28">
        <f t="shared" si="137"/>
        <v>0</v>
      </c>
      <c r="AB248" s="20">
        <f t="shared" si="121"/>
        <v>6443.0140148550854</v>
      </c>
      <c r="AC248" s="28">
        <f t="shared" si="138"/>
        <v>0</v>
      </c>
      <c r="AD248" s="20">
        <f t="shared" si="139"/>
        <v>5808.9698982300415</v>
      </c>
      <c r="AE248" s="25">
        <f t="shared" si="140"/>
        <v>230</v>
      </c>
      <c r="AF248" s="20">
        <f t="shared" si="122"/>
        <v>6909.1152521264676</v>
      </c>
      <c r="AG248" s="20">
        <f t="shared" si="123"/>
        <v>2269.7125102237301</v>
      </c>
      <c r="AH248" s="20">
        <f t="shared" si="124"/>
        <v>4639.402741902737</v>
      </c>
      <c r="AI248" s="26">
        <f t="shared" si="125"/>
        <v>398865.04352009372</v>
      </c>
      <c r="AJ248" s="31">
        <v>42125</v>
      </c>
      <c r="AK248" s="28">
        <f t="shared" si="141"/>
        <v>0</v>
      </c>
      <c r="AL248" s="20">
        <f t="shared" si="126"/>
        <v>6909.1152521264676</v>
      </c>
      <c r="AM248" s="28">
        <f t="shared" si="142"/>
        <v>0</v>
      </c>
      <c r="AN248" s="20">
        <f t="shared" si="143"/>
        <v>6160.1101237526364</v>
      </c>
    </row>
    <row r="249" spans="1:40" ht="11.1" customHeight="1">
      <c r="A249" s="25">
        <f t="shared" si="127"/>
        <v>231</v>
      </c>
      <c r="B249" s="20">
        <f t="shared" si="108"/>
        <v>6443.0140148550854</v>
      </c>
      <c r="C249" s="20">
        <f t="shared" si="109"/>
        <v>1898.737466920177</v>
      </c>
      <c r="D249" s="20">
        <f t="shared" si="110"/>
        <v>4544.2765479349082</v>
      </c>
      <c r="E249" s="26">
        <f t="shared" si="111"/>
        <v>375203.2168361005</v>
      </c>
      <c r="F249" s="31">
        <v>42156</v>
      </c>
      <c r="G249" s="28">
        <f t="shared" si="128"/>
        <v>0</v>
      </c>
      <c r="H249" s="20">
        <f t="shared" si="129"/>
        <v>6443.0140148550854</v>
      </c>
      <c r="I249" s="28">
        <f t="shared" si="130"/>
        <v>0</v>
      </c>
      <c r="J249" s="20">
        <f t="shared" si="131"/>
        <v>5816.4306507714273</v>
      </c>
      <c r="K249" s="25">
        <f t="shared" si="132"/>
        <v>231</v>
      </c>
      <c r="L249" s="20">
        <f t="shared" si="112"/>
        <v>6909.1152521264676</v>
      </c>
      <c r="M249" s="20">
        <f t="shared" si="113"/>
        <v>2243.6158698005274</v>
      </c>
      <c r="N249" s="20">
        <f t="shared" si="114"/>
        <v>4665.4993823259401</v>
      </c>
      <c r="O249" s="26">
        <f t="shared" si="115"/>
        <v>394199.54413776781</v>
      </c>
      <c r="P249" s="31">
        <v>42156</v>
      </c>
      <c r="Q249" s="28">
        <f t="shared" si="133"/>
        <v>0</v>
      </c>
      <c r="R249" s="20">
        <f t="shared" si="116"/>
        <v>6909.1152521264676</v>
      </c>
      <c r="S249" s="28">
        <f t="shared" si="134"/>
        <v>0</v>
      </c>
      <c r="T249" s="20">
        <f t="shared" si="135"/>
        <v>6168.7220150922931</v>
      </c>
      <c r="U249" s="25">
        <f t="shared" si="136"/>
        <v>231</v>
      </c>
      <c r="V249" s="20">
        <f t="shared" si="117"/>
        <v>6443.0140148550854</v>
      </c>
      <c r="W249" s="20">
        <f t="shared" si="118"/>
        <v>1898.737466920177</v>
      </c>
      <c r="X249" s="20">
        <f t="shared" si="119"/>
        <v>4544.2765479349082</v>
      </c>
      <c r="Y249" s="26">
        <f t="shared" si="120"/>
        <v>375203.2168361005</v>
      </c>
      <c r="Z249" s="31">
        <v>42156</v>
      </c>
      <c r="AA249" s="28">
        <f t="shared" si="137"/>
        <v>0</v>
      </c>
      <c r="AB249" s="20">
        <f t="shared" si="121"/>
        <v>6443.0140148550854</v>
      </c>
      <c r="AC249" s="28">
        <f t="shared" si="138"/>
        <v>0</v>
      </c>
      <c r="AD249" s="20">
        <f t="shared" si="139"/>
        <v>5816.4306507714273</v>
      </c>
      <c r="AE249" s="25">
        <f t="shared" si="140"/>
        <v>231</v>
      </c>
      <c r="AF249" s="20">
        <f t="shared" si="122"/>
        <v>6909.1152521264676</v>
      </c>
      <c r="AG249" s="20">
        <f t="shared" si="123"/>
        <v>2243.6158698005274</v>
      </c>
      <c r="AH249" s="20">
        <f t="shared" si="124"/>
        <v>4665.4993823259401</v>
      </c>
      <c r="AI249" s="26">
        <f t="shared" si="125"/>
        <v>394199.54413776781</v>
      </c>
      <c r="AJ249" s="31">
        <v>42156</v>
      </c>
      <c r="AK249" s="28">
        <f t="shared" si="141"/>
        <v>0</v>
      </c>
      <c r="AL249" s="20">
        <f t="shared" si="126"/>
        <v>6909.1152521264676</v>
      </c>
      <c r="AM249" s="28">
        <f t="shared" si="142"/>
        <v>0</v>
      </c>
      <c r="AN249" s="20">
        <f t="shared" si="143"/>
        <v>6168.7220150922931</v>
      </c>
    </row>
    <row r="250" spans="1:40" ht="11.1" customHeight="1">
      <c r="A250" s="25">
        <f t="shared" si="127"/>
        <v>232</v>
      </c>
      <c r="B250" s="20">
        <f t="shared" si="108"/>
        <v>6443.0140148550854</v>
      </c>
      <c r="C250" s="20">
        <f t="shared" si="109"/>
        <v>1876.0160841805025</v>
      </c>
      <c r="D250" s="20">
        <f t="shared" si="110"/>
        <v>4566.9979306745827</v>
      </c>
      <c r="E250" s="26">
        <f t="shared" si="111"/>
        <v>370636.21890542592</v>
      </c>
      <c r="F250" s="31">
        <v>42186</v>
      </c>
      <c r="G250" s="28">
        <f t="shared" si="128"/>
        <v>0</v>
      </c>
      <c r="H250" s="20">
        <f t="shared" si="129"/>
        <v>6443.0140148550854</v>
      </c>
      <c r="I250" s="28">
        <f t="shared" si="130"/>
        <v>0</v>
      </c>
      <c r="J250" s="20">
        <f t="shared" si="131"/>
        <v>5823.9287070755199</v>
      </c>
      <c r="K250" s="25">
        <f t="shared" si="132"/>
        <v>232</v>
      </c>
      <c r="L250" s="20">
        <f t="shared" si="112"/>
        <v>6909.1152521264676</v>
      </c>
      <c r="M250" s="20">
        <f t="shared" si="113"/>
        <v>2217.3724357749438</v>
      </c>
      <c r="N250" s="20">
        <f t="shared" si="114"/>
        <v>4691.7428163515233</v>
      </c>
      <c r="O250" s="26">
        <f t="shared" si="115"/>
        <v>389507.80132141628</v>
      </c>
      <c r="P250" s="31">
        <v>42186</v>
      </c>
      <c r="Q250" s="28">
        <f t="shared" si="133"/>
        <v>0</v>
      </c>
      <c r="R250" s="20">
        <f t="shared" si="116"/>
        <v>6909.1152521264676</v>
      </c>
      <c r="S250" s="28">
        <f t="shared" si="134"/>
        <v>0</v>
      </c>
      <c r="T250" s="20">
        <f t="shared" si="135"/>
        <v>6177.3823483207361</v>
      </c>
      <c r="U250" s="25">
        <f t="shared" si="136"/>
        <v>232</v>
      </c>
      <c r="V250" s="20">
        <f t="shared" si="117"/>
        <v>6443.0140148550854</v>
      </c>
      <c r="W250" s="20">
        <f t="shared" si="118"/>
        <v>1876.0160841805025</v>
      </c>
      <c r="X250" s="20">
        <f t="shared" si="119"/>
        <v>4566.9979306745827</v>
      </c>
      <c r="Y250" s="26">
        <f t="shared" si="120"/>
        <v>370636.21890542592</v>
      </c>
      <c r="Z250" s="31">
        <v>42186</v>
      </c>
      <c r="AA250" s="28">
        <f t="shared" si="137"/>
        <v>0</v>
      </c>
      <c r="AB250" s="20">
        <f t="shared" si="121"/>
        <v>6443.0140148550854</v>
      </c>
      <c r="AC250" s="28">
        <f t="shared" si="138"/>
        <v>0</v>
      </c>
      <c r="AD250" s="20">
        <f t="shared" si="139"/>
        <v>5823.9287070755199</v>
      </c>
      <c r="AE250" s="25">
        <f t="shared" si="140"/>
        <v>232</v>
      </c>
      <c r="AF250" s="20">
        <f t="shared" si="122"/>
        <v>6909.1152521264676</v>
      </c>
      <c r="AG250" s="20">
        <f t="shared" si="123"/>
        <v>2217.3724357749438</v>
      </c>
      <c r="AH250" s="20">
        <f t="shared" si="124"/>
        <v>4691.7428163515233</v>
      </c>
      <c r="AI250" s="26">
        <f t="shared" si="125"/>
        <v>389507.80132141628</v>
      </c>
      <c r="AJ250" s="31">
        <v>42186</v>
      </c>
      <c r="AK250" s="28">
        <f t="shared" si="141"/>
        <v>0</v>
      </c>
      <c r="AL250" s="20">
        <f t="shared" si="126"/>
        <v>6909.1152521264676</v>
      </c>
      <c r="AM250" s="28">
        <f t="shared" si="142"/>
        <v>0</v>
      </c>
      <c r="AN250" s="20">
        <f t="shared" si="143"/>
        <v>6177.3823483207361</v>
      </c>
    </row>
    <row r="251" spans="1:40" ht="11.1" customHeight="1">
      <c r="A251" s="25">
        <f t="shared" si="127"/>
        <v>233</v>
      </c>
      <c r="B251" s="20">
        <f t="shared" si="108"/>
        <v>6443.0140148550854</v>
      </c>
      <c r="C251" s="20">
        <f t="shared" si="109"/>
        <v>1853.1810945271297</v>
      </c>
      <c r="D251" s="20">
        <f t="shared" si="110"/>
        <v>4589.8329203279554</v>
      </c>
      <c r="E251" s="26">
        <f t="shared" si="111"/>
        <v>366046.38598509796</v>
      </c>
      <c r="F251" s="31">
        <v>42217</v>
      </c>
      <c r="G251" s="28">
        <f t="shared" si="128"/>
        <v>0</v>
      </c>
      <c r="H251" s="20">
        <f t="shared" si="129"/>
        <v>6443.0140148550854</v>
      </c>
      <c r="I251" s="28">
        <f t="shared" si="130"/>
        <v>0</v>
      </c>
      <c r="J251" s="20">
        <f t="shared" si="131"/>
        <v>5831.4642536611327</v>
      </c>
      <c r="K251" s="25">
        <f t="shared" si="132"/>
        <v>233</v>
      </c>
      <c r="L251" s="20">
        <f t="shared" si="112"/>
        <v>6909.1152521264676</v>
      </c>
      <c r="M251" s="20">
        <f t="shared" si="113"/>
        <v>2190.9813824329667</v>
      </c>
      <c r="N251" s="20">
        <f t="shared" si="114"/>
        <v>4718.1338696935009</v>
      </c>
      <c r="O251" s="26">
        <f t="shared" si="115"/>
        <v>384789.66745172278</v>
      </c>
      <c r="P251" s="31">
        <v>42217</v>
      </c>
      <c r="Q251" s="28">
        <f t="shared" si="133"/>
        <v>0</v>
      </c>
      <c r="R251" s="20">
        <f t="shared" si="116"/>
        <v>6909.1152521264676</v>
      </c>
      <c r="S251" s="28">
        <f t="shared" si="134"/>
        <v>0</v>
      </c>
      <c r="T251" s="20">
        <f t="shared" si="135"/>
        <v>6186.0913959235886</v>
      </c>
      <c r="U251" s="25">
        <f t="shared" si="136"/>
        <v>233</v>
      </c>
      <c r="V251" s="20">
        <f t="shared" si="117"/>
        <v>6443.0140148550854</v>
      </c>
      <c r="W251" s="20">
        <f t="shared" si="118"/>
        <v>1853.1810945271297</v>
      </c>
      <c r="X251" s="20">
        <f t="shared" si="119"/>
        <v>4589.8329203279554</v>
      </c>
      <c r="Y251" s="26">
        <f t="shared" si="120"/>
        <v>366046.38598509796</v>
      </c>
      <c r="Z251" s="31">
        <v>42217</v>
      </c>
      <c r="AA251" s="28">
        <f t="shared" si="137"/>
        <v>0</v>
      </c>
      <c r="AB251" s="20">
        <f t="shared" si="121"/>
        <v>6443.0140148550854</v>
      </c>
      <c r="AC251" s="28">
        <f t="shared" si="138"/>
        <v>0</v>
      </c>
      <c r="AD251" s="20">
        <f t="shared" si="139"/>
        <v>5831.4642536611327</v>
      </c>
      <c r="AE251" s="25">
        <f t="shared" si="140"/>
        <v>233</v>
      </c>
      <c r="AF251" s="20">
        <f t="shared" si="122"/>
        <v>6909.1152521264676</v>
      </c>
      <c r="AG251" s="20">
        <f t="shared" si="123"/>
        <v>2190.9813824329667</v>
      </c>
      <c r="AH251" s="20">
        <f t="shared" si="124"/>
        <v>4718.1338696935009</v>
      </c>
      <c r="AI251" s="26">
        <f t="shared" si="125"/>
        <v>384789.66745172278</v>
      </c>
      <c r="AJ251" s="31">
        <v>42217</v>
      </c>
      <c r="AK251" s="28">
        <f t="shared" si="141"/>
        <v>0</v>
      </c>
      <c r="AL251" s="20">
        <f t="shared" si="126"/>
        <v>6909.1152521264676</v>
      </c>
      <c r="AM251" s="28">
        <f t="shared" si="142"/>
        <v>0</v>
      </c>
      <c r="AN251" s="20">
        <f t="shared" si="143"/>
        <v>6186.0913959235886</v>
      </c>
    </row>
    <row r="252" spans="1:40" ht="11.1" customHeight="1">
      <c r="A252" s="25">
        <f t="shared" si="127"/>
        <v>234</v>
      </c>
      <c r="B252" s="20">
        <f t="shared" si="108"/>
        <v>6443.0140148550854</v>
      </c>
      <c r="C252" s="20">
        <f t="shared" si="109"/>
        <v>1830.2319299254898</v>
      </c>
      <c r="D252" s="20">
        <f t="shared" si="110"/>
        <v>4612.7820849295958</v>
      </c>
      <c r="E252" s="26">
        <f t="shared" si="111"/>
        <v>361433.60390016838</v>
      </c>
      <c r="F252" s="31">
        <v>42248</v>
      </c>
      <c r="G252" s="28">
        <f t="shared" si="128"/>
        <v>0</v>
      </c>
      <c r="H252" s="20">
        <f t="shared" si="129"/>
        <v>6443.0140148550854</v>
      </c>
      <c r="I252" s="28">
        <f t="shared" si="130"/>
        <v>0</v>
      </c>
      <c r="J252" s="20">
        <f t="shared" si="131"/>
        <v>5839.0374779796739</v>
      </c>
      <c r="K252" s="25">
        <f t="shared" si="132"/>
        <v>234</v>
      </c>
      <c r="L252" s="20">
        <f t="shared" si="112"/>
        <v>6909.1152521264676</v>
      </c>
      <c r="M252" s="20">
        <f t="shared" si="113"/>
        <v>2164.4418794159405</v>
      </c>
      <c r="N252" s="20">
        <f t="shared" si="114"/>
        <v>4744.6733727105275</v>
      </c>
      <c r="O252" s="26">
        <f t="shared" si="115"/>
        <v>380044.99407901225</v>
      </c>
      <c r="P252" s="31">
        <v>42248</v>
      </c>
      <c r="Q252" s="28">
        <f t="shared" si="133"/>
        <v>0</v>
      </c>
      <c r="R252" s="20">
        <f t="shared" si="116"/>
        <v>6909.1152521264676</v>
      </c>
      <c r="S252" s="28">
        <f t="shared" si="134"/>
        <v>0</v>
      </c>
      <c r="T252" s="20">
        <f t="shared" si="135"/>
        <v>6194.8494319192068</v>
      </c>
      <c r="U252" s="25">
        <f t="shared" si="136"/>
        <v>234</v>
      </c>
      <c r="V252" s="20">
        <f t="shared" si="117"/>
        <v>6443.0140148550854</v>
      </c>
      <c r="W252" s="20">
        <f t="shared" si="118"/>
        <v>1830.2319299254898</v>
      </c>
      <c r="X252" s="20">
        <f t="shared" si="119"/>
        <v>4612.7820849295958</v>
      </c>
      <c r="Y252" s="26">
        <f t="shared" si="120"/>
        <v>361433.60390016838</v>
      </c>
      <c r="Z252" s="31">
        <v>42248</v>
      </c>
      <c r="AA252" s="28">
        <f t="shared" si="137"/>
        <v>0</v>
      </c>
      <c r="AB252" s="20">
        <f t="shared" si="121"/>
        <v>6443.0140148550854</v>
      </c>
      <c r="AC252" s="28">
        <f t="shared" si="138"/>
        <v>0</v>
      </c>
      <c r="AD252" s="20">
        <f t="shared" si="139"/>
        <v>5839.0374779796739</v>
      </c>
      <c r="AE252" s="25">
        <f t="shared" si="140"/>
        <v>234</v>
      </c>
      <c r="AF252" s="20">
        <f t="shared" si="122"/>
        <v>6909.1152521264676</v>
      </c>
      <c r="AG252" s="20">
        <f t="shared" si="123"/>
        <v>2164.4418794159405</v>
      </c>
      <c r="AH252" s="20">
        <f t="shared" si="124"/>
        <v>4744.6733727105275</v>
      </c>
      <c r="AI252" s="26">
        <f t="shared" si="125"/>
        <v>380044.99407901225</v>
      </c>
      <c r="AJ252" s="31">
        <v>42248</v>
      </c>
      <c r="AK252" s="28">
        <f t="shared" si="141"/>
        <v>0</v>
      </c>
      <c r="AL252" s="20">
        <f t="shared" si="126"/>
        <v>6909.1152521264676</v>
      </c>
      <c r="AM252" s="28">
        <f t="shared" si="142"/>
        <v>0</v>
      </c>
      <c r="AN252" s="20">
        <f t="shared" si="143"/>
        <v>6194.8494319192068</v>
      </c>
    </row>
    <row r="253" spans="1:40" ht="11.1" customHeight="1">
      <c r="A253" s="25">
        <f t="shared" si="127"/>
        <v>235</v>
      </c>
      <c r="B253" s="20">
        <f t="shared" si="108"/>
        <v>6443.0140148550854</v>
      </c>
      <c r="C253" s="20">
        <f t="shared" si="109"/>
        <v>1807.1680195008419</v>
      </c>
      <c r="D253" s="20">
        <f t="shared" si="110"/>
        <v>4635.8459953542433</v>
      </c>
      <c r="E253" s="26">
        <f t="shared" si="111"/>
        <v>356797.75790481415</v>
      </c>
      <c r="F253" s="31">
        <v>42278</v>
      </c>
      <c r="G253" s="28">
        <f t="shared" si="128"/>
        <v>0</v>
      </c>
      <c r="H253" s="20">
        <f t="shared" si="129"/>
        <v>6443.0140148550854</v>
      </c>
      <c r="I253" s="28">
        <f t="shared" si="130"/>
        <v>0</v>
      </c>
      <c r="J253" s="20">
        <f t="shared" si="131"/>
        <v>5846.6485684198078</v>
      </c>
      <c r="K253" s="25">
        <f t="shared" si="132"/>
        <v>235</v>
      </c>
      <c r="L253" s="20">
        <f t="shared" si="112"/>
        <v>6909.1152521264676</v>
      </c>
      <c r="M253" s="20">
        <f t="shared" si="113"/>
        <v>2137.7530916944438</v>
      </c>
      <c r="N253" s="20">
        <f t="shared" si="114"/>
        <v>4771.3621604320233</v>
      </c>
      <c r="O253" s="26">
        <f t="shared" si="115"/>
        <v>375273.63191858021</v>
      </c>
      <c r="P253" s="31">
        <v>42278</v>
      </c>
      <c r="Q253" s="28">
        <f t="shared" si="133"/>
        <v>0</v>
      </c>
      <c r="R253" s="20">
        <f t="shared" si="116"/>
        <v>6909.1152521264676</v>
      </c>
      <c r="S253" s="28">
        <f t="shared" si="134"/>
        <v>0</v>
      </c>
      <c r="T253" s="20">
        <f t="shared" si="135"/>
        <v>6203.6567318673015</v>
      </c>
      <c r="U253" s="25">
        <f t="shared" si="136"/>
        <v>235</v>
      </c>
      <c r="V253" s="20">
        <f t="shared" si="117"/>
        <v>6443.0140148550854</v>
      </c>
      <c r="W253" s="20">
        <f t="shared" si="118"/>
        <v>1807.1680195008419</v>
      </c>
      <c r="X253" s="20">
        <f t="shared" si="119"/>
        <v>4635.8459953542433</v>
      </c>
      <c r="Y253" s="26">
        <f t="shared" si="120"/>
        <v>356797.75790481415</v>
      </c>
      <c r="Z253" s="31">
        <v>42278</v>
      </c>
      <c r="AA253" s="28">
        <f t="shared" si="137"/>
        <v>0</v>
      </c>
      <c r="AB253" s="20">
        <f t="shared" si="121"/>
        <v>6443.0140148550854</v>
      </c>
      <c r="AC253" s="28">
        <f t="shared" si="138"/>
        <v>0</v>
      </c>
      <c r="AD253" s="20">
        <f t="shared" si="139"/>
        <v>5846.6485684198078</v>
      </c>
      <c r="AE253" s="25">
        <f t="shared" si="140"/>
        <v>235</v>
      </c>
      <c r="AF253" s="20">
        <f t="shared" si="122"/>
        <v>6909.1152521264676</v>
      </c>
      <c r="AG253" s="20">
        <f t="shared" si="123"/>
        <v>2137.7530916944438</v>
      </c>
      <c r="AH253" s="20">
        <f t="shared" si="124"/>
        <v>4771.3621604320233</v>
      </c>
      <c r="AI253" s="26">
        <f t="shared" si="125"/>
        <v>375273.63191858021</v>
      </c>
      <c r="AJ253" s="31">
        <v>42278</v>
      </c>
      <c r="AK253" s="28">
        <f t="shared" si="141"/>
        <v>0</v>
      </c>
      <c r="AL253" s="20">
        <f t="shared" si="126"/>
        <v>6909.1152521264676</v>
      </c>
      <c r="AM253" s="28">
        <f t="shared" si="142"/>
        <v>0</v>
      </c>
      <c r="AN253" s="20">
        <f t="shared" si="143"/>
        <v>6203.6567318673015</v>
      </c>
    </row>
    <row r="254" spans="1:40" ht="11.1" customHeight="1">
      <c r="A254" s="25">
        <f t="shared" si="127"/>
        <v>236</v>
      </c>
      <c r="B254" s="20">
        <f t="shared" si="108"/>
        <v>6443.0140148550854</v>
      </c>
      <c r="C254" s="20">
        <f t="shared" si="109"/>
        <v>1783.9887895240706</v>
      </c>
      <c r="D254" s="20">
        <f t="shared" si="110"/>
        <v>4659.0252253310146</v>
      </c>
      <c r="E254" s="26">
        <f t="shared" si="111"/>
        <v>352138.73267948313</v>
      </c>
      <c r="F254" s="31">
        <v>42309</v>
      </c>
      <c r="G254" s="28">
        <f t="shared" si="128"/>
        <v>0</v>
      </c>
      <c r="H254" s="20">
        <f t="shared" si="129"/>
        <v>6443.0140148550854</v>
      </c>
      <c r="I254" s="28">
        <f t="shared" si="130"/>
        <v>0</v>
      </c>
      <c r="J254" s="20">
        <f t="shared" si="131"/>
        <v>5854.2977143121425</v>
      </c>
      <c r="K254" s="25">
        <f t="shared" si="132"/>
        <v>236</v>
      </c>
      <c r="L254" s="20">
        <f t="shared" si="112"/>
        <v>6909.1152521264676</v>
      </c>
      <c r="M254" s="20">
        <f t="shared" si="113"/>
        <v>2110.9141795420137</v>
      </c>
      <c r="N254" s="20">
        <f t="shared" si="114"/>
        <v>4798.2010725844539</v>
      </c>
      <c r="O254" s="26">
        <f t="shared" si="115"/>
        <v>370475.43084599578</v>
      </c>
      <c r="P254" s="31">
        <v>42309</v>
      </c>
      <c r="Q254" s="28">
        <f t="shared" si="133"/>
        <v>0</v>
      </c>
      <c r="R254" s="20">
        <f t="shared" si="116"/>
        <v>6909.1152521264676</v>
      </c>
      <c r="S254" s="28">
        <f t="shared" si="134"/>
        <v>0</v>
      </c>
      <c r="T254" s="20">
        <f t="shared" si="135"/>
        <v>6212.5135728776031</v>
      </c>
      <c r="U254" s="25">
        <f t="shared" si="136"/>
        <v>236</v>
      </c>
      <c r="V254" s="20">
        <f t="shared" si="117"/>
        <v>6443.0140148550854</v>
      </c>
      <c r="W254" s="20">
        <f t="shared" si="118"/>
        <v>1783.9887895240706</v>
      </c>
      <c r="X254" s="20">
        <f t="shared" si="119"/>
        <v>4659.0252253310146</v>
      </c>
      <c r="Y254" s="26">
        <f t="shared" si="120"/>
        <v>352138.73267948313</v>
      </c>
      <c r="Z254" s="31">
        <v>42309</v>
      </c>
      <c r="AA254" s="28">
        <f t="shared" si="137"/>
        <v>0</v>
      </c>
      <c r="AB254" s="20">
        <f t="shared" si="121"/>
        <v>6443.0140148550854</v>
      </c>
      <c r="AC254" s="28">
        <f t="shared" si="138"/>
        <v>0</v>
      </c>
      <c r="AD254" s="20">
        <f t="shared" si="139"/>
        <v>5854.2977143121425</v>
      </c>
      <c r="AE254" s="25">
        <f t="shared" si="140"/>
        <v>236</v>
      </c>
      <c r="AF254" s="20">
        <f t="shared" si="122"/>
        <v>6909.1152521264676</v>
      </c>
      <c r="AG254" s="20">
        <f t="shared" si="123"/>
        <v>2110.9141795420137</v>
      </c>
      <c r="AH254" s="20">
        <f t="shared" si="124"/>
        <v>4798.2010725844539</v>
      </c>
      <c r="AI254" s="26">
        <f t="shared" si="125"/>
        <v>370475.43084599578</v>
      </c>
      <c r="AJ254" s="31">
        <v>42309</v>
      </c>
      <c r="AK254" s="28">
        <f t="shared" si="141"/>
        <v>0</v>
      </c>
      <c r="AL254" s="20">
        <f t="shared" si="126"/>
        <v>6909.1152521264676</v>
      </c>
      <c r="AM254" s="28">
        <f t="shared" si="142"/>
        <v>0</v>
      </c>
      <c r="AN254" s="20">
        <f t="shared" si="143"/>
        <v>6212.5135728776031</v>
      </c>
    </row>
    <row r="255" spans="1:40" ht="11.1" customHeight="1">
      <c r="A255" s="25">
        <f t="shared" si="127"/>
        <v>237</v>
      </c>
      <c r="B255" s="20">
        <f t="shared" si="108"/>
        <v>6443.0140148550854</v>
      </c>
      <c r="C255" s="20">
        <f t="shared" si="109"/>
        <v>1760.6936633974155</v>
      </c>
      <c r="D255" s="20">
        <f t="shared" si="110"/>
        <v>4682.3203514576699</v>
      </c>
      <c r="E255" s="26">
        <f t="shared" si="111"/>
        <v>347456.41232802544</v>
      </c>
      <c r="F255" s="31">
        <v>42339</v>
      </c>
      <c r="G255" s="28">
        <f t="shared" si="128"/>
        <v>0</v>
      </c>
      <c r="H255" s="20">
        <f t="shared" si="129"/>
        <v>6443.0140148550854</v>
      </c>
      <c r="I255" s="28">
        <f t="shared" si="130"/>
        <v>0</v>
      </c>
      <c r="J255" s="20">
        <f t="shared" si="131"/>
        <v>5861.985105933938</v>
      </c>
      <c r="K255" s="25">
        <f t="shared" si="132"/>
        <v>237</v>
      </c>
      <c r="L255" s="20">
        <f t="shared" si="112"/>
        <v>6909.1152521264676</v>
      </c>
      <c r="M255" s="20">
        <f t="shared" si="113"/>
        <v>2083.9242985087262</v>
      </c>
      <c r="N255" s="20">
        <f t="shared" si="114"/>
        <v>4825.1909536177409</v>
      </c>
      <c r="O255" s="26">
        <f t="shared" si="115"/>
        <v>365650.23989237804</v>
      </c>
      <c r="P255" s="31">
        <v>42339</v>
      </c>
      <c r="Q255" s="28">
        <f t="shared" si="133"/>
        <v>0</v>
      </c>
      <c r="R255" s="20">
        <f t="shared" si="116"/>
        <v>6909.1152521264676</v>
      </c>
      <c r="S255" s="28">
        <f t="shared" si="134"/>
        <v>0</v>
      </c>
      <c r="T255" s="20">
        <f t="shared" si="135"/>
        <v>6221.4202336185881</v>
      </c>
      <c r="U255" s="25">
        <f t="shared" si="136"/>
        <v>237</v>
      </c>
      <c r="V255" s="20">
        <f t="shared" si="117"/>
        <v>6443.0140148550854</v>
      </c>
      <c r="W255" s="20">
        <f t="shared" si="118"/>
        <v>1760.6936633974155</v>
      </c>
      <c r="X255" s="20">
        <f t="shared" si="119"/>
        <v>4682.3203514576699</v>
      </c>
      <c r="Y255" s="26">
        <f t="shared" si="120"/>
        <v>347456.41232802544</v>
      </c>
      <c r="Z255" s="31">
        <v>42339</v>
      </c>
      <c r="AA255" s="28">
        <f t="shared" si="137"/>
        <v>0</v>
      </c>
      <c r="AB255" s="20">
        <f t="shared" si="121"/>
        <v>6443.0140148550854</v>
      </c>
      <c r="AC255" s="28">
        <f t="shared" si="138"/>
        <v>0</v>
      </c>
      <c r="AD255" s="20">
        <f t="shared" si="139"/>
        <v>5861.985105933938</v>
      </c>
      <c r="AE255" s="25">
        <f t="shared" si="140"/>
        <v>237</v>
      </c>
      <c r="AF255" s="20">
        <f t="shared" si="122"/>
        <v>6909.1152521264676</v>
      </c>
      <c r="AG255" s="20">
        <f t="shared" si="123"/>
        <v>2083.9242985087262</v>
      </c>
      <c r="AH255" s="20">
        <f t="shared" si="124"/>
        <v>4825.1909536177409</v>
      </c>
      <c r="AI255" s="26">
        <f t="shared" si="125"/>
        <v>365650.23989237804</v>
      </c>
      <c r="AJ255" s="31">
        <v>42339</v>
      </c>
      <c r="AK255" s="28">
        <f t="shared" si="141"/>
        <v>0</v>
      </c>
      <c r="AL255" s="20">
        <f t="shared" si="126"/>
        <v>6909.1152521264676</v>
      </c>
      <c r="AM255" s="28">
        <f t="shared" si="142"/>
        <v>0</v>
      </c>
      <c r="AN255" s="20">
        <f t="shared" si="143"/>
        <v>6221.4202336185881</v>
      </c>
    </row>
    <row r="256" spans="1:40" ht="11.1" customHeight="1">
      <c r="A256" s="25">
        <f t="shared" si="127"/>
        <v>238</v>
      </c>
      <c r="B256" s="20">
        <f t="shared" si="108"/>
        <v>6443.0140148550854</v>
      </c>
      <c r="C256" s="20">
        <f t="shared" si="109"/>
        <v>1737.282061640127</v>
      </c>
      <c r="D256" s="20">
        <f t="shared" si="110"/>
        <v>4705.7319532149586</v>
      </c>
      <c r="E256" s="26">
        <f t="shared" si="111"/>
        <v>342750.68037481047</v>
      </c>
      <c r="F256" s="31">
        <v>42370</v>
      </c>
      <c r="G256" s="28">
        <f t="shared" si="128"/>
        <v>0</v>
      </c>
      <c r="H256" s="20">
        <f t="shared" si="129"/>
        <v>6443.0140148550854</v>
      </c>
      <c r="I256" s="28">
        <f t="shared" si="130"/>
        <v>0</v>
      </c>
      <c r="J256" s="20">
        <f t="shared" si="131"/>
        <v>5869.7109345138433</v>
      </c>
      <c r="K256" s="25">
        <f t="shared" si="132"/>
        <v>238</v>
      </c>
      <c r="L256" s="20">
        <f t="shared" si="112"/>
        <v>6909.1152521264676</v>
      </c>
      <c r="M256" s="20">
        <f t="shared" si="113"/>
        <v>2056.7825993946267</v>
      </c>
      <c r="N256" s="20">
        <f t="shared" si="114"/>
        <v>4852.3326527318404</v>
      </c>
      <c r="O256" s="26">
        <f t="shared" si="115"/>
        <v>360797.90723964619</v>
      </c>
      <c r="P256" s="31">
        <v>42370</v>
      </c>
      <c r="Q256" s="28">
        <f t="shared" si="133"/>
        <v>0</v>
      </c>
      <c r="R256" s="20">
        <f t="shared" si="116"/>
        <v>6909.1152521264676</v>
      </c>
      <c r="S256" s="28">
        <f t="shared" si="134"/>
        <v>0</v>
      </c>
      <c r="T256" s="20">
        <f t="shared" si="135"/>
        <v>6230.3769943262405</v>
      </c>
      <c r="U256" s="25">
        <f t="shared" si="136"/>
        <v>238</v>
      </c>
      <c r="V256" s="20">
        <f t="shared" si="117"/>
        <v>6443.0140148550854</v>
      </c>
      <c r="W256" s="20">
        <f t="shared" si="118"/>
        <v>1737.282061640127</v>
      </c>
      <c r="X256" s="20">
        <f t="shared" si="119"/>
        <v>4705.7319532149586</v>
      </c>
      <c r="Y256" s="26">
        <f t="shared" si="120"/>
        <v>342750.68037481047</v>
      </c>
      <c r="Z256" s="31">
        <v>42370</v>
      </c>
      <c r="AA256" s="28">
        <f t="shared" si="137"/>
        <v>0</v>
      </c>
      <c r="AB256" s="20">
        <f t="shared" si="121"/>
        <v>6443.0140148550854</v>
      </c>
      <c r="AC256" s="28">
        <f t="shared" si="138"/>
        <v>0</v>
      </c>
      <c r="AD256" s="20">
        <f t="shared" si="139"/>
        <v>5869.7109345138433</v>
      </c>
      <c r="AE256" s="25">
        <f t="shared" si="140"/>
        <v>238</v>
      </c>
      <c r="AF256" s="20">
        <f t="shared" si="122"/>
        <v>6909.1152521264676</v>
      </c>
      <c r="AG256" s="20">
        <f t="shared" si="123"/>
        <v>2056.7825993946267</v>
      </c>
      <c r="AH256" s="20">
        <f t="shared" si="124"/>
        <v>4852.3326527318404</v>
      </c>
      <c r="AI256" s="26">
        <f t="shared" si="125"/>
        <v>360797.90723964619</v>
      </c>
      <c r="AJ256" s="31">
        <v>42370</v>
      </c>
      <c r="AK256" s="28">
        <f t="shared" si="141"/>
        <v>0</v>
      </c>
      <c r="AL256" s="20">
        <f t="shared" si="126"/>
        <v>6909.1152521264676</v>
      </c>
      <c r="AM256" s="28">
        <f t="shared" si="142"/>
        <v>0</v>
      </c>
      <c r="AN256" s="20">
        <f t="shared" si="143"/>
        <v>6230.3769943262405</v>
      </c>
    </row>
    <row r="257" spans="1:40" ht="11.1" customHeight="1">
      <c r="A257" s="25">
        <f t="shared" si="127"/>
        <v>239</v>
      </c>
      <c r="B257" s="20">
        <f t="shared" si="108"/>
        <v>6443.0140148550854</v>
      </c>
      <c r="C257" s="20">
        <f t="shared" si="109"/>
        <v>1713.7534018740523</v>
      </c>
      <c r="D257" s="20">
        <f t="shared" si="110"/>
        <v>4729.2606129810329</v>
      </c>
      <c r="E257" s="26">
        <f t="shared" si="111"/>
        <v>338021.41976182943</v>
      </c>
      <c r="F257" s="31">
        <v>42401</v>
      </c>
      <c r="G257" s="28">
        <f t="shared" si="128"/>
        <v>0</v>
      </c>
      <c r="H257" s="20">
        <f t="shared" si="129"/>
        <v>6443.0140148550854</v>
      </c>
      <c r="I257" s="28">
        <f t="shared" si="130"/>
        <v>0</v>
      </c>
      <c r="J257" s="20">
        <f t="shared" si="131"/>
        <v>5877.4753922366481</v>
      </c>
      <c r="K257" s="25">
        <f t="shared" si="132"/>
        <v>239</v>
      </c>
      <c r="L257" s="20">
        <f t="shared" si="112"/>
        <v>6909.1152521264676</v>
      </c>
      <c r="M257" s="20">
        <f t="shared" si="113"/>
        <v>2029.4882282230099</v>
      </c>
      <c r="N257" s="20">
        <f t="shared" si="114"/>
        <v>4879.6270239034575</v>
      </c>
      <c r="O257" s="26">
        <f t="shared" si="115"/>
        <v>355918.28021574271</v>
      </c>
      <c r="P257" s="31">
        <v>42401</v>
      </c>
      <c r="Q257" s="28">
        <f t="shared" si="133"/>
        <v>0</v>
      </c>
      <c r="R257" s="20">
        <f t="shared" si="116"/>
        <v>6909.1152521264676</v>
      </c>
      <c r="S257" s="28">
        <f t="shared" si="134"/>
        <v>0</v>
      </c>
      <c r="T257" s="20">
        <f t="shared" si="135"/>
        <v>6239.3841368128742</v>
      </c>
      <c r="U257" s="25">
        <f t="shared" si="136"/>
        <v>239</v>
      </c>
      <c r="V257" s="20">
        <f t="shared" si="117"/>
        <v>6443.0140148550854</v>
      </c>
      <c r="W257" s="20">
        <f t="shared" si="118"/>
        <v>1713.7534018740523</v>
      </c>
      <c r="X257" s="20">
        <f t="shared" si="119"/>
        <v>4729.2606129810329</v>
      </c>
      <c r="Y257" s="26">
        <f t="shared" si="120"/>
        <v>338021.41976182943</v>
      </c>
      <c r="Z257" s="31">
        <v>42401</v>
      </c>
      <c r="AA257" s="28">
        <f t="shared" si="137"/>
        <v>0</v>
      </c>
      <c r="AB257" s="20">
        <f t="shared" si="121"/>
        <v>6443.0140148550854</v>
      </c>
      <c r="AC257" s="28">
        <f t="shared" si="138"/>
        <v>0</v>
      </c>
      <c r="AD257" s="20">
        <f t="shared" si="139"/>
        <v>5877.4753922366481</v>
      </c>
      <c r="AE257" s="25">
        <f t="shared" si="140"/>
        <v>239</v>
      </c>
      <c r="AF257" s="20">
        <f t="shared" si="122"/>
        <v>6909.1152521264676</v>
      </c>
      <c r="AG257" s="20">
        <f t="shared" si="123"/>
        <v>2029.4882282230099</v>
      </c>
      <c r="AH257" s="20">
        <f t="shared" si="124"/>
        <v>4879.6270239034575</v>
      </c>
      <c r="AI257" s="26">
        <f t="shared" si="125"/>
        <v>355918.28021574271</v>
      </c>
      <c r="AJ257" s="31">
        <v>42401</v>
      </c>
      <c r="AK257" s="28">
        <f t="shared" si="141"/>
        <v>0</v>
      </c>
      <c r="AL257" s="20">
        <f t="shared" si="126"/>
        <v>6909.1152521264676</v>
      </c>
      <c r="AM257" s="28">
        <f t="shared" si="142"/>
        <v>0</v>
      </c>
      <c r="AN257" s="20">
        <f t="shared" si="143"/>
        <v>6239.3841368128742</v>
      </c>
    </row>
    <row r="258" spans="1:40" ht="11.1" customHeight="1">
      <c r="A258" s="25">
        <f t="shared" si="127"/>
        <v>240</v>
      </c>
      <c r="B258" s="20">
        <f t="shared" si="108"/>
        <v>6443.0140148550854</v>
      </c>
      <c r="C258" s="20">
        <f t="shared" si="109"/>
        <v>1690.1070988091471</v>
      </c>
      <c r="D258" s="20">
        <f t="shared" si="110"/>
        <v>4752.9069160459385</v>
      </c>
      <c r="E258" s="26">
        <f t="shared" si="111"/>
        <v>333268.51284578349</v>
      </c>
      <c r="F258" s="31">
        <v>42430</v>
      </c>
      <c r="G258" s="28">
        <f t="shared" si="128"/>
        <v>0</v>
      </c>
      <c r="H258" s="20">
        <f t="shared" si="129"/>
        <v>6443.0140148550854</v>
      </c>
      <c r="I258" s="28">
        <f t="shared" si="130"/>
        <v>0</v>
      </c>
      <c r="J258" s="20">
        <f t="shared" si="131"/>
        <v>5885.2786722480669</v>
      </c>
      <c r="K258" s="25">
        <f t="shared" si="132"/>
        <v>240</v>
      </c>
      <c r="L258" s="20">
        <f t="shared" si="112"/>
        <v>6909.1152521264676</v>
      </c>
      <c r="M258" s="20">
        <f t="shared" si="113"/>
        <v>2002.040326213553</v>
      </c>
      <c r="N258" s="20">
        <f t="shared" si="114"/>
        <v>4907.0749259129143</v>
      </c>
      <c r="O258" s="26">
        <f t="shared" si="115"/>
        <v>351011.20528982981</v>
      </c>
      <c r="P258" s="31">
        <v>42430</v>
      </c>
      <c r="Q258" s="28">
        <f t="shared" si="133"/>
        <v>0</v>
      </c>
      <c r="R258" s="20">
        <f t="shared" si="116"/>
        <v>6909.1152521264676</v>
      </c>
      <c r="S258" s="28">
        <f t="shared" si="134"/>
        <v>0</v>
      </c>
      <c r="T258" s="20">
        <f t="shared" si="135"/>
        <v>6248.4419444759951</v>
      </c>
      <c r="U258" s="25">
        <f t="shared" si="136"/>
        <v>240</v>
      </c>
      <c r="V258" s="20">
        <f t="shared" si="117"/>
        <v>6443.0140148550854</v>
      </c>
      <c r="W258" s="20">
        <f t="shared" si="118"/>
        <v>1690.1070988091471</v>
      </c>
      <c r="X258" s="20">
        <f t="shared" si="119"/>
        <v>4752.9069160459385</v>
      </c>
      <c r="Y258" s="26">
        <f t="shared" si="120"/>
        <v>333268.51284578349</v>
      </c>
      <c r="Z258" s="31">
        <v>42430</v>
      </c>
      <c r="AA258" s="28">
        <f t="shared" si="137"/>
        <v>0</v>
      </c>
      <c r="AB258" s="20">
        <f t="shared" si="121"/>
        <v>6443.0140148550854</v>
      </c>
      <c r="AC258" s="28">
        <f t="shared" si="138"/>
        <v>0</v>
      </c>
      <c r="AD258" s="20">
        <f t="shared" si="139"/>
        <v>5885.2786722480669</v>
      </c>
      <c r="AE258" s="25">
        <f t="shared" si="140"/>
        <v>240</v>
      </c>
      <c r="AF258" s="20">
        <f t="shared" si="122"/>
        <v>6909.1152521264676</v>
      </c>
      <c r="AG258" s="20">
        <f t="shared" si="123"/>
        <v>2002.040326213553</v>
      </c>
      <c r="AH258" s="20">
        <f t="shared" si="124"/>
        <v>4907.0749259129143</v>
      </c>
      <c r="AI258" s="26">
        <f t="shared" si="125"/>
        <v>351011.20528982981</v>
      </c>
      <c r="AJ258" s="31">
        <v>42430</v>
      </c>
      <c r="AK258" s="28">
        <f t="shared" si="141"/>
        <v>0</v>
      </c>
      <c r="AL258" s="20">
        <f t="shared" si="126"/>
        <v>6909.1152521264676</v>
      </c>
      <c r="AM258" s="28">
        <f t="shared" si="142"/>
        <v>0</v>
      </c>
      <c r="AN258" s="20">
        <f t="shared" si="143"/>
        <v>6248.4419444759951</v>
      </c>
    </row>
    <row r="259" spans="1:40" ht="11.1" customHeight="1">
      <c r="A259" s="25">
        <f t="shared" si="127"/>
        <v>241</v>
      </c>
      <c r="B259" s="20">
        <f t="shared" si="108"/>
        <v>6443.0140148550854</v>
      </c>
      <c r="C259" s="20">
        <f t="shared" si="109"/>
        <v>1666.3425642289174</v>
      </c>
      <c r="D259" s="20">
        <f t="shared" si="110"/>
        <v>4776.6714506261678</v>
      </c>
      <c r="E259" s="26">
        <f t="shared" si="111"/>
        <v>328491.84139515733</v>
      </c>
      <c r="F259" s="31">
        <v>42461</v>
      </c>
      <c r="G259" s="28">
        <f t="shared" si="128"/>
        <v>0</v>
      </c>
      <c r="H259" s="20">
        <f t="shared" si="129"/>
        <v>6443.0140148550854</v>
      </c>
      <c r="I259" s="28">
        <f t="shared" si="130"/>
        <v>0</v>
      </c>
      <c r="J259" s="20">
        <f t="shared" si="131"/>
        <v>5893.120968659543</v>
      </c>
      <c r="K259" s="25">
        <f t="shared" si="132"/>
        <v>241</v>
      </c>
      <c r="L259" s="20">
        <f t="shared" si="112"/>
        <v>6909.1152521264676</v>
      </c>
      <c r="M259" s="20">
        <f t="shared" si="113"/>
        <v>1974.4380297552927</v>
      </c>
      <c r="N259" s="20">
        <f t="shared" si="114"/>
        <v>4934.677222371175</v>
      </c>
      <c r="O259" s="26">
        <f t="shared" si="115"/>
        <v>346076.52806745865</v>
      </c>
      <c r="P259" s="31">
        <v>42461</v>
      </c>
      <c r="Q259" s="28">
        <f t="shared" si="133"/>
        <v>0</v>
      </c>
      <c r="R259" s="20">
        <f t="shared" si="116"/>
        <v>6909.1152521264676</v>
      </c>
      <c r="S259" s="28">
        <f t="shared" si="134"/>
        <v>0</v>
      </c>
      <c r="T259" s="20">
        <f t="shared" si="135"/>
        <v>6257.5507023072205</v>
      </c>
      <c r="U259" s="25">
        <f t="shared" si="136"/>
        <v>241</v>
      </c>
      <c r="V259" s="20">
        <f t="shared" si="117"/>
        <v>6443.0140148550854</v>
      </c>
      <c r="W259" s="20">
        <f t="shared" si="118"/>
        <v>1666.3425642289174</v>
      </c>
      <c r="X259" s="20">
        <f t="shared" si="119"/>
        <v>4776.6714506261678</v>
      </c>
      <c r="Y259" s="26">
        <f t="shared" si="120"/>
        <v>328491.84139515733</v>
      </c>
      <c r="Z259" s="31">
        <v>42461</v>
      </c>
      <c r="AA259" s="28">
        <f t="shared" si="137"/>
        <v>0</v>
      </c>
      <c r="AB259" s="20">
        <f t="shared" si="121"/>
        <v>6443.0140148550854</v>
      </c>
      <c r="AC259" s="28">
        <f t="shared" si="138"/>
        <v>0</v>
      </c>
      <c r="AD259" s="20">
        <f t="shared" si="139"/>
        <v>5893.120968659543</v>
      </c>
      <c r="AE259" s="25">
        <f t="shared" si="140"/>
        <v>241</v>
      </c>
      <c r="AF259" s="20">
        <f t="shared" si="122"/>
        <v>6909.1152521264676</v>
      </c>
      <c r="AG259" s="20">
        <f t="shared" si="123"/>
        <v>1974.4380297552927</v>
      </c>
      <c r="AH259" s="20">
        <f t="shared" si="124"/>
        <v>4934.677222371175</v>
      </c>
      <c r="AI259" s="26">
        <f t="shared" si="125"/>
        <v>346076.52806745865</v>
      </c>
      <c r="AJ259" s="31">
        <v>42461</v>
      </c>
      <c r="AK259" s="28">
        <f t="shared" si="141"/>
        <v>0</v>
      </c>
      <c r="AL259" s="20">
        <f t="shared" si="126"/>
        <v>6909.1152521264676</v>
      </c>
      <c r="AM259" s="28">
        <f t="shared" si="142"/>
        <v>0</v>
      </c>
      <c r="AN259" s="20">
        <f t="shared" si="143"/>
        <v>6257.5507023072205</v>
      </c>
    </row>
    <row r="260" spans="1:40" ht="11.1" customHeight="1">
      <c r="A260" s="25">
        <f t="shared" si="127"/>
        <v>242</v>
      </c>
      <c r="B260" s="20">
        <f t="shared" si="108"/>
        <v>6443.0140148550854</v>
      </c>
      <c r="C260" s="20">
        <f t="shared" si="109"/>
        <v>1642.4592069757866</v>
      </c>
      <c r="D260" s="20">
        <f t="shared" si="110"/>
        <v>4800.554807879299</v>
      </c>
      <c r="E260" s="26">
        <f t="shared" si="111"/>
        <v>323691.28658727801</v>
      </c>
      <c r="F260" s="31">
        <v>42491</v>
      </c>
      <c r="G260" s="28">
        <f t="shared" si="128"/>
        <v>0</v>
      </c>
      <c r="H260" s="20">
        <f t="shared" si="129"/>
        <v>6443.0140148550854</v>
      </c>
      <c r="I260" s="28">
        <f t="shared" si="130"/>
        <v>0</v>
      </c>
      <c r="J260" s="20">
        <f t="shared" si="131"/>
        <v>5901.0024765530761</v>
      </c>
      <c r="K260" s="25">
        <f t="shared" si="132"/>
        <v>242</v>
      </c>
      <c r="L260" s="20">
        <f t="shared" si="112"/>
        <v>6909.1152521264676</v>
      </c>
      <c r="M260" s="20">
        <f t="shared" si="113"/>
        <v>1946.6804703794551</v>
      </c>
      <c r="N260" s="20">
        <f t="shared" si="114"/>
        <v>4962.4347817470125</v>
      </c>
      <c r="O260" s="26">
        <f t="shared" si="115"/>
        <v>341114.09328571166</v>
      </c>
      <c r="P260" s="31">
        <v>42491</v>
      </c>
      <c r="Q260" s="28">
        <f t="shared" si="133"/>
        <v>0</v>
      </c>
      <c r="R260" s="20">
        <f t="shared" si="116"/>
        <v>6909.1152521264676</v>
      </c>
      <c r="S260" s="28">
        <f t="shared" si="134"/>
        <v>0</v>
      </c>
      <c r="T260" s="20">
        <f t="shared" si="135"/>
        <v>6266.7106969012475</v>
      </c>
      <c r="U260" s="25">
        <f t="shared" si="136"/>
        <v>242</v>
      </c>
      <c r="V260" s="20">
        <f t="shared" si="117"/>
        <v>6443.0140148550854</v>
      </c>
      <c r="W260" s="20">
        <f t="shared" si="118"/>
        <v>1642.4592069757866</v>
      </c>
      <c r="X260" s="20">
        <f t="shared" si="119"/>
        <v>4800.554807879299</v>
      </c>
      <c r="Y260" s="26">
        <f t="shared" si="120"/>
        <v>323691.28658727801</v>
      </c>
      <c r="Z260" s="31">
        <v>42491</v>
      </c>
      <c r="AA260" s="28">
        <f t="shared" si="137"/>
        <v>0</v>
      </c>
      <c r="AB260" s="20">
        <f t="shared" si="121"/>
        <v>6443.0140148550854</v>
      </c>
      <c r="AC260" s="28">
        <f t="shared" si="138"/>
        <v>0</v>
      </c>
      <c r="AD260" s="20">
        <f t="shared" si="139"/>
        <v>5901.0024765530761</v>
      </c>
      <c r="AE260" s="25">
        <f t="shared" si="140"/>
        <v>242</v>
      </c>
      <c r="AF260" s="20">
        <f t="shared" si="122"/>
        <v>6909.1152521264676</v>
      </c>
      <c r="AG260" s="20">
        <f t="shared" si="123"/>
        <v>1946.6804703794551</v>
      </c>
      <c r="AH260" s="20">
        <f t="shared" si="124"/>
        <v>4962.4347817470125</v>
      </c>
      <c r="AI260" s="26">
        <f t="shared" si="125"/>
        <v>341114.09328571166</v>
      </c>
      <c r="AJ260" s="31">
        <v>42491</v>
      </c>
      <c r="AK260" s="28">
        <f t="shared" si="141"/>
        <v>0</v>
      </c>
      <c r="AL260" s="20">
        <f t="shared" si="126"/>
        <v>6909.1152521264676</v>
      </c>
      <c r="AM260" s="28">
        <f t="shared" si="142"/>
        <v>0</v>
      </c>
      <c r="AN260" s="20">
        <f t="shared" si="143"/>
        <v>6266.7106969012475</v>
      </c>
    </row>
    <row r="261" spans="1:40" ht="11.1" customHeight="1">
      <c r="A261" s="25">
        <f t="shared" si="127"/>
        <v>243</v>
      </c>
      <c r="B261" s="20">
        <f t="shared" si="108"/>
        <v>6443.0140148550854</v>
      </c>
      <c r="C261" s="20">
        <f t="shared" si="109"/>
        <v>1618.45643293639</v>
      </c>
      <c r="D261" s="20">
        <f t="shared" si="110"/>
        <v>4824.5575819186952</v>
      </c>
      <c r="E261" s="26">
        <f t="shared" si="111"/>
        <v>318866.72900535929</v>
      </c>
      <c r="F261" s="31">
        <v>42522</v>
      </c>
      <c r="G261" s="28">
        <f t="shared" si="128"/>
        <v>0</v>
      </c>
      <c r="H261" s="20">
        <f t="shared" si="129"/>
        <v>6443.0140148550854</v>
      </c>
      <c r="I261" s="28">
        <f t="shared" si="130"/>
        <v>0</v>
      </c>
      <c r="J261" s="20">
        <f t="shared" si="131"/>
        <v>5908.9233919860762</v>
      </c>
      <c r="K261" s="25">
        <f t="shared" si="132"/>
        <v>243</v>
      </c>
      <c r="L261" s="20">
        <f t="shared" si="112"/>
        <v>6909.1152521264676</v>
      </c>
      <c r="M261" s="20">
        <f t="shared" si="113"/>
        <v>1918.7667747321282</v>
      </c>
      <c r="N261" s="20">
        <f t="shared" si="114"/>
        <v>4990.3484773943392</v>
      </c>
      <c r="O261" s="26">
        <f t="shared" si="115"/>
        <v>336123.74480831734</v>
      </c>
      <c r="P261" s="31">
        <v>42522</v>
      </c>
      <c r="Q261" s="28">
        <f t="shared" si="133"/>
        <v>0</v>
      </c>
      <c r="R261" s="20">
        <f t="shared" si="116"/>
        <v>6909.1152521264676</v>
      </c>
      <c r="S261" s="28">
        <f t="shared" si="134"/>
        <v>0</v>
      </c>
      <c r="T261" s="20">
        <f t="shared" si="135"/>
        <v>6275.9222164648654</v>
      </c>
      <c r="U261" s="25">
        <f t="shared" si="136"/>
        <v>243</v>
      </c>
      <c r="V261" s="20">
        <f t="shared" si="117"/>
        <v>6443.0140148550854</v>
      </c>
      <c r="W261" s="20">
        <f t="shared" si="118"/>
        <v>1618.45643293639</v>
      </c>
      <c r="X261" s="20">
        <f t="shared" si="119"/>
        <v>4824.5575819186952</v>
      </c>
      <c r="Y261" s="26">
        <f t="shared" si="120"/>
        <v>318866.72900535929</v>
      </c>
      <c r="Z261" s="31">
        <v>42522</v>
      </c>
      <c r="AA261" s="28">
        <f t="shared" si="137"/>
        <v>0</v>
      </c>
      <c r="AB261" s="20">
        <f t="shared" si="121"/>
        <v>6443.0140148550854</v>
      </c>
      <c r="AC261" s="28">
        <f t="shared" si="138"/>
        <v>0</v>
      </c>
      <c r="AD261" s="20">
        <f t="shared" si="139"/>
        <v>5908.9233919860762</v>
      </c>
      <c r="AE261" s="25">
        <f t="shared" si="140"/>
        <v>243</v>
      </c>
      <c r="AF261" s="20">
        <f t="shared" si="122"/>
        <v>6909.1152521264676</v>
      </c>
      <c r="AG261" s="20">
        <f t="shared" si="123"/>
        <v>1918.7667747321282</v>
      </c>
      <c r="AH261" s="20">
        <f t="shared" si="124"/>
        <v>4990.3484773943392</v>
      </c>
      <c r="AI261" s="26">
        <f t="shared" si="125"/>
        <v>336123.74480831734</v>
      </c>
      <c r="AJ261" s="31">
        <v>42522</v>
      </c>
      <c r="AK261" s="28">
        <f t="shared" si="141"/>
        <v>0</v>
      </c>
      <c r="AL261" s="20">
        <f t="shared" si="126"/>
        <v>6909.1152521264676</v>
      </c>
      <c r="AM261" s="28">
        <f t="shared" si="142"/>
        <v>0</v>
      </c>
      <c r="AN261" s="20">
        <f t="shared" si="143"/>
        <v>6275.9222164648654</v>
      </c>
    </row>
    <row r="262" spans="1:40" ht="11.1" customHeight="1">
      <c r="A262" s="25">
        <f t="shared" si="127"/>
        <v>244</v>
      </c>
      <c r="B262" s="20">
        <f t="shared" si="108"/>
        <v>6443.0140148550854</v>
      </c>
      <c r="C262" s="20">
        <f t="shared" si="109"/>
        <v>1594.3336450267964</v>
      </c>
      <c r="D262" s="20">
        <f t="shared" si="110"/>
        <v>4848.6803698282893</v>
      </c>
      <c r="E262" s="26">
        <f t="shared" si="111"/>
        <v>314018.04863553098</v>
      </c>
      <c r="F262" s="31">
        <v>42552</v>
      </c>
      <c r="G262" s="28">
        <f t="shared" si="128"/>
        <v>0</v>
      </c>
      <c r="H262" s="20">
        <f t="shared" si="129"/>
        <v>6443.0140148550854</v>
      </c>
      <c r="I262" s="28">
        <f t="shared" si="130"/>
        <v>0</v>
      </c>
      <c r="J262" s="20">
        <f t="shared" si="131"/>
        <v>5916.8839119962422</v>
      </c>
      <c r="K262" s="25">
        <f t="shared" si="132"/>
        <v>244</v>
      </c>
      <c r="L262" s="20">
        <f t="shared" si="112"/>
        <v>6909.1152521264676</v>
      </c>
      <c r="M262" s="20">
        <f t="shared" si="113"/>
        <v>1890.6960645467852</v>
      </c>
      <c r="N262" s="20">
        <f t="shared" si="114"/>
        <v>5018.4191875796823</v>
      </c>
      <c r="O262" s="26">
        <f t="shared" si="115"/>
        <v>331105.32562073763</v>
      </c>
      <c r="P262" s="31">
        <v>42552</v>
      </c>
      <c r="Q262" s="28">
        <f t="shared" si="133"/>
        <v>0</v>
      </c>
      <c r="R262" s="20">
        <f t="shared" si="116"/>
        <v>6909.1152521264676</v>
      </c>
      <c r="S262" s="28">
        <f t="shared" si="134"/>
        <v>0</v>
      </c>
      <c r="T262" s="20">
        <f t="shared" si="135"/>
        <v>6285.1855508260287</v>
      </c>
      <c r="U262" s="25">
        <f t="shared" si="136"/>
        <v>244</v>
      </c>
      <c r="V262" s="20">
        <f t="shared" si="117"/>
        <v>6443.0140148550854</v>
      </c>
      <c r="W262" s="20">
        <f t="shared" si="118"/>
        <v>1594.3336450267964</v>
      </c>
      <c r="X262" s="20">
        <f t="shared" si="119"/>
        <v>4848.6803698282893</v>
      </c>
      <c r="Y262" s="26">
        <f t="shared" si="120"/>
        <v>314018.04863553098</v>
      </c>
      <c r="Z262" s="31">
        <v>42552</v>
      </c>
      <c r="AA262" s="28">
        <f t="shared" si="137"/>
        <v>0</v>
      </c>
      <c r="AB262" s="20">
        <f t="shared" si="121"/>
        <v>6443.0140148550854</v>
      </c>
      <c r="AC262" s="28">
        <f t="shared" si="138"/>
        <v>0</v>
      </c>
      <c r="AD262" s="20">
        <f t="shared" si="139"/>
        <v>5916.8839119962422</v>
      </c>
      <c r="AE262" s="25">
        <f t="shared" si="140"/>
        <v>244</v>
      </c>
      <c r="AF262" s="20">
        <f t="shared" si="122"/>
        <v>6909.1152521264676</v>
      </c>
      <c r="AG262" s="20">
        <f t="shared" si="123"/>
        <v>1890.6960645467852</v>
      </c>
      <c r="AH262" s="20">
        <f t="shared" si="124"/>
        <v>5018.4191875796823</v>
      </c>
      <c r="AI262" s="26">
        <f t="shared" si="125"/>
        <v>331105.32562073763</v>
      </c>
      <c r="AJ262" s="31">
        <v>42552</v>
      </c>
      <c r="AK262" s="28">
        <f t="shared" si="141"/>
        <v>0</v>
      </c>
      <c r="AL262" s="20">
        <f t="shared" si="126"/>
        <v>6909.1152521264676</v>
      </c>
      <c r="AM262" s="28">
        <f t="shared" si="142"/>
        <v>0</v>
      </c>
      <c r="AN262" s="20">
        <f t="shared" si="143"/>
        <v>6285.1855508260287</v>
      </c>
    </row>
    <row r="263" spans="1:40" ht="11.1" customHeight="1">
      <c r="A263" s="25">
        <f t="shared" si="127"/>
        <v>245</v>
      </c>
      <c r="B263" s="20">
        <f t="shared" si="108"/>
        <v>6443.0140148550854</v>
      </c>
      <c r="C263" s="20">
        <f t="shared" si="109"/>
        <v>1570.0902431776549</v>
      </c>
      <c r="D263" s="20">
        <f t="shared" si="110"/>
        <v>4872.9237716774305</v>
      </c>
      <c r="E263" s="26">
        <f t="shared" si="111"/>
        <v>309145.12486385356</v>
      </c>
      <c r="F263" s="31">
        <v>42583</v>
      </c>
      <c r="G263" s="28">
        <f t="shared" si="128"/>
        <v>0</v>
      </c>
      <c r="H263" s="20">
        <f t="shared" si="129"/>
        <v>6443.0140148550854</v>
      </c>
      <c r="I263" s="28">
        <f t="shared" si="130"/>
        <v>0</v>
      </c>
      <c r="J263" s="20">
        <f t="shared" si="131"/>
        <v>5924.8842346064594</v>
      </c>
      <c r="K263" s="25">
        <f t="shared" si="132"/>
        <v>245</v>
      </c>
      <c r="L263" s="20">
        <f t="shared" si="112"/>
        <v>6909.1152521264676</v>
      </c>
      <c r="M263" s="20">
        <f t="shared" si="113"/>
        <v>1862.4674566166493</v>
      </c>
      <c r="N263" s="20">
        <f t="shared" si="114"/>
        <v>5046.647795509818</v>
      </c>
      <c r="O263" s="26">
        <f t="shared" si="115"/>
        <v>326058.67782522779</v>
      </c>
      <c r="P263" s="31">
        <v>42583</v>
      </c>
      <c r="Q263" s="28">
        <f t="shared" si="133"/>
        <v>0</v>
      </c>
      <c r="R263" s="20">
        <f t="shared" si="116"/>
        <v>6909.1152521264676</v>
      </c>
      <c r="S263" s="28">
        <f t="shared" si="134"/>
        <v>0</v>
      </c>
      <c r="T263" s="20">
        <f t="shared" si="135"/>
        <v>6294.5009914429729</v>
      </c>
      <c r="U263" s="25">
        <f t="shared" si="136"/>
        <v>245</v>
      </c>
      <c r="V263" s="20">
        <f t="shared" si="117"/>
        <v>6443.0140148550854</v>
      </c>
      <c r="W263" s="20">
        <f t="shared" si="118"/>
        <v>1570.0902431776549</v>
      </c>
      <c r="X263" s="20">
        <f t="shared" si="119"/>
        <v>4872.9237716774305</v>
      </c>
      <c r="Y263" s="26">
        <f t="shared" si="120"/>
        <v>309145.12486385356</v>
      </c>
      <c r="Z263" s="31">
        <v>42583</v>
      </c>
      <c r="AA263" s="28">
        <f t="shared" si="137"/>
        <v>0</v>
      </c>
      <c r="AB263" s="20">
        <f t="shared" si="121"/>
        <v>6443.0140148550854</v>
      </c>
      <c r="AC263" s="28">
        <f t="shared" si="138"/>
        <v>0</v>
      </c>
      <c r="AD263" s="20">
        <f t="shared" si="139"/>
        <v>5924.8842346064594</v>
      </c>
      <c r="AE263" s="25">
        <f t="shared" si="140"/>
        <v>245</v>
      </c>
      <c r="AF263" s="20">
        <f t="shared" si="122"/>
        <v>6909.1152521264676</v>
      </c>
      <c r="AG263" s="20">
        <f t="shared" si="123"/>
        <v>1862.4674566166493</v>
      </c>
      <c r="AH263" s="20">
        <f t="shared" si="124"/>
        <v>5046.647795509818</v>
      </c>
      <c r="AI263" s="26">
        <f t="shared" si="125"/>
        <v>326058.67782522779</v>
      </c>
      <c r="AJ263" s="31">
        <v>42583</v>
      </c>
      <c r="AK263" s="28">
        <f t="shared" si="141"/>
        <v>0</v>
      </c>
      <c r="AL263" s="20">
        <f t="shared" si="126"/>
        <v>6909.1152521264676</v>
      </c>
      <c r="AM263" s="28">
        <f t="shared" si="142"/>
        <v>0</v>
      </c>
      <c r="AN263" s="20">
        <f t="shared" si="143"/>
        <v>6294.5009914429729</v>
      </c>
    </row>
    <row r="264" spans="1:40" ht="11.1" customHeight="1">
      <c r="A264" s="25">
        <f t="shared" si="127"/>
        <v>246</v>
      </c>
      <c r="B264" s="20">
        <f t="shared" si="108"/>
        <v>6443.0140148550854</v>
      </c>
      <c r="C264" s="20">
        <f t="shared" si="109"/>
        <v>1545.7256243192678</v>
      </c>
      <c r="D264" s="20">
        <f t="shared" si="110"/>
        <v>4897.2883905358176</v>
      </c>
      <c r="E264" s="26">
        <f t="shared" si="111"/>
        <v>304247.83647331776</v>
      </c>
      <c r="F264" s="31">
        <v>42614</v>
      </c>
      <c r="G264" s="28">
        <f t="shared" si="128"/>
        <v>0</v>
      </c>
      <c r="H264" s="20">
        <f t="shared" si="129"/>
        <v>6443.0140148550854</v>
      </c>
      <c r="I264" s="28">
        <f t="shared" si="130"/>
        <v>0</v>
      </c>
      <c r="J264" s="20">
        <f t="shared" si="131"/>
        <v>5932.9245588297272</v>
      </c>
      <c r="K264" s="25">
        <f t="shared" si="132"/>
        <v>246</v>
      </c>
      <c r="L264" s="20">
        <f t="shared" si="112"/>
        <v>6909.1152521264676</v>
      </c>
      <c r="M264" s="20">
        <f t="shared" si="113"/>
        <v>1834.0800627669066</v>
      </c>
      <c r="N264" s="20">
        <f t="shared" si="114"/>
        <v>5075.0351893595607</v>
      </c>
      <c r="O264" s="26">
        <f t="shared" si="115"/>
        <v>320983.64263586822</v>
      </c>
      <c r="P264" s="31">
        <v>42614</v>
      </c>
      <c r="Q264" s="28">
        <f t="shared" si="133"/>
        <v>0</v>
      </c>
      <c r="R264" s="20">
        <f t="shared" si="116"/>
        <v>6909.1152521264676</v>
      </c>
      <c r="S264" s="28">
        <f t="shared" si="134"/>
        <v>0</v>
      </c>
      <c r="T264" s="20">
        <f t="shared" si="135"/>
        <v>6303.8688314133888</v>
      </c>
      <c r="U264" s="25">
        <f t="shared" si="136"/>
        <v>246</v>
      </c>
      <c r="V264" s="20">
        <f t="shared" si="117"/>
        <v>6443.0140148550854</v>
      </c>
      <c r="W264" s="20">
        <f t="shared" si="118"/>
        <v>1545.7256243192678</v>
      </c>
      <c r="X264" s="20">
        <f t="shared" si="119"/>
        <v>4897.2883905358176</v>
      </c>
      <c r="Y264" s="26">
        <f t="shared" si="120"/>
        <v>304247.83647331776</v>
      </c>
      <c r="Z264" s="31">
        <v>42614</v>
      </c>
      <c r="AA264" s="28">
        <f t="shared" si="137"/>
        <v>0</v>
      </c>
      <c r="AB264" s="20">
        <f t="shared" si="121"/>
        <v>6443.0140148550854</v>
      </c>
      <c r="AC264" s="28">
        <f t="shared" si="138"/>
        <v>0</v>
      </c>
      <c r="AD264" s="20">
        <f t="shared" si="139"/>
        <v>5932.9245588297272</v>
      </c>
      <c r="AE264" s="25">
        <f t="shared" si="140"/>
        <v>246</v>
      </c>
      <c r="AF264" s="20">
        <f t="shared" si="122"/>
        <v>6909.1152521264676</v>
      </c>
      <c r="AG264" s="20">
        <f t="shared" si="123"/>
        <v>1834.0800627669066</v>
      </c>
      <c r="AH264" s="20">
        <f t="shared" si="124"/>
        <v>5075.0351893595607</v>
      </c>
      <c r="AI264" s="26">
        <f t="shared" si="125"/>
        <v>320983.64263586822</v>
      </c>
      <c r="AJ264" s="31">
        <v>42614</v>
      </c>
      <c r="AK264" s="28">
        <f t="shared" si="141"/>
        <v>0</v>
      </c>
      <c r="AL264" s="20">
        <f t="shared" si="126"/>
        <v>6909.1152521264676</v>
      </c>
      <c r="AM264" s="28">
        <f t="shared" si="142"/>
        <v>0</v>
      </c>
      <c r="AN264" s="20">
        <f t="shared" si="143"/>
        <v>6303.8688314133888</v>
      </c>
    </row>
    <row r="265" spans="1:40" ht="11.1" customHeight="1">
      <c r="A265" s="25">
        <f t="shared" si="127"/>
        <v>247</v>
      </c>
      <c r="B265" s="20">
        <f t="shared" si="108"/>
        <v>6443.0140148550854</v>
      </c>
      <c r="C265" s="20">
        <f t="shared" si="109"/>
        <v>1521.2391823665887</v>
      </c>
      <c r="D265" s="20">
        <f t="shared" si="110"/>
        <v>4921.7748324884969</v>
      </c>
      <c r="E265" s="26">
        <f t="shared" si="111"/>
        <v>299326.06164082926</v>
      </c>
      <c r="F265" s="31">
        <v>42644</v>
      </c>
      <c r="G265" s="28">
        <f t="shared" si="128"/>
        <v>0</v>
      </c>
      <c r="H265" s="20">
        <f t="shared" si="129"/>
        <v>6443.0140148550854</v>
      </c>
      <c r="I265" s="28">
        <f t="shared" si="130"/>
        <v>0</v>
      </c>
      <c r="J265" s="20">
        <f t="shared" si="131"/>
        <v>5941.0050846741115</v>
      </c>
      <c r="K265" s="25">
        <f t="shared" si="132"/>
        <v>247</v>
      </c>
      <c r="L265" s="20">
        <f t="shared" si="112"/>
        <v>6909.1152521264676</v>
      </c>
      <c r="M265" s="20">
        <f t="shared" si="113"/>
        <v>1805.5329898267589</v>
      </c>
      <c r="N265" s="20">
        <f t="shared" si="114"/>
        <v>5103.5822622997084</v>
      </c>
      <c r="O265" s="26">
        <f t="shared" si="115"/>
        <v>315880.0603735685</v>
      </c>
      <c r="P265" s="31">
        <v>42644</v>
      </c>
      <c r="Q265" s="28">
        <f t="shared" si="133"/>
        <v>0</v>
      </c>
      <c r="R265" s="20">
        <f t="shared" si="116"/>
        <v>6909.1152521264676</v>
      </c>
      <c r="S265" s="28">
        <f t="shared" si="134"/>
        <v>0</v>
      </c>
      <c r="T265" s="20">
        <f t="shared" si="135"/>
        <v>6313.2893654836371</v>
      </c>
      <c r="U265" s="25">
        <f t="shared" si="136"/>
        <v>247</v>
      </c>
      <c r="V265" s="20">
        <f t="shared" si="117"/>
        <v>6443.0140148550854</v>
      </c>
      <c r="W265" s="20">
        <f t="shared" si="118"/>
        <v>1521.2391823665887</v>
      </c>
      <c r="X265" s="20">
        <f t="shared" si="119"/>
        <v>4921.7748324884969</v>
      </c>
      <c r="Y265" s="26">
        <f t="shared" si="120"/>
        <v>299326.06164082926</v>
      </c>
      <c r="Z265" s="31">
        <v>42644</v>
      </c>
      <c r="AA265" s="28">
        <f t="shared" si="137"/>
        <v>0</v>
      </c>
      <c r="AB265" s="20">
        <f t="shared" si="121"/>
        <v>6443.0140148550854</v>
      </c>
      <c r="AC265" s="28">
        <f t="shared" si="138"/>
        <v>0</v>
      </c>
      <c r="AD265" s="20">
        <f t="shared" si="139"/>
        <v>5941.0050846741115</v>
      </c>
      <c r="AE265" s="25">
        <f t="shared" si="140"/>
        <v>247</v>
      </c>
      <c r="AF265" s="20">
        <f t="shared" si="122"/>
        <v>6909.1152521264676</v>
      </c>
      <c r="AG265" s="20">
        <f t="shared" si="123"/>
        <v>1805.5329898267589</v>
      </c>
      <c r="AH265" s="20">
        <f t="shared" si="124"/>
        <v>5103.5822622997084</v>
      </c>
      <c r="AI265" s="26">
        <f t="shared" si="125"/>
        <v>315880.0603735685</v>
      </c>
      <c r="AJ265" s="31">
        <v>42644</v>
      </c>
      <c r="AK265" s="28">
        <f t="shared" si="141"/>
        <v>0</v>
      </c>
      <c r="AL265" s="20">
        <f t="shared" si="126"/>
        <v>6909.1152521264676</v>
      </c>
      <c r="AM265" s="28">
        <f t="shared" si="142"/>
        <v>0</v>
      </c>
      <c r="AN265" s="20">
        <f t="shared" si="143"/>
        <v>6313.2893654836371</v>
      </c>
    </row>
    <row r="266" spans="1:40" ht="11.1" customHeight="1">
      <c r="A266" s="25">
        <f t="shared" si="127"/>
        <v>248</v>
      </c>
      <c r="B266" s="20">
        <f t="shared" si="108"/>
        <v>6443.0140148550854</v>
      </c>
      <c r="C266" s="20">
        <f t="shared" si="109"/>
        <v>1496.6303082041461</v>
      </c>
      <c r="D266" s="20">
        <f t="shared" si="110"/>
        <v>4946.3837066509395</v>
      </c>
      <c r="E266" s="26">
        <f t="shared" si="111"/>
        <v>294379.67793417833</v>
      </c>
      <c r="F266" s="31">
        <v>42675</v>
      </c>
      <c r="G266" s="28">
        <f t="shared" si="128"/>
        <v>0</v>
      </c>
      <c r="H266" s="20">
        <f t="shared" si="129"/>
        <v>6443.0140148550854</v>
      </c>
      <c r="I266" s="28">
        <f t="shared" si="130"/>
        <v>0</v>
      </c>
      <c r="J266" s="20">
        <f t="shared" si="131"/>
        <v>5949.1260131477175</v>
      </c>
      <c r="K266" s="25">
        <f t="shared" si="132"/>
        <v>248</v>
      </c>
      <c r="L266" s="20">
        <f t="shared" si="112"/>
        <v>6909.1152521264676</v>
      </c>
      <c r="M266" s="20">
        <f t="shared" si="113"/>
        <v>1776.8253396013231</v>
      </c>
      <c r="N266" s="20">
        <f t="shared" si="114"/>
        <v>5132.2899125251442</v>
      </c>
      <c r="O266" s="26">
        <f t="shared" si="115"/>
        <v>310747.77046104334</v>
      </c>
      <c r="P266" s="31">
        <v>42675</v>
      </c>
      <c r="Q266" s="28">
        <f t="shared" si="133"/>
        <v>0</v>
      </c>
      <c r="R266" s="20">
        <f t="shared" si="116"/>
        <v>6909.1152521264676</v>
      </c>
      <c r="S266" s="28">
        <f t="shared" si="134"/>
        <v>0</v>
      </c>
      <c r="T266" s="20">
        <f t="shared" si="135"/>
        <v>6322.7628900580312</v>
      </c>
      <c r="U266" s="25">
        <f t="shared" si="136"/>
        <v>248</v>
      </c>
      <c r="V266" s="20">
        <f t="shared" si="117"/>
        <v>6443.0140148550854</v>
      </c>
      <c r="W266" s="20">
        <f t="shared" si="118"/>
        <v>1496.6303082041461</v>
      </c>
      <c r="X266" s="20">
        <f t="shared" si="119"/>
        <v>4946.3837066509395</v>
      </c>
      <c r="Y266" s="26">
        <f t="shared" si="120"/>
        <v>294379.67793417833</v>
      </c>
      <c r="Z266" s="31">
        <v>42675</v>
      </c>
      <c r="AA266" s="28">
        <f t="shared" si="137"/>
        <v>0</v>
      </c>
      <c r="AB266" s="20">
        <f t="shared" si="121"/>
        <v>6443.0140148550854</v>
      </c>
      <c r="AC266" s="28">
        <f t="shared" si="138"/>
        <v>0</v>
      </c>
      <c r="AD266" s="20">
        <f t="shared" si="139"/>
        <v>5949.1260131477175</v>
      </c>
      <c r="AE266" s="25">
        <f t="shared" si="140"/>
        <v>248</v>
      </c>
      <c r="AF266" s="20">
        <f t="shared" si="122"/>
        <v>6909.1152521264676</v>
      </c>
      <c r="AG266" s="20">
        <f t="shared" si="123"/>
        <v>1776.8253396013231</v>
      </c>
      <c r="AH266" s="20">
        <f t="shared" si="124"/>
        <v>5132.2899125251442</v>
      </c>
      <c r="AI266" s="26">
        <f t="shared" si="125"/>
        <v>310747.77046104334</v>
      </c>
      <c r="AJ266" s="31">
        <v>42675</v>
      </c>
      <c r="AK266" s="28">
        <f t="shared" si="141"/>
        <v>0</v>
      </c>
      <c r="AL266" s="20">
        <f t="shared" si="126"/>
        <v>6909.1152521264676</v>
      </c>
      <c r="AM266" s="28">
        <f t="shared" si="142"/>
        <v>0</v>
      </c>
      <c r="AN266" s="20">
        <f t="shared" si="143"/>
        <v>6322.7628900580312</v>
      </c>
    </row>
    <row r="267" spans="1:40" ht="11.1" customHeight="1">
      <c r="A267" s="25">
        <f t="shared" si="127"/>
        <v>249</v>
      </c>
      <c r="B267" s="20">
        <f t="shared" si="108"/>
        <v>6443.0140148550854</v>
      </c>
      <c r="C267" s="20">
        <f t="shared" si="109"/>
        <v>1471.8983896708914</v>
      </c>
      <c r="D267" s="20">
        <f t="shared" si="110"/>
        <v>4971.115625184194</v>
      </c>
      <c r="E267" s="26">
        <f t="shared" si="111"/>
        <v>289408.56230899412</v>
      </c>
      <c r="F267" s="31">
        <v>42705</v>
      </c>
      <c r="G267" s="28">
        <f t="shared" si="128"/>
        <v>0</v>
      </c>
      <c r="H267" s="20">
        <f t="shared" si="129"/>
        <v>6443.0140148550854</v>
      </c>
      <c r="I267" s="28">
        <f t="shared" si="130"/>
        <v>0</v>
      </c>
      <c r="J267" s="20">
        <f t="shared" si="131"/>
        <v>5957.2875462636912</v>
      </c>
      <c r="K267" s="25">
        <f t="shared" si="132"/>
        <v>249</v>
      </c>
      <c r="L267" s="20">
        <f t="shared" si="112"/>
        <v>6909.1152521264676</v>
      </c>
      <c r="M267" s="20">
        <f t="shared" si="113"/>
        <v>1747.9562088433688</v>
      </c>
      <c r="N267" s="20">
        <f t="shared" si="114"/>
        <v>5161.159043283099</v>
      </c>
      <c r="O267" s="26">
        <f t="shared" si="115"/>
        <v>305586.61141776026</v>
      </c>
      <c r="P267" s="31">
        <v>42705</v>
      </c>
      <c r="Q267" s="28">
        <f t="shared" si="133"/>
        <v>0</v>
      </c>
      <c r="R267" s="20">
        <f t="shared" si="116"/>
        <v>6909.1152521264676</v>
      </c>
      <c r="S267" s="28">
        <f t="shared" si="134"/>
        <v>0</v>
      </c>
      <c r="T267" s="20">
        <f t="shared" si="135"/>
        <v>6332.2897032081555</v>
      </c>
      <c r="U267" s="25">
        <f t="shared" si="136"/>
        <v>249</v>
      </c>
      <c r="V267" s="20">
        <f t="shared" si="117"/>
        <v>6443.0140148550854</v>
      </c>
      <c r="W267" s="20">
        <f t="shared" si="118"/>
        <v>1471.8983896708914</v>
      </c>
      <c r="X267" s="20">
        <f t="shared" si="119"/>
        <v>4971.115625184194</v>
      </c>
      <c r="Y267" s="26">
        <f t="shared" si="120"/>
        <v>289408.56230899412</v>
      </c>
      <c r="Z267" s="31">
        <v>42705</v>
      </c>
      <c r="AA267" s="28">
        <f t="shared" si="137"/>
        <v>0</v>
      </c>
      <c r="AB267" s="20">
        <f t="shared" si="121"/>
        <v>6443.0140148550854</v>
      </c>
      <c r="AC267" s="28">
        <f t="shared" si="138"/>
        <v>0</v>
      </c>
      <c r="AD267" s="20">
        <f t="shared" si="139"/>
        <v>5957.2875462636912</v>
      </c>
      <c r="AE267" s="25">
        <f t="shared" si="140"/>
        <v>249</v>
      </c>
      <c r="AF267" s="20">
        <f t="shared" si="122"/>
        <v>6909.1152521264676</v>
      </c>
      <c r="AG267" s="20">
        <f t="shared" si="123"/>
        <v>1747.9562088433688</v>
      </c>
      <c r="AH267" s="20">
        <f t="shared" si="124"/>
        <v>5161.159043283099</v>
      </c>
      <c r="AI267" s="26">
        <f t="shared" si="125"/>
        <v>305586.61141776026</v>
      </c>
      <c r="AJ267" s="31">
        <v>42705</v>
      </c>
      <c r="AK267" s="28">
        <f t="shared" si="141"/>
        <v>0</v>
      </c>
      <c r="AL267" s="20">
        <f t="shared" si="126"/>
        <v>6909.1152521264676</v>
      </c>
      <c r="AM267" s="28">
        <f t="shared" si="142"/>
        <v>0</v>
      </c>
      <c r="AN267" s="20">
        <f t="shared" si="143"/>
        <v>6332.2897032081555</v>
      </c>
    </row>
    <row r="268" spans="1:40" ht="11.1" customHeight="1">
      <c r="A268" s="25">
        <f t="shared" si="127"/>
        <v>250</v>
      </c>
      <c r="B268" s="20">
        <f t="shared" si="108"/>
        <v>6443.0140148550854</v>
      </c>
      <c r="C268" s="20">
        <f t="shared" si="109"/>
        <v>1447.0428115449706</v>
      </c>
      <c r="D268" s="20">
        <f t="shared" si="110"/>
        <v>4995.971203310115</v>
      </c>
      <c r="E268" s="26">
        <f t="shared" si="111"/>
        <v>284412.591105684</v>
      </c>
      <c r="F268" s="31">
        <v>42736</v>
      </c>
      <c r="G268" s="28">
        <f t="shared" si="128"/>
        <v>0</v>
      </c>
      <c r="H268" s="20">
        <f t="shared" si="129"/>
        <v>6443.0140148550854</v>
      </c>
      <c r="I268" s="28">
        <f t="shared" si="130"/>
        <v>0</v>
      </c>
      <c r="J268" s="20">
        <f t="shared" si="131"/>
        <v>5965.4898870452453</v>
      </c>
      <c r="K268" s="25">
        <f t="shared" si="132"/>
        <v>250</v>
      </c>
      <c r="L268" s="20">
        <f t="shared" si="112"/>
        <v>6909.1152521264676</v>
      </c>
      <c r="M268" s="20">
        <f t="shared" si="113"/>
        <v>1718.9246892249014</v>
      </c>
      <c r="N268" s="20">
        <f t="shared" si="114"/>
        <v>5190.1905629015664</v>
      </c>
      <c r="O268" s="26">
        <f t="shared" si="115"/>
        <v>300396.4208548587</v>
      </c>
      <c r="P268" s="31">
        <v>42736</v>
      </c>
      <c r="Q268" s="28">
        <f t="shared" si="133"/>
        <v>0</v>
      </c>
      <c r="R268" s="20">
        <f t="shared" si="116"/>
        <v>6909.1152521264676</v>
      </c>
      <c r="S268" s="28">
        <f t="shared" si="134"/>
        <v>0</v>
      </c>
      <c r="T268" s="20">
        <f t="shared" si="135"/>
        <v>6341.8701046822498</v>
      </c>
      <c r="U268" s="25">
        <f t="shared" si="136"/>
        <v>250</v>
      </c>
      <c r="V268" s="20">
        <f t="shared" si="117"/>
        <v>6443.0140148550854</v>
      </c>
      <c r="W268" s="20">
        <f t="shared" si="118"/>
        <v>1447.0428115449706</v>
      </c>
      <c r="X268" s="20">
        <f t="shared" si="119"/>
        <v>4995.971203310115</v>
      </c>
      <c r="Y268" s="26">
        <f t="shared" si="120"/>
        <v>284412.591105684</v>
      </c>
      <c r="Z268" s="31">
        <v>42736</v>
      </c>
      <c r="AA268" s="28">
        <f t="shared" si="137"/>
        <v>0</v>
      </c>
      <c r="AB268" s="20">
        <f t="shared" si="121"/>
        <v>6443.0140148550854</v>
      </c>
      <c r="AC268" s="28">
        <f t="shared" si="138"/>
        <v>0</v>
      </c>
      <c r="AD268" s="20">
        <f t="shared" si="139"/>
        <v>5965.4898870452453</v>
      </c>
      <c r="AE268" s="25">
        <f t="shared" si="140"/>
        <v>250</v>
      </c>
      <c r="AF268" s="20">
        <f t="shared" si="122"/>
        <v>6909.1152521264676</v>
      </c>
      <c r="AG268" s="20">
        <f t="shared" si="123"/>
        <v>1718.9246892249014</v>
      </c>
      <c r="AH268" s="20">
        <f t="shared" si="124"/>
        <v>5190.1905629015664</v>
      </c>
      <c r="AI268" s="26">
        <f t="shared" si="125"/>
        <v>300396.4208548587</v>
      </c>
      <c r="AJ268" s="31">
        <v>42736</v>
      </c>
      <c r="AK268" s="28">
        <f t="shared" si="141"/>
        <v>0</v>
      </c>
      <c r="AL268" s="20">
        <f t="shared" si="126"/>
        <v>6909.1152521264676</v>
      </c>
      <c r="AM268" s="28">
        <f t="shared" si="142"/>
        <v>0</v>
      </c>
      <c r="AN268" s="20">
        <f t="shared" si="143"/>
        <v>6341.8701046822498</v>
      </c>
    </row>
    <row r="269" spans="1:40" ht="11.1" customHeight="1">
      <c r="A269" s="25">
        <f t="shared" si="127"/>
        <v>251</v>
      </c>
      <c r="B269" s="20">
        <f t="shared" si="108"/>
        <v>6443.0140148550854</v>
      </c>
      <c r="C269" s="20">
        <f t="shared" si="109"/>
        <v>1422.0629555284202</v>
      </c>
      <c r="D269" s="20">
        <f t="shared" si="110"/>
        <v>5020.951059326665</v>
      </c>
      <c r="E269" s="26">
        <f t="shared" si="111"/>
        <v>279391.64004635735</v>
      </c>
      <c r="F269" s="31">
        <v>42767</v>
      </c>
      <c r="G269" s="28">
        <f t="shared" si="128"/>
        <v>0</v>
      </c>
      <c r="H269" s="20">
        <f t="shared" si="129"/>
        <v>6443.0140148550854</v>
      </c>
      <c r="I269" s="28">
        <f t="shared" si="130"/>
        <v>0</v>
      </c>
      <c r="J269" s="20">
        <f t="shared" si="131"/>
        <v>5973.7332395307067</v>
      </c>
      <c r="K269" s="25">
        <f t="shared" si="132"/>
        <v>251</v>
      </c>
      <c r="L269" s="20">
        <f t="shared" si="112"/>
        <v>6909.1152521264676</v>
      </c>
      <c r="M269" s="20">
        <f t="shared" si="113"/>
        <v>1689.7298673085804</v>
      </c>
      <c r="N269" s="20">
        <f t="shared" si="114"/>
        <v>5219.3853848178869</v>
      </c>
      <c r="O269" s="26">
        <f t="shared" si="115"/>
        <v>295177.03547004081</v>
      </c>
      <c r="P269" s="31">
        <v>42767</v>
      </c>
      <c r="Q269" s="28">
        <f t="shared" si="133"/>
        <v>0</v>
      </c>
      <c r="R269" s="20">
        <f t="shared" si="116"/>
        <v>6909.1152521264676</v>
      </c>
      <c r="S269" s="28">
        <f t="shared" si="134"/>
        <v>0</v>
      </c>
      <c r="T269" s="20">
        <f t="shared" si="135"/>
        <v>6351.504395914636</v>
      </c>
      <c r="U269" s="25">
        <f t="shared" si="136"/>
        <v>251</v>
      </c>
      <c r="V269" s="20">
        <f t="shared" si="117"/>
        <v>6443.0140148550854</v>
      </c>
      <c r="W269" s="20">
        <f t="shared" si="118"/>
        <v>1422.0629555284202</v>
      </c>
      <c r="X269" s="20">
        <f t="shared" si="119"/>
        <v>5020.951059326665</v>
      </c>
      <c r="Y269" s="26">
        <f t="shared" si="120"/>
        <v>279391.64004635735</v>
      </c>
      <c r="Z269" s="31">
        <v>42767</v>
      </c>
      <c r="AA269" s="28">
        <f t="shared" si="137"/>
        <v>0</v>
      </c>
      <c r="AB269" s="20">
        <f t="shared" si="121"/>
        <v>6443.0140148550854</v>
      </c>
      <c r="AC269" s="28">
        <f t="shared" si="138"/>
        <v>0</v>
      </c>
      <c r="AD269" s="20">
        <f t="shared" si="139"/>
        <v>5973.7332395307067</v>
      </c>
      <c r="AE269" s="25">
        <f t="shared" si="140"/>
        <v>251</v>
      </c>
      <c r="AF269" s="20">
        <f t="shared" si="122"/>
        <v>6909.1152521264676</v>
      </c>
      <c r="AG269" s="20">
        <f t="shared" si="123"/>
        <v>1689.7298673085804</v>
      </c>
      <c r="AH269" s="20">
        <f t="shared" si="124"/>
        <v>5219.3853848178869</v>
      </c>
      <c r="AI269" s="26">
        <f t="shared" si="125"/>
        <v>295177.03547004081</v>
      </c>
      <c r="AJ269" s="31">
        <v>42767</v>
      </c>
      <c r="AK269" s="28">
        <f t="shared" si="141"/>
        <v>0</v>
      </c>
      <c r="AL269" s="20">
        <f t="shared" si="126"/>
        <v>6909.1152521264676</v>
      </c>
      <c r="AM269" s="28">
        <f t="shared" si="142"/>
        <v>0</v>
      </c>
      <c r="AN269" s="20">
        <f t="shared" si="143"/>
        <v>6351.504395914636</v>
      </c>
    </row>
    <row r="270" spans="1:40" ht="11.1" customHeight="1">
      <c r="A270" s="25">
        <f t="shared" si="127"/>
        <v>252</v>
      </c>
      <c r="B270" s="20">
        <f t="shared" si="108"/>
        <v>6443.0140148550854</v>
      </c>
      <c r="C270" s="20">
        <f t="shared" si="109"/>
        <v>1396.9582002317866</v>
      </c>
      <c r="D270" s="20">
        <f t="shared" si="110"/>
        <v>5046.0558146232988</v>
      </c>
      <c r="E270" s="26">
        <f t="shared" si="111"/>
        <v>274345.58423173404</v>
      </c>
      <c r="F270" s="31">
        <v>42795</v>
      </c>
      <c r="G270" s="28">
        <f t="shared" si="128"/>
        <v>0</v>
      </c>
      <c r="H270" s="20">
        <f t="shared" si="129"/>
        <v>6443.0140148550854</v>
      </c>
      <c r="I270" s="28">
        <f t="shared" si="130"/>
        <v>0</v>
      </c>
      <c r="J270" s="20">
        <f t="shared" si="131"/>
        <v>5982.0178087785962</v>
      </c>
      <c r="K270" s="25">
        <f t="shared" si="132"/>
        <v>252</v>
      </c>
      <c r="L270" s="20">
        <f t="shared" si="112"/>
        <v>6909.1152521264676</v>
      </c>
      <c r="M270" s="20">
        <f t="shared" si="113"/>
        <v>1660.3708245189798</v>
      </c>
      <c r="N270" s="20">
        <f t="shared" si="114"/>
        <v>5248.7444276074875</v>
      </c>
      <c r="O270" s="26">
        <f t="shared" si="115"/>
        <v>289928.29104243329</v>
      </c>
      <c r="P270" s="31">
        <v>42795</v>
      </c>
      <c r="Q270" s="28">
        <f t="shared" si="133"/>
        <v>0</v>
      </c>
      <c r="R270" s="20">
        <f t="shared" si="116"/>
        <v>6909.1152521264676</v>
      </c>
      <c r="S270" s="28">
        <f t="shared" si="134"/>
        <v>0</v>
      </c>
      <c r="T270" s="20">
        <f t="shared" si="135"/>
        <v>6361.1928800352043</v>
      </c>
      <c r="U270" s="25">
        <f t="shared" si="136"/>
        <v>252</v>
      </c>
      <c r="V270" s="20">
        <f t="shared" si="117"/>
        <v>6443.0140148550854</v>
      </c>
      <c r="W270" s="20">
        <f t="shared" si="118"/>
        <v>1396.9582002317866</v>
      </c>
      <c r="X270" s="20">
        <f t="shared" si="119"/>
        <v>5046.0558146232988</v>
      </c>
      <c r="Y270" s="26">
        <f t="shared" si="120"/>
        <v>274345.58423173404</v>
      </c>
      <c r="Z270" s="31">
        <v>42795</v>
      </c>
      <c r="AA270" s="28">
        <f t="shared" si="137"/>
        <v>0</v>
      </c>
      <c r="AB270" s="20">
        <f t="shared" si="121"/>
        <v>6443.0140148550854</v>
      </c>
      <c r="AC270" s="28">
        <f t="shared" si="138"/>
        <v>0</v>
      </c>
      <c r="AD270" s="20">
        <f t="shared" si="139"/>
        <v>5982.0178087785962</v>
      </c>
      <c r="AE270" s="25">
        <f t="shared" si="140"/>
        <v>252</v>
      </c>
      <c r="AF270" s="20">
        <f t="shared" si="122"/>
        <v>6909.1152521264676</v>
      </c>
      <c r="AG270" s="20">
        <f t="shared" si="123"/>
        <v>1660.3708245189798</v>
      </c>
      <c r="AH270" s="20">
        <f t="shared" si="124"/>
        <v>5248.7444276074875</v>
      </c>
      <c r="AI270" s="26">
        <f t="shared" si="125"/>
        <v>289928.29104243329</v>
      </c>
      <c r="AJ270" s="31">
        <v>42795</v>
      </c>
      <c r="AK270" s="28">
        <f t="shared" si="141"/>
        <v>0</v>
      </c>
      <c r="AL270" s="20">
        <f t="shared" si="126"/>
        <v>6909.1152521264676</v>
      </c>
      <c r="AM270" s="28">
        <f t="shared" si="142"/>
        <v>0</v>
      </c>
      <c r="AN270" s="20">
        <f t="shared" si="143"/>
        <v>6361.1928800352043</v>
      </c>
    </row>
    <row r="271" spans="1:40" ht="11.1" customHeight="1">
      <c r="A271" s="25">
        <f t="shared" si="127"/>
        <v>253</v>
      </c>
      <c r="B271" s="20">
        <f t="shared" si="108"/>
        <v>6443.0140148550854</v>
      </c>
      <c r="C271" s="20">
        <f t="shared" si="109"/>
        <v>1371.7279211586701</v>
      </c>
      <c r="D271" s="20">
        <f t="shared" si="110"/>
        <v>5071.2860936964153</v>
      </c>
      <c r="E271" s="26">
        <f t="shared" si="111"/>
        <v>269274.29813803761</v>
      </c>
      <c r="F271" s="31">
        <v>42826</v>
      </c>
      <c r="G271" s="28">
        <f t="shared" si="128"/>
        <v>0</v>
      </c>
      <c r="H271" s="20">
        <f t="shared" si="129"/>
        <v>6443.0140148550854</v>
      </c>
      <c r="I271" s="28">
        <f t="shared" si="130"/>
        <v>0</v>
      </c>
      <c r="J271" s="20">
        <f t="shared" si="131"/>
        <v>5990.3438008727244</v>
      </c>
      <c r="K271" s="25">
        <f t="shared" si="132"/>
        <v>253</v>
      </c>
      <c r="L271" s="20">
        <f t="shared" si="112"/>
        <v>6909.1152521264676</v>
      </c>
      <c r="M271" s="20">
        <f t="shared" si="113"/>
        <v>1630.8466371136874</v>
      </c>
      <c r="N271" s="20">
        <f t="shared" si="114"/>
        <v>5278.2686150127802</v>
      </c>
      <c r="O271" s="26">
        <f t="shared" si="115"/>
        <v>284650.02242742054</v>
      </c>
      <c r="P271" s="31">
        <v>42826</v>
      </c>
      <c r="Q271" s="28">
        <f t="shared" si="133"/>
        <v>0</v>
      </c>
      <c r="R271" s="20">
        <f t="shared" si="116"/>
        <v>6909.1152521264676</v>
      </c>
      <c r="S271" s="28">
        <f t="shared" si="134"/>
        <v>0</v>
      </c>
      <c r="T271" s="20">
        <f t="shared" si="135"/>
        <v>6370.9358618789511</v>
      </c>
      <c r="U271" s="25">
        <f t="shared" si="136"/>
        <v>253</v>
      </c>
      <c r="V271" s="20">
        <f t="shared" si="117"/>
        <v>6443.0140148550854</v>
      </c>
      <c r="W271" s="20">
        <f t="shared" si="118"/>
        <v>1371.7279211586701</v>
      </c>
      <c r="X271" s="20">
        <f t="shared" si="119"/>
        <v>5071.2860936964153</v>
      </c>
      <c r="Y271" s="26">
        <f t="shared" si="120"/>
        <v>269274.29813803761</v>
      </c>
      <c r="Z271" s="31">
        <v>42826</v>
      </c>
      <c r="AA271" s="28">
        <f t="shared" si="137"/>
        <v>0</v>
      </c>
      <c r="AB271" s="20">
        <f t="shared" si="121"/>
        <v>6443.0140148550854</v>
      </c>
      <c r="AC271" s="28">
        <f t="shared" si="138"/>
        <v>0</v>
      </c>
      <c r="AD271" s="20">
        <f t="shared" si="139"/>
        <v>5990.3438008727244</v>
      </c>
      <c r="AE271" s="25">
        <f t="shared" si="140"/>
        <v>253</v>
      </c>
      <c r="AF271" s="20">
        <f t="shared" si="122"/>
        <v>6909.1152521264676</v>
      </c>
      <c r="AG271" s="20">
        <f t="shared" si="123"/>
        <v>1630.8466371136874</v>
      </c>
      <c r="AH271" s="20">
        <f t="shared" si="124"/>
        <v>5278.2686150127802</v>
      </c>
      <c r="AI271" s="26">
        <f t="shared" si="125"/>
        <v>284650.02242742054</v>
      </c>
      <c r="AJ271" s="31">
        <v>42826</v>
      </c>
      <c r="AK271" s="28">
        <f t="shared" si="141"/>
        <v>0</v>
      </c>
      <c r="AL271" s="20">
        <f t="shared" si="126"/>
        <v>6909.1152521264676</v>
      </c>
      <c r="AM271" s="28">
        <f t="shared" si="142"/>
        <v>0</v>
      </c>
      <c r="AN271" s="20">
        <f t="shared" si="143"/>
        <v>6370.9358618789511</v>
      </c>
    </row>
    <row r="272" spans="1:40" ht="11.1" customHeight="1">
      <c r="A272" s="25">
        <f t="shared" si="127"/>
        <v>254</v>
      </c>
      <c r="B272" s="20">
        <f t="shared" si="108"/>
        <v>6443.0140148550854</v>
      </c>
      <c r="C272" s="20">
        <f t="shared" si="109"/>
        <v>1346.371490690188</v>
      </c>
      <c r="D272" s="20">
        <f t="shared" si="110"/>
        <v>5096.6425241648976</v>
      </c>
      <c r="E272" s="26">
        <f t="shared" si="111"/>
        <v>264177.65561387269</v>
      </c>
      <c r="F272" s="31">
        <v>42856</v>
      </c>
      <c r="G272" s="28">
        <f t="shared" si="128"/>
        <v>0</v>
      </c>
      <c r="H272" s="20">
        <f t="shared" si="129"/>
        <v>6443.0140148550854</v>
      </c>
      <c r="I272" s="28">
        <f t="shared" si="130"/>
        <v>0</v>
      </c>
      <c r="J272" s="20">
        <f t="shared" si="131"/>
        <v>5998.7114229273229</v>
      </c>
      <c r="K272" s="25">
        <f t="shared" si="132"/>
        <v>254</v>
      </c>
      <c r="L272" s="20">
        <f t="shared" si="112"/>
        <v>6909.1152521264676</v>
      </c>
      <c r="M272" s="20">
        <f t="shared" si="113"/>
        <v>1601.1563761542404</v>
      </c>
      <c r="N272" s="20">
        <f t="shared" si="114"/>
        <v>5307.9588759722274</v>
      </c>
      <c r="O272" s="26">
        <f t="shared" si="115"/>
        <v>279342.06355144829</v>
      </c>
      <c r="P272" s="31">
        <v>42856</v>
      </c>
      <c r="Q272" s="28">
        <f t="shared" si="133"/>
        <v>0</v>
      </c>
      <c r="R272" s="20">
        <f t="shared" si="116"/>
        <v>6909.1152521264676</v>
      </c>
      <c r="S272" s="28">
        <f t="shared" si="134"/>
        <v>0</v>
      </c>
      <c r="T272" s="20">
        <f t="shared" si="135"/>
        <v>6380.7336479955684</v>
      </c>
      <c r="U272" s="25">
        <f t="shared" si="136"/>
        <v>254</v>
      </c>
      <c r="V272" s="20">
        <f t="shared" si="117"/>
        <v>6443.0140148550854</v>
      </c>
      <c r="W272" s="20">
        <f t="shared" si="118"/>
        <v>1346.371490690188</v>
      </c>
      <c r="X272" s="20">
        <f t="shared" si="119"/>
        <v>5096.6425241648976</v>
      </c>
      <c r="Y272" s="26">
        <f t="shared" si="120"/>
        <v>264177.65561387269</v>
      </c>
      <c r="Z272" s="31">
        <v>42856</v>
      </c>
      <c r="AA272" s="28">
        <f t="shared" si="137"/>
        <v>0</v>
      </c>
      <c r="AB272" s="20">
        <f t="shared" si="121"/>
        <v>6443.0140148550854</v>
      </c>
      <c r="AC272" s="28">
        <f t="shared" si="138"/>
        <v>0</v>
      </c>
      <c r="AD272" s="20">
        <f t="shared" si="139"/>
        <v>5998.7114229273229</v>
      </c>
      <c r="AE272" s="25">
        <f t="shared" si="140"/>
        <v>254</v>
      </c>
      <c r="AF272" s="20">
        <f t="shared" si="122"/>
        <v>6909.1152521264676</v>
      </c>
      <c r="AG272" s="20">
        <f t="shared" si="123"/>
        <v>1601.1563761542404</v>
      </c>
      <c r="AH272" s="20">
        <f t="shared" si="124"/>
        <v>5307.9588759722274</v>
      </c>
      <c r="AI272" s="26">
        <f t="shared" si="125"/>
        <v>279342.06355144829</v>
      </c>
      <c r="AJ272" s="31">
        <v>42856</v>
      </c>
      <c r="AK272" s="28">
        <f t="shared" si="141"/>
        <v>0</v>
      </c>
      <c r="AL272" s="20">
        <f t="shared" si="126"/>
        <v>6909.1152521264676</v>
      </c>
      <c r="AM272" s="28">
        <f t="shared" si="142"/>
        <v>0</v>
      </c>
      <c r="AN272" s="20">
        <f t="shared" si="143"/>
        <v>6380.7336479955684</v>
      </c>
    </row>
    <row r="273" spans="1:40" ht="11.1" customHeight="1">
      <c r="A273" s="25">
        <f t="shared" si="127"/>
        <v>255</v>
      </c>
      <c r="B273" s="20">
        <f t="shared" si="108"/>
        <v>6443.0140148550854</v>
      </c>
      <c r="C273" s="20">
        <f t="shared" si="109"/>
        <v>1320.8882780693634</v>
      </c>
      <c r="D273" s="20">
        <f t="shared" si="110"/>
        <v>5122.1257367857215</v>
      </c>
      <c r="E273" s="26">
        <f t="shared" si="111"/>
        <v>259055.52987708696</v>
      </c>
      <c r="F273" s="31">
        <v>42887</v>
      </c>
      <c r="G273" s="28">
        <f t="shared" si="128"/>
        <v>0</v>
      </c>
      <c r="H273" s="20">
        <f t="shared" si="129"/>
        <v>6443.0140148550854</v>
      </c>
      <c r="I273" s="28">
        <f t="shared" si="130"/>
        <v>0</v>
      </c>
      <c r="J273" s="20">
        <f t="shared" si="131"/>
        <v>6007.1208830921951</v>
      </c>
      <c r="K273" s="25">
        <f t="shared" si="132"/>
        <v>255</v>
      </c>
      <c r="L273" s="20">
        <f t="shared" si="112"/>
        <v>6909.1152521264676</v>
      </c>
      <c r="M273" s="20">
        <f t="shared" si="113"/>
        <v>1571.2991074768968</v>
      </c>
      <c r="N273" s="20">
        <f t="shared" si="114"/>
        <v>5337.8161446495706</v>
      </c>
      <c r="O273" s="26">
        <f t="shared" si="115"/>
        <v>274004.24740679871</v>
      </c>
      <c r="P273" s="31">
        <v>42887</v>
      </c>
      <c r="Q273" s="28">
        <f t="shared" si="133"/>
        <v>0</v>
      </c>
      <c r="R273" s="20">
        <f t="shared" si="116"/>
        <v>6909.1152521264676</v>
      </c>
      <c r="S273" s="28">
        <f t="shared" si="134"/>
        <v>0</v>
      </c>
      <c r="T273" s="20">
        <f t="shared" si="135"/>
        <v>6390.5865466590913</v>
      </c>
      <c r="U273" s="25">
        <f t="shared" si="136"/>
        <v>255</v>
      </c>
      <c r="V273" s="20">
        <f t="shared" si="117"/>
        <v>6443.0140148550854</v>
      </c>
      <c r="W273" s="20">
        <f t="shared" si="118"/>
        <v>1320.8882780693634</v>
      </c>
      <c r="X273" s="20">
        <f t="shared" si="119"/>
        <v>5122.1257367857215</v>
      </c>
      <c r="Y273" s="26">
        <f t="shared" si="120"/>
        <v>259055.52987708696</v>
      </c>
      <c r="Z273" s="31">
        <v>42887</v>
      </c>
      <c r="AA273" s="28">
        <f t="shared" si="137"/>
        <v>0</v>
      </c>
      <c r="AB273" s="20">
        <f t="shared" si="121"/>
        <v>6443.0140148550854</v>
      </c>
      <c r="AC273" s="28">
        <f t="shared" si="138"/>
        <v>0</v>
      </c>
      <c r="AD273" s="20">
        <f t="shared" si="139"/>
        <v>6007.1208830921951</v>
      </c>
      <c r="AE273" s="25">
        <f t="shared" si="140"/>
        <v>255</v>
      </c>
      <c r="AF273" s="20">
        <f t="shared" si="122"/>
        <v>6909.1152521264676</v>
      </c>
      <c r="AG273" s="20">
        <f t="shared" si="123"/>
        <v>1571.2991074768968</v>
      </c>
      <c r="AH273" s="20">
        <f t="shared" si="124"/>
        <v>5337.8161446495706</v>
      </c>
      <c r="AI273" s="26">
        <f t="shared" si="125"/>
        <v>274004.24740679871</v>
      </c>
      <c r="AJ273" s="31">
        <v>42887</v>
      </c>
      <c r="AK273" s="28">
        <f t="shared" si="141"/>
        <v>0</v>
      </c>
      <c r="AL273" s="20">
        <f t="shared" si="126"/>
        <v>6909.1152521264676</v>
      </c>
      <c r="AM273" s="28">
        <f t="shared" si="142"/>
        <v>0</v>
      </c>
      <c r="AN273" s="20">
        <f t="shared" si="143"/>
        <v>6390.5865466590913</v>
      </c>
    </row>
    <row r="274" spans="1:40" ht="11.1" customHeight="1">
      <c r="A274" s="25">
        <f t="shared" si="127"/>
        <v>256</v>
      </c>
      <c r="B274" s="20">
        <f t="shared" si="108"/>
        <v>6443.0140148550854</v>
      </c>
      <c r="C274" s="20">
        <f t="shared" si="109"/>
        <v>1295.2776493854346</v>
      </c>
      <c r="D274" s="20">
        <f t="shared" si="110"/>
        <v>5147.736365469651</v>
      </c>
      <c r="E274" s="26">
        <f t="shared" si="111"/>
        <v>253907.79351161732</v>
      </c>
      <c r="F274" s="31">
        <v>42917</v>
      </c>
      <c r="G274" s="28">
        <f t="shared" si="128"/>
        <v>0</v>
      </c>
      <c r="H274" s="20">
        <f t="shared" si="129"/>
        <v>6443.0140148550854</v>
      </c>
      <c r="I274" s="28">
        <f t="shared" si="130"/>
        <v>0</v>
      </c>
      <c r="J274" s="20">
        <f t="shared" si="131"/>
        <v>6015.5723905578916</v>
      </c>
      <c r="K274" s="25">
        <f t="shared" si="132"/>
        <v>256</v>
      </c>
      <c r="L274" s="20">
        <f t="shared" si="112"/>
        <v>6909.1152521264676</v>
      </c>
      <c r="M274" s="20">
        <f t="shared" si="113"/>
        <v>1541.2738916632427</v>
      </c>
      <c r="N274" s="20">
        <f t="shared" si="114"/>
        <v>5367.8413604632251</v>
      </c>
      <c r="O274" s="26">
        <f t="shared" si="115"/>
        <v>268636.40604633547</v>
      </c>
      <c r="P274" s="31">
        <v>42917</v>
      </c>
      <c r="Q274" s="28">
        <f t="shared" si="133"/>
        <v>0</v>
      </c>
      <c r="R274" s="20">
        <f t="shared" si="116"/>
        <v>6909.1152521264676</v>
      </c>
      <c r="S274" s="28">
        <f t="shared" si="134"/>
        <v>0</v>
      </c>
      <c r="T274" s="20">
        <f t="shared" si="135"/>
        <v>6400.4948678775972</v>
      </c>
      <c r="U274" s="25">
        <f t="shared" si="136"/>
        <v>256</v>
      </c>
      <c r="V274" s="20">
        <f t="shared" si="117"/>
        <v>6443.0140148550854</v>
      </c>
      <c r="W274" s="20">
        <f t="shared" si="118"/>
        <v>1295.2776493854346</v>
      </c>
      <c r="X274" s="20">
        <f t="shared" si="119"/>
        <v>5147.736365469651</v>
      </c>
      <c r="Y274" s="26">
        <f t="shared" si="120"/>
        <v>253907.79351161732</v>
      </c>
      <c r="Z274" s="31">
        <v>42917</v>
      </c>
      <c r="AA274" s="28">
        <f t="shared" si="137"/>
        <v>0</v>
      </c>
      <c r="AB274" s="20">
        <f t="shared" si="121"/>
        <v>6443.0140148550854</v>
      </c>
      <c r="AC274" s="28">
        <f t="shared" si="138"/>
        <v>0</v>
      </c>
      <c r="AD274" s="20">
        <f t="shared" si="139"/>
        <v>6015.5723905578916</v>
      </c>
      <c r="AE274" s="25">
        <f t="shared" si="140"/>
        <v>256</v>
      </c>
      <c r="AF274" s="20">
        <f t="shared" si="122"/>
        <v>6909.1152521264676</v>
      </c>
      <c r="AG274" s="20">
        <f t="shared" si="123"/>
        <v>1541.2738916632427</v>
      </c>
      <c r="AH274" s="20">
        <f t="shared" si="124"/>
        <v>5367.8413604632251</v>
      </c>
      <c r="AI274" s="26">
        <f t="shared" si="125"/>
        <v>268636.40604633547</v>
      </c>
      <c r="AJ274" s="31">
        <v>42917</v>
      </c>
      <c r="AK274" s="28">
        <f t="shared" si="141"/>
        <v>0</v>
      </c>
      <c r="AL274" s="20">
        <f t="shared" si="126"/>
        <v>6909.1152521264676</v>
      </c>
      <c r="AM274" s="28">
        <f t="shared" si="142"/>
        <v>0</v>
      </c>
      <c r="AN274" s="20">
        <f t="shared" si="143"/>
        <v>6400.4948678775972</v>
      </c>
    </row>
    <row r="275" spans="1:40" ht="11.1" customHeight="1">
      <c r="A275" s="25">
        <f t="shared" si="127"/>
        <v>257</v>
      </c>
      <c r="B275" s="20">
        <f t="shared" ref="B275:B338" si="144">IF(A275&gt;B$11*12,0,PMT(B$13/12,B$11*12,-B$12))</f>
        <v>6443.0140148550854</v>
      </c>
      <c r="C275" s="20">
        <f t="shared" ref="C275:C338" si="145">IF(A275&gt;12*B$11,0,E274*B$13/12)</f>
        <v>1269.5389675580866</v>
      </c>
      <c r="D275" s="20">
        <f t="shared" ref="D275:D338" si="146">IF(A275&gt;12*B$11,0,B275-C275)</f>
        <v>5173.475047296999</v>
      </c>
      <c r="E275" s="26">
        <f t="shared" ref="E275:E338" si="147">IF(A275&gt;B$11*12,0,E274-D275)</f>
        <v>248734.31846432033</v>
      </c>
      <c r="F275" s="31">
        <v>42948</v>
      </c>
      <c r="G275" s="28">
        <f t="shared" si="128"/>
        <v>0</v>
      </c>
      <c r="H275" s="20">
        <f t="shared" si="129"/>
        <v>6443.0140148550854</v>
      </c>
      <c r="I275" s="28">
        <f t="shared" si="130"/>
        <v>0</v>
      </c>
      <c r="J275" s="20">
        <f t="shared" si="131"/>
        <v>6024.0661555609167</v>
      </c>
      <c r="K275" s="25">
        <f t="shared" si="132"/>
        <v>257</v>
      </c>
      <c r="L275" s="20">
        <f t="shared" ref="L275:L338" si="148">IF(K275&gt;L$11*12,0,PMT(L$13/12,L$11*12,-L$12))</f>
        <v>6909.1152521264676</v>
      </c>
      <c r="M275" s="20">
        <f t="shared" ref="M275:M338" si="149">IF(K275&gt;12*L$11,0,O274*L$13/12)</f>
        <v>1511.079784010637</v>
      </c>
      <c r="N275" s="20">
        <f t="shared" ref="N275:N338" si="150">IF(K275&gt;12*L$11,0,L275-M275)</f>
        <v>5398.0354681158306</v>
      </c>
      <c r="O275" s="26">
        <f t="shared" ref="O275:O338" si="151">IF(K275&gt;L$11*12,0,O274-N275)</f>
        <v>263238.37057821965</v>
      </c>
      <c r="P275" s="31">
        <v>42948</v>
      </c>
      <c r="Q275" s="28">
        <f t="shared" si="133"/>
        <v>0</v>
      </c>
      <c r="R275" s="20">
        <f t="shared" ref="R275:R338" si="152">L275</f>
        <v>6909.1152521264676</v>
      </c>
      <c r="S275" s="28">
        <f t="shared" si="134"/>
        <v>0</v>
      </c>
      <c r="T275" s="20">
        <f t="shared" si="135"/>
        <v>6410.4589234029572</v>
      </c>
      <c r="U275" s="25">
        <f t="shared" si="136"/>
        <v>257</v>
      </c>
      <c r="V275" s="20">
        <f t="shared" ref="V275:V338" si="153">IF(U275&gt;V$11*12,0,PMT(V$13/12,V$11*12,-V$12))</f>
        <v>6443.0140148550854</v>
      </c>
      <c r="W275" s="20">
        <f t="shared" ref="W275:W338" si="154">IF(U275&gt;12*V$11,0,Y274*V$13/12)</f>
        <v>1269.5389675580866</v>
      </c>
      <c r="X275" s="20">
        <f t="shared" ref="X275:X338" si="155">IF(U275&gt;12*V$11,0,V275-W275)</f>
        <v>5173.475047296999</v>
      </c>
      <c r="Y275" s="26">
        <f t="shared" ref="Y275:Y338" si="156">IF(U275&gt;V$11*12,0,Y274-X275)</f>
        <v>248734.31846432033</v>
      </c>
      <c r="Z275" s="31">
        <v>42948</v>
      </c>
      <c r="AA275" s="28">
        <f t="shared" si="137"/>
        <v>0</v>
      </c>
      <c r="AB275" s="20">
        <f t="shared" ref="AB275:AB338" si="157">V275</f>
        <v>6443.0140148550854</v>
      </c>
      <c r="AC275" s="28">
        <f t="shared" si="138"/>
        <v>0</v>
      </c>
      <c r="AD275" s="20">
        <f t="shared" si="139"/>
        <v>6024.0661555609167</v>
      </c>
      <c r="AE275" s="25">
        <f t="shared" si="140"/>
        <v>257</v>
      </c>
      <c r="AF275" s="20">
        <f t="shared" ref="AF275:AF338" si="158">IF(AE275&gt;AF$11*12,0,PMT(AF$13/12,AF$11*12,-AF$12))</f>
        <v>6909.1152521264676</v>
      </c>
      <c r="AG275" s="20">
        <f t="shared" ref="AG275:AG338" si="159">IF(AE275&gt;12*AF$11,0,AI274*AF$13/12)</f>
        <v>1511.079784010637</v>
      </c>
      <c r="AH275" s="20">
        <f t="shared" ref="AH275:AH338" si="160">IF(AE275&gt;12*AF$11,0,AF275-AG275)</f>
        <v>5398.0354681158306</v>
      </c>
      <c r="AI275" s="26">
        <f t="shared" ref="AI275:AI338" si="161">IF(AE275&gt;AF$11*12,0,AI274-AH275)</f>
        <v>263238.37057821965</v>
      </c>
      <c r="AJ275" s="31">
        <v>42948</v>
      </c>
      <c r="AK275" s="28">
        <f t="shared" si="141"/>
        <v>0</v>
      </c>
      <c r="AL275" s="20">
        <f t="shared" ref="AL275:AL338" si="162">AF275</f>
        <v>6909.1152521264676</v>
      </c>
      <c r="AM275" s="28">
        <f t="shared" si="142"/>
        <v>0</v>
      </c>
      <c r="AN275" s="20">
        <f t="shared" si="143"/>
        <v>6410.4589234029572</v>
      </c>
    </row>
    <row r="276" spans="1:40" ht="11.1" customHeight="1">
      <c r="A276" s="25">
        <f t="shared" ref="A276:A339" si="163">A275+1</f>
        <v>258</v>
      </c>
      <c r="B276" s="20">
        <f t="shared" si="144"/>
        <v>6443.0140148550854</v>
      </c>
      <c r="C276" s="20">
        <f t="shared" si="145"/>
        <v>1243.6715923216016</v>
      </c>
      <c r="D276" s="20">
        <f t="shared" si="146"/>
        <v>5199.3424225334838</v>
      </c>
      <c r="E276" s="26">
        <f t="shared" si="147"/>
        <v>243534.97604178684</v>
      </c>
      <c r="F276" s="31">
        <v>42979</v>
      </c>
      <c r="G276" s="28">
        <f t="shared" ref="G276:G339" si="164">IF(A276&lt;D$13*12,B276,IF(A276&gt;D$13*12,0,B276+E276*(1+D$12)))</f>
        <v>0</v>
      </c>
      <c r="H276" s="20">
        <f t="shared" ref="H276:H339" si="165">B276</f>
        <v>6443.0140148550854</v>
      </c>
      <c r="I276" s="28">
        <f t="shared" ref="I276:I339" si="166">IF(A276&lt;D$13*12,B276-(D$14*C276),IF(A276&gt;D$13*12,0,B276-(D$14*C276)+E276*(1+(1-D$14)*D$12)))</f>
        <v>0</v>
      </c>
      <c r="J276" s="20">
        <f t="shared" ref="J276:J339" si="167">B276-D$14*C276</f>
        <v>6032.6023893889569</v>
      </c>
      <c r="K276" s="25">
        <f t="shared" ref="K276:K339" si="168">K275+1</f>
        <v>258</v>
      </c>
      <c r="L276" s="20">
        <f t="shared" si="148"/>
        <v>6909.1152521264676</v>
      </c>
      <c r="M276" s="20">
        <f t="shared" si="149"/>
        <v>1480.7158345024857</v>
      </c>
      <c r="N276" s="20">
        <f t="shared" si="150"/>
        <v>5428.3994176239821</v>
      </c>
      <c r="O276" s="26">
        <f t="shared" si="151"/>
        <v>257809.97116059565</v>
      </c>
      <c r="P276" s="31">
        <v>42979</v>
      </c>
      <c r="Q276" s="28">
        <f t="shared" ref="Q276:Q339" si="169">IF(K276&lt;N$13*12,L276,IF(K276&gt;N$13*12,0,L276+O276*(1+N$12)))</f>
        <v>0</v>
      </c>
      <c r="R276" s="20">
        <f t="shared" si="152"/>
        <v>6909.1152521264676</v>
      </c>
      <c r="S276" s="28">
        <f t="shared" ref="S276:S339" si="170">IF(K276&lt;N$13*12,L276-(N$14*M276),IF(K276&gt;N$13*12,0,L276-(N$14*M276)+O276*(1+(1-N$14)*N$12)))</f>
        <v>0</v>
      </c>
      <c r="T276" s="20">
        <f t="shared" ref="T276:T339" si="171">L276-N$14*M276</f>
        <v>6420.479026740647</v>
      </c>
      <c r="U276" s="25">
        <f t="shared" ref="U276:U339" si="172">U275+1</f>
        <v>258</v>
      </c>
      <c r="V276" s="20">
        <f t="shared" si="153"/>
        <v>6443.0140148550854</v>
      </c>
      <c r="W276" s="20">
        <f t="shared" si="154"/>
        <v>1243.6715923216016</v>
      </c>
      <c r="X276" s="20">
        <f t="shared" si="155"/>
        <v>5199.3424225334838</v>
      </c>
      <c r="Y276" s="26">
        <f t="shared" si="156"/>
        <v>243534.97604178684</v>
      </c>
      <c r="Z276" s="31">
        <v>42979</v>
      </c>
      <c r="AA276" s="28">
        <f t="shared" ref="AA276:AA339" si="173">IF(U276&lt;X$13*12,V276,IF(U276&gt;X$13*12,0,V276+Y276*(1+X$12)))</f>
        <v>0</v>
      </c>
      <c r="AB276" s="20">
        <f t="shared" si="157"/>
        <v>6443.0140148550854</v>
      </c>
      <c r="AC276" s="28">
        <f t="shared" ref="AC276:AC339" si="174">IF(U276&lt;X$13*12,V276-(X$14*W276),IF(U276&gt;X$13*12,0,V276-(X$14*W276)+Y276*(1+(1-X$14)*X$12)))</f>
        <v>0</v>
      </c>
      <c r="AD276" s="20">
        <f t="shared" ref="AD276:AD339" si="175">V276-X$14*W276</f>
        <v>6032.6023893889569</v>
      </c>
      <c r="AE276" s="25">
        <f t="shared" ref="AE276:AE339" si="176">AE275+1</f>
        <v>258</v>
      </c>
      <c r="AF276" s="20">
        <f t="shared" si="158"/>
        <v>6909.1152521264676</v>
      </c>
      <c r="AG276" s="20">
        <f t="shared" si="159"/>
        <v>1480.7158345024857</v>
      </c>
      <c r="AH276" s="20">
        <f t="shared" si="160"/>
        <v>5428.3994176239821</v>
      </c>
      <c r="AI276" s="26">
        <f t="shared" si="161"/>
        <v>257809.97116059565</v>
      </c>
      <c r="AJ276" s="31">
        <v>42979</v>
      </c>
      <c r="AK276" s="28">
        <f t="shared" ref="AK276:AK339" si="177">IF(AE276&lt;AH$13*12,AF276,IF(AE276&gt;AH$13*12,0,AF276+AI276*(1+AH$12)))</f>
        <v>0</v>
      </c>
      <c r="AL276" s="20">
        <f t="shared" si="162"/>
        <v>6909.1152521264676</v>
      </c>
      <c r="AM276" s="28">
        <f t="shared" ref="AM276:AM339" si="178">IF(AE276&lt;AH$13*12,AF276-(AH$14*AG276),IF(AE276&gt;AH$13*12,0,AF276-(AH$14*AG276)+AI276*(1+(1-AH$14)*AH$12)))</f>
        <v>0</v>
      </c>
      <c r="AN276" s="20">
        <f t="shared" ref="AN276:AN339" si="179">AF276-AH$14*AG276</f>
        <v>6420.479026740647</v>
      </c>
    </row>
    <row r="277" spans="1:40" ht="11.1" customHeight="1">
      <c r="A277" s="25">
        <f t="shared" si="163"/>
        <v>259</v>
      </c>
      <c r="B277" s="20">
        <f t="shared" si="144"/>
        <v>6443.0140148550854</v>
      </c>
      <c r="C277" s="20">
        <f t="shared" si="145"/>
        <v>1217.6748802089342</v>
      </c>
      <c r="D277" s="20">
        <f t="shared" si="146"/>
        <v>5225.3391346461513</v>
      </c>
      <c r="E277" s="26">
        <f t="shared" si="147"/>
        <v>238309.6369071407</v>
      </c>
      <c r="F277" s="31">
        <v>43009</v>
      </c>
      <c r="G277" s="28">
        <f t="shared" si="164"/>
        <v>0</v>
      </c>
      <c r="H277" s="20">
        <f t="shared" si="165"/>
        <v>6443.0140148550854</v>
      </c>
      <c r="I277" s="28">
        <f t="shared" si="166"/>
        <v>0</v>
      </c>
      <c r="J277" s="20">
        <f t="shared" si="167"/>
        <v>6041.1813043861375</v>
      </c>
      <c r="K277" s="25">
        <f t="shared" si="168"/>
        <v>259</v>
      </c>
      <c r="L277" s="20">
        <f t="shared" si="148"/>
        <v>6909.1152521264676</v>
      </c>
      <c r="M277" s="20">
        <f t="shared" si="149"/>
        <v>1450.1810877783507</v>
      </c>
      <c r="N277" s="20">
        <f t="shared" si="150"/>
        <v>5458.9341643481166</v>
      </c>
      <c r="O277" s="26">
        <f t="shared" si="151"/>
        <v>252351.03699624754</v>
      </c>
      <c r="P277" s="31">
        <v>43009</v>
      </c>
      <c r="Q277" s="28">
        <f t="shared" si="169"/>
        <v>0</v>
      </c>
      <c r="R277" s="20">
        <f t="shared" si="152"/>
        <v>6909.1152521264676</v>
      </c>
      <c r="S277" s="28">
        <f t="shared" si="170"/>
        <v>0</v>
      </c>
      <c r="T277" s="20">
        <f t="shared" si="171"/>
        <v>6430.5554931596116</v>
      </c>
      <c r="U277" s="25">
        <f t="shared" si="172"/>
        <v>259</v>
      </c>
      <c r="V277" s="20">
        <f t="shared" si="153"/>
        <v>6443.0140148550854</v>
      </c>
      <c r="W277" s="20">
        <f t="shared" si="154"/>
        <v>1217.6748802089342</v>
      </c>
      <c r="X277" s="20">
        <f t="shared" si="155"/>
        <v>5225.3391346461513</v>
      </c>
      <c r="Y277" s="26">
        <f t="shared" si="156"/>
        <v>238309.6369071407</v>
      </c>
      <c r="Z277" s="31">
        <v>43009</v>
      </c>
      <c r="AA277" s="28">
        <f t="shared" si="173"/>
        <v>0</v>
      </c>
      <c r="AB277" s="20">
        <f t="shared" si="157"/>
        <v>6443.0140148550854</v>
      </c>
      <c r="AC277" s="28">
        <f t="shared" si="174"/>
        <v>0</v>
      </c>
      <c r="AD277" s="20">
        <f t="shared" si="175"/>
        <v>6041.1813043861375</v>
      </c>
      <c r="AE277" s="25">
        <f t="shared" si="176"/>
        <v>259</v>
      </c>
      <c r="AF277" s="20">
        <f t="shared" si="158"/>
        <v>6909.1152521264676</v>
      </c>
      <c r="AG277" s="20">
        <f t="shared" si="159"/>
        <v>1450.1810877783507</v>
      </c>
      <c r="AH277" s="20">
        <f t="shared" si="160"/>
        <v>5458.9341643481166</v>
      </c>
      <c r="AI277" s="26">
        <f t="shared" si="161"/>
        <v>252351.03699624754</v>
      </c>
      <c r="AJ277" s="31">
        <v>43009</v>
      </c>
      <c r="AK277" s="28">
        <f t="shared" si="177"/>
        <v>0</v>
      </c>
      <c r="AL277" s="20">
        <f t="shared" si="162"/>
        <v>6909.1152521264676</v>
      </c>
      <c r="AM277" s="28">
        <f t="shared" si="178"/>
        <v>0</v>
      </c>
      <c r="AN277" s="20">
        <f t="shared" si="179"/>
        <v>6430.5554931596116</v>
      </c>
    </row>
    <row r="278" spans="1:40" ht="11.1" customHeight="1">
      <c r="A278" s="25">
        <f t="shared" si="163"/>
        <v>260</v>
      </c>
      <c r="B278" s="20">
        <f t="shared" si="144"/>
        <v>6443.0140148550854</v>
      </c>
      <c r="C278" s="20">
        <f t="shared" si="145"/>
        <v>1191.5481845357033</v>
      </c>
      <c r="D278" s="20">
        <f t="shared" si="146"/>
        <v>5251.4658303193819</v>
      </c>
      <c r="E278" s="26">
        <f t="shared" si="147"/>
        <v>233058.17107682131</v>
      </c>
      <c r="F278" s="31">
        <v>43040</v>
      </c>
      <c r="G278" s="28">
        <f t="shared" si="164"/>
        <v>0</v>
      </c>
      <c r="H278" s="20">
        <f t="shared" si="165"/>
        <v>6443.0140148550854</v>
      </c>
      <c r="I278" s="28">
        <f t="shared" si="166"/>
        <v>0</v>
      </c>
      <c r="J278" s="20">
        <f t="shared" si="167"/>
        <v>6049.8031139583036</v>
      </c>
      <c r="K278" s="25">
        <f t="shared" si="168"/>
        <v>260</v>
      </c>
      <c r="L278" s="20">
        <f t="shared" si="148"/>
        <v>6909.1152521264676</v>
      </c>
      <c r="M278" s="20">
        <f t="shared" si="149"/>
        <v>1419.4745831038924</v>
      </c>
      <c r="N278" s="20">
        <f t="shared" si="150"/>
        <v>5489.6406690225749</v>
      </c>
      <c r="O278" s="26">
        <f t="shared" si="151"/>
        <v>246861.39632722497</v>
      </c>
      <c r="P278" s="31">
        <v>43040</v>
      </c>
      <c r="Q278" s="28">
        <f t="shared" si="169"/>
        <v>0</v>
      </c>
      <c r="R278" s="20">
        <f t="shared" si="152"/>
        <v>6909.1152521264676</v>
      </c>
      <c r="S278" s="28">
        <f t="shared" si="170"/>
        <v>0</v>
      </c>
      <c r="T278" s="20">
        <f t="shared" si="171"/>
        <v>6440.6886397021826</v>
      </c>
      <c r="U278" s="25">
        <f t="shared" si="172"/>
        <v>260</v>
      </c>
      <c r="V278" s="20">
        <f t="shared" si="153"/>
        <v>6443.0140148550854</v>
      </c>
      <c r="W278" s="20">
        <f t="shared" si="154"/>
        <v>1191.5481845357033</v>
      </c>
      <c r="X278" s="20">
        <f t="shared" si="155"/>
        <v>5251.4658303193819</v>
      </c>
      <c r="Y278" s="26">
        <f t="shared" si="156"/>
        <v>233058.17107682131</v>
      </c>
      <c r="Z278" s="31">
        <v>43040</v>
      </c>
      <c r="AA278" s="28">
        <f t="shared" si="173"/>
        <v>0</v>
      </c>
      <c r="AB278" s="20">
        <f t="shared" si="157"/>
        <v>6443.0140148550854</v>
      </c>
      <c r="AC278" s="28">
        <f t="shared" si="174"/>
        <v>0</v>
      </c>
      <c r="AD278" s="20">
        <f t="shared" si="175"/>
        <v>6049.8031139583036</v>
      </c>
      <c r="AE278" s="25">
        <f t="shared" si="176"/>
        <v>260</v>
      </c>
      <c r="AF278" s="20">
        <f t="shared" si="158"/>
        <v>6909.1152521264676</v>
      </c>
      <c r="AG278" s="20">
        <f t="shared" si="159"/>
        <v>1419.4745831038924</v>
      </c>
      <c r="AH278" s="20">
        <f t="shared" si="160"/>
        <v>5489.6406690225749</v>
      </c>
      <c r="AI278" s="26">
        <f t="shared" si="161"/>
        <v>246861.39632722497</v>
      </c>
      <c r="AJ278" s="31">
        <v>43040</v>
      </c>
      <c r="AK278" s="28">
        <f t="shared" si="177"/>
        <v>0</v>
      </c>
      <c r="AL278" s="20">
        <f t="shared" si="162"/>
        <v>6909.1152521264676</v>
      </c>
      <c r="AM278" s="28">
        <f t="shared" si="178"/>
        <v>0</v>
      </c>
      <c r="AN278" s="20">
        <f t="shared" si="179"/>
        <v>6440.6886397021826</v>
      </c>
    </row>
    <row r="279" spans="1:40" ht="11.1" customHeight="1">
      <c r="A279" s="25">
        <f t="shared" si="163"/>
        <v>261</v>
      </c>
      <c r="B279" s="20">
        <f t="shared" si="144"/>
        <v>6443.0140148550854</v>
      </c>
      <c r="C279" s="20">
        <f t="shared" si="145"/>
        <v>1165.2908553841064</v>
      </c>
      <c r="D279" s="20">
        <f t="shared" si="146"/>
        <v>5277.7231594709792</v>
      </c>
      <c r="E279" s="26">
        <f t="shared" si="147"/>
        <v>227780.44791735034</v>
      </c>
      <c r="F279" s="31">
        <v>43070</v>
      </c>
      <c r="G279" s="28">
        <f t="shared" si="164"/>
        <v>0</v>
      </c>
      <c r="H279" s="20">
        <f t="shared" si="165"/>
        <v>6443.0140148550854</v>
      </c>
      <c r="I279" s="28">
        <f t="shared" si="166"/>
        <v>0</v>
      </c>
      <c r="J279" s="20">
        <f t="shared" si="167"/>
        <v>6058.4680325783302</v>
      </c>
      <c r="K279" s="25">
        <f t="shared" si="168"/>
        <v>261</v>
      </c>
      <c r="L279" s="20">
        <f t="shared" si="148"/>
        <v>6909.1152521264676</v>
      </c>
      <c r="M279" s="20">
        <f t="shared" si="149"/>
        <v>1388.5953543406406</v>
      </c>
      <c r="N279" s="20">
        <f t="shared" si="150"/>
        <v>5520.5198977858272</v>
      </c>
      <c r="O279" s="26">
        <f t="shared" si="151"/>
        <v>241340.87642943914</v>
      </c>
      <c r="P279" s="31">
        <v>43070</v>
      </c>
      <c r="Q279" s="28">
        <f t="shared" si="169"/>
        <v>0</v>
      </c>
      <c r="R279" s="20">
        <f t="shared" si="152"/>
        <v>6909.1152521264676</v>
      </c>
      <c r="S279" s="28">
        <f t="shared" si="170"/>
        <v>0</v>
      </c>
      <c r="T279" s="20">
        <f t="shared" si="171"/>
        <v>6450.878785194056</v>
      </c>
      <c r="U279" s="25">
        <f t="shared" si="172"/>
        <v>261</v>
      </c>
      <c r="V279" s="20">
        <f t="shared" si="153"/>
        <v>6443.0140148550854</v>
      </c>
      <c r="W279" s="20">
        <f t="shared" si="154"/>
        <v>1165.2908553841064</v>
      </c>
      <c r="X279" s="20">
        <f t="shared" si="155"/>
        <v>5277.7231594709792</v>
      </c>
      <c r="Y279" s="26">
        <f t="shared" si="156"/>
        <v>227780.44791735034</v>
      </c>
      <c r="Z279" s="31">
        <v>43070</v>
      </c>
      <c r="AA279" s="28">
        <f t="shared" si="173"/>
        <v>0</v>
      </c>
      <c r="AB279" s="20">
        <f t="shared" si="157"/>
        <v>6443.0140148550854</v>
      </c>
      <c r="AC279" s="28">
        <f t="shared" si="174"/>
        <v>0</v>
      </c>
      <c r="AD279" s="20">
        <f t="shared" si="175"/>
        <v>6058.4680325783302</v>
      </c>
      <c r="AE279" s="25">
        <f t="shared" si="176"/>
        <v>261</v>
      </c>
      <c r="AF279" s="20">
        <f t="shared" si="158"/>
        <v>6909.1152521264676</v>
      </c>
      <c r="AG279" s="20">
        <f t="shared" si="159"/>
        <v>1388.5953543406406</v>
      </c>
      <c r="AH279" s="20">
        <f t="shared" si="160"/>
        <v>5520.5198977858272</v>
      </c>
      <c r="AI279" s="26">
        <f t="shared" si="161"/>
        <v>241340.87642943914</v>
      </c>
      <c r="AJ279" s="31">
        <v>43070</v>
      </c>
      <c r="AK279" s="28">
        <f t="shared" si="177"/>
        <v>0</v>
      </c>
      <c r="AL279" s="20">
        <f t="shared" si="162"/>
        <v>6909.1152521264676</v>
      </c>
      <c r="AM279" s="28">
        <f t="shared" si="178"/>
        <v>0</v>
      </c>
      <c r="AN279" s="20">
        <f t="shared" si="179"/>
        <v>6450.878785194056</v>
      </c>
    </row>
    <row r="280" spans="1:40" ht="11.1" customHeight="1">
      <c r="A280" s="25">
        <f t="shared" si="163"/>
        <v>262</v>
      </c>
      <c r="B280" s="20">
        <f t="shared" si="144"/>
        <v>6443.0140148550854</v>
      </c>
      <c r="C280" s="20">
        <f t="shared" si="145"/>
        <v>1138.9022395867516</v>
      </c>
      <c r="D280" s="20">
        <f t="shared" si="146"/>
        <v>5304.111775268334</v>
      </c>
      <c r="E280" s="26">
        <f t="shared" si="147"/>
        <v>222476.336142082</v>
      </c>
      <c r="F280" s="31">
        <v>43101</v>
      </c>
      <c r="G280" s="28">
        <f t="shared" si="164"/>
        <v>0</v>
      </c>
      <c r="H280" s="20">
        <f t="shared" si="165"/>
        <v>6443.0140148550854</v>
      </c>
      <c r="I280" s="28">
        <f t="shared" si="166"/>
        <v>0</v>
      </c>
      <c r="J280" s="20">
        <f t="shared" si="167"/>
        <v>6067.1762757914576</v>
      </c>
      <c r="K280" s="25">
        <f t="shared" si="168"/>
        <v>262</v>
      </c>
      <c r="L280" s="20">
        <f t="shared" si="148"/>
        <v>6909.1152521264676</v>
      </c>
      <c r="M280" s="20">
        <f t="shared" si="149"/>
        <v>1357.5424299155952</v>
      </c>
      <c r="N280" s="20">
        <f t="shared" si="150"/>
        <v>5551.5728222108719</v>
      </c>
      <c r="O280" s="26">
        <f t="shared" si="151"/>
        <v>235789.30360722827</v>
      </c>
      <c r="P280" s="31">
        <v>43101</v>
      </c>
      <c r="Q280" s="28">
        <f t="shared" si="169"/>
        <v>0</v>
      </c>
      <c r="R280" s="20">
        <f t="shared" si="152"/>
        <v>6909.1152521264676</v>
      </c>
      <c r="S280" s="28">
        <f t="shared" si="170"/>
        <v>0</v>
      </c>
      <c r="T280" s="20">
        <f t="shared" si="171"/>
        <v>6461.1262502543213</v>
      </c>
      <c r="U280" s="25">
        <f t="shared" si="172"/>
        <v>262</v>
      </c>
      <c r="V280" s="20">
        <f t="shared" si="153"/>
        <v>6443.0140148550854</v>
      </c>
      <c r="W280" s="20">
        <f t="shared" si="154"/>
        <v>1138.9022395867516</v>
      </c>
      <c r="X280" s="20">
        <f t="shared" si="155"/>
        <v>5304.111775268334</v>
      </c>
      <c r="Y280" s="26">
        <f t="shared" si="156"/>
        <v>222476.336142082</v>
      </c>
      <c r="Z280" s="31">
        <v>43101</v>
      </c>
      <c r="AA280" s="28">
        <f t="shared" si="173"/>
        <v>0</v>
      </c>
      <c r="AB280" s="20">
        <f t="shared" si="157"/>
        <v>6443.0140148550854</v>
      </c>
      <c r="AC280" s="28">
        <f t="shared" si="174"/>
        <v>0</v>
      </c>
      <c r="AD280" s="20">
        <f t="shared" si="175"/>
        <v>6067.1762757914576</v>
      </c>
      <c r="AE280" s="25">
        <f t="shared" si="176"/>
        <v>262</v>
      </c>
      <c r="AF280" s="20">
        <f t="shared" si="158"/>
        <v>6909.1152521264676</v>
      </c>
      <c r="AG280" s="20">
        <f t="shared" si="159"/>
        <v>1357.5424299155952</v>
      </c>
      <c r="AH280" s="20">
        <f t="shared" si="160"/>
        <v>5551.5728222108719</v>
      </c>
      <c r="AI280" s="26">
        <f t="shared" si="161"/>
        <v>235789.30360722827</v>
      </c>
      <c r="AJ280" s="31">
        <v>43101</v>
      </c>
      <c r="AK280" s="28">
        <f t="shared" si="177"/>
        <v>0</v>
      </c>
      <c r="AL280" s="20">
        <f t="shared" si="162"/>
        <v>6909.1152521264676</v>
      </c>
      <c r="AM280" s="28">
        <f t="shared" si="178"/>
        <v>0</v>
      </c>
      <c r="AN280" s="20">
        <f t="shared" si="179"/>
        <v>6461.1262502543213</v>
      </c>
    </row>
    <row r="281" spans="1:40" ht="11.1" customHeight="1">
      <c r="A281" s="25">
        <f t="shared" si="163"/>
        <v>263</v>
      </c>
      <c r="B281" s="20">
        <f t="shared" si="144"/>
        <v>6443.0140148550854</v>
      </c>
      <c r="C281" s="20">
        <f t="shared" si="145"/>
        <v>1112.3816807104099</v>
      </c>
      <c r="D281" s="20">
        <f t="shared" si="146"/>
        <v>5330.632334144675</v>
      </c>
      <c r="E281" s="26">
        <f t="shared" si="147"/>
        <v>217145.70380793733</v>
      </c>
      <c r="F281" s="31">
        <v>43132</v>
      </c>
      <c r="G281" s="28">
        <f t="shared" si="164"/>
        <v>0</v>
      </c>
      <c r="H281" s="20">
        <f t="shared" si="165"/>
        <v>6443.0140148550854</v>
      </c>
      <c r="I281" s="28">
        <f t="shared" si="166"/>
        <v>0</v>
      </c>
      <c r="J281" s="20">
        <f t="shared" si="167"/>
        <v>6075.92806022065</v>
      </c>
      <c r="K281" s="25">
        <f t="shared" si="168"/>
        <v>263</v>
      </c>
      <c r="L281" s="20">
        <f t="shared" si="148"/>
        <v>6909.1152521264676</v>
      </c>
      <c r="M281" s="20">
        <f t="shared" si="149"/>
        <v>1326.314832790659</v>
      </c>
      <c r="N281" s="20">
        <f t="shared" si="150"/>
        <v>5582.8004193358083</v>
      </c>
      <c r="O281" s="26">
        <f t="shared" si="151"/>
        <v>230206.50318789246</v>
      </c>
      <c r="P281" s="31">
        <v>43132</v>
      </c>
      <c r="Q281" s="28">
        <f t="shared" si="169"/>
        <v>0</v>
      </c>
      <c r="R281" s="20">
        <f t="shared" si="152"/>
        <v>6909.1152521264676</v>
      </c>
      <c r="S281" s="28">
        <f t="shared" si="170"/>
        <v>0</v>
      </c>
      <c r="T281" s="20">
        <f t="shared" si="171"/>
        <v>6471.4313573055497</v>
      </c>
      <c r="U281" s="25">
        <f t="shared" si="172"/>
        <v>263</v>
      </c>
      <c r="V281" s="20">
        <f t="shared" si="153"/>
        <v>6443.0140148550854</v>
      </c>
      <c r="W281" s="20">
        <f t="shared" si="154"/>
        <v>1112.3816807104099</v>
      </c>
      <c r="X281" s="20">
        <f t="shared" si="155"/>
        <v>5330.632334144675</v>
      </c>
      <c r="Y281" s="26">
        <f t="shared" si="156"/>
        <v>217145.70380793733</v>
      </c>
      <c r="Z281" s="31">
        <v>43132</v>
      </c>
      <c r="AA281" s="28">
        <f t="shared" si="173"/>
        <v>0</v>
      </c>
      <c r="AB281" s="20">
        <f t="shared" si="157"/>
        <v>6443.0140148550854</v>
      </c>
      <c r="AC281" s="28">
        <f t="shared" si="174"/>
        <v>0</v>
      </c>
      <c r="AD281" s="20">
        <f t="shared" si="175"/>
        <v>6075.92806022065</v>
      </c>
      <c r="AE281" s="25">
        <f t="shared" si="176"/>
        <v>263</v>
      </c>
      <c r="AF281" s="20">
        <f t="shared" si="158"/>
        <v>6909.1152521264676</v>
      </c>
      <c r="AG281" s="20">
        <f t="shared" si="159"/>
        <v>1326.314832790659</v>
      </c>
      <c r="AH281" s="20">
        <f t="shared" si="160"/>
        <v>5582.8004193358083</v>
      </c>
      <c r="AI281" s="26">
        <f t="shared" si="161"/>
        <v>230206.50318789246</v>
      </c>
      <c r="AJ281" s="31">
        <v>43132</v>
      </c>
      <c r="AK281" s="28">
        <f t="shared" si="177"/>
        <v>0</v>
      </c>
      <c r="AL281" s="20">
        <f t="shared" si="162"/>
        <v>6909.1152521264676</v>
      </c>
      <c r="AM281" s="28">
        <f t="shared" si="178"/>
        <v>0</v>
      </c>
      <c r="AN281" s="20">
        <f t="shared" si="179"/>
        <v>6471.4313573055497</v>
      </c>
    </row>
    <row r="282" spans="1:40" ht="11.1" customHeight="1">
      <c r="A282" s="25">
        <f t="shared" si="163"/>
        <v>264</v>
      </c>
      <c r="B282" s="20">
        <f t="shared" si="144"/>
        <v>6443.0140148550854</v>
      </c>
      <c r="C282" s="20">
        <f t="shared" si="145"/>
        <v>1085.7285190396867</v>
      </c>
      <c r="D282" s="20">
        <f t="shared" si="146"/>
        <v>5357.2854958153985</v>
      </c>
      <c r="E282" s="26">
        <f t="shared" si="147"/>
        <v>211788.41831212194</v>
      </c>
      <c r="F282" s="31">
        <v>43160</v>
      </c>
      <c r="G282" s="28">
        <f t="shared" si="164"/>
        <v>0</v>
      </c>
      <c r="H282" s="20">
        <f t="shared" si="165"/>
        <v>6443.0140148550854</v>
      </c>
      <c r="I282" s="28">
        <f t="shared" si="166"/>
        <v>0</v>
      </c>
      <c r="J282" s="20">
        <f t="shared" si="167"/>
        <v>6084.7236035719889</v>
      </c>
      <c r="K282" s="25">
        <f t="shared" si="168"/>
        <v>264</v>
      </c>
      <c r="L282" s="20">
        <f t="shared" si="148"/>
        <v>6909.1152521264676</v>
      </c>
      <c r="M282" s="20">
        <f t="shared" si="149"/>
        <v>1294.9115804318951</v>
      </c>
      <c r="N282" s="20">
        <f t="shared" si="150"/>
        <v>5614.2036716945722</v>
      </c>
      <c r="O282" s="26">
        <f t="shared" si="151"/>
        <v>224592.29951619791</v>
      </c>
      <c r="P282" s="31">
        <v>43160</v>
      </c>
      <c r="Q282" s="28">
        <f t="shared" si="169"/>
        <v>0</v>
      </c>
      <c r="R282" s="20">
        <f t="shared" si="152"/>
        <v>6909.1152521264676</v>
      </c>
      <c r="S282" s="28">
        <f t="shared" si="170"/>
        <v>0</v>
      </c>
      <c r="T282" s="20">
        <f t="shared" si="171"/>
        <v>6481.7944305839419</v>
      </c>
      <c r="U282" s="25">
        <f t="shared" si="172"/>
        <v>264</v>
      </c>
      <c r="V282" s="20">
        <f t="shared" si="153"/>
        <v>6443.0140148550854</v>
      </c>
      <c r="W282" s="20">
        <f t="shared" si="154"/>
        <v>1085.7285190396867</v>
      </c>
      <c r="X282" s="20">
        <f t="shared" si="155"/>
        <v>5357.2854958153985</v>
      </c>
      <c r="Y282" s="26">
        <f t="shared" si="156"/>
        <v>211788.41831212194</v>
      </c>
      <c r="Z282" s="31">
        <v>43160</v>
      </c>
      <c r="AA282" s="28">
        <f t="shared" si="173"/>
        <v>0</v>
      </c>
      <c r="AB282" s="20">
        <f t="shared" si="157"/>
        <v>6443.0140148550854</v>
      </c>
      <c r="AC282" s="28">
        <f t="shared" si="174"/>
        <v>0</v>
      </c>
      <c r="AD282" s="20">
        <f t="shared" si="175"/>
        <v>6084.7236035719889</v>
      </c>
      <c r="AE282" s="25">
        <f t="shared" si="176"/>
        <v>264</v>
      </c>
      <c r="AF282" s="20">
        <f t="shared" si="158"/>
        <v>6909.1152521264676</v>
      </c>
      <c r="AG282" s="20">
        <f t="shared" si="159"/>
        <v>1294.9115804318951</v>
      </c>
      <c r="AH282" s="20">
        <f t="shared" si="160"/>
        <v>5614.2036716945722</v>
      </c>
      <c r="AI282" s="26">
        <f t="shared" si="161"/>
        <v>224592.29951619791</v>
      </c>
      <c r="AJ282" s="31">
        <v>43160</v>
      </c>
      <c r="AK282" s="28">
        <f t="shared" si="177"/>
        <v>0</v>
      </c>
      <c r="AL282" s="20">
        <f t="shared" si="162"/>
        <v>6909.1152521264676</v>
      </c>
      <c r="AM282" s="28">
        <f t="shared" si="178"/>
        <v>0</v>
      </c>
      <c r="AN282" s="20">
        <f t="shared" si="179"/>
        <v>6481.7944305839419</v>
      </c>
    </row>
    <row r="283" spans="1:40" ht="11.1" customHeight="1">
      <c r="A283" s="25">
        <f t="shared" si="163"/>
        <v>265</v>
      </c>
      <c r="B283" s="20">
        <f t="shared" si="144"/>
        <v>6443.0140148550854</v>
      </c>
      <c r="C283" s="20">
        <f t="shared" si="145"/>
        <v>1058.9420915606097</v>
      </c>
      <c r="D283" s="20">
        <f t="shared" si="146"/>
        <v>5384.0719232944757</v>
      </c>
      <c r="E283" s="26">
        <f t="shared" si="147"/>
        <v>206404.34638882746</v>
      </c>
      <c r="F283" s="31">
        <v>43191</v>
      </c>
      <c r="G283" s="28">
        <f t="shared" si="164"/>
        <v>0</v>
      </c>
      <c r="H283" s="20">
        <f t="shared" si="165"/>
        <v>6443.0140148550854</v>
      </c>
      <c r="I283" s="28">
        <f t="shared" si="166"/>
        <v>0</v>
      </c>
      <c r="J283" s="20">
        <f t="shared" si="167"/>
        <v>6093.5631246400844</v>
      </c>
      <c r="K283" s="25">
        <f t="shared" si="168"/>
        <v>265</v>
      </c>
      <c r="L283" s="20">
        <f t="shared" si="148"/>
        <v>6909.1152521264676</v>
      </c>
      <c r="M283" s="20">
        <f t="shared" si="149"/>
        <v>1263.3316847786134</v>
      </c>
      <c r="N283" s="20">
        <f t="shared" si="150"/>
        <v>5645.7835673478539</v>
      </c>
      <c r="O283" s="26">
        <f t="shared" si="151"/>
        <v>218946.51594885005</v>
      </c>
      <c r="P283" s="31">
        <v>43191</v>
      </c>
      <c r="Q283" s="28">
        <f t="shared" si="169"/>
        <v>0</v>
      </c>
      <c r="R283" s="20">
        <f t="shared" si="152"/>
        <v>6909.1152521264676</v>
      </c>
      <c r="S283" s="28">
        <f t="shared" si="170"/>
        <v>0</v>
      </c>
      <c r="T283" s="20">
        <f t="shared" si="171"/>
        <v>6492.215796149525</v>
      </c>
      <c r="U283" s="25">
        <f t="shared" si="172"/>
        <v>265</v>
      </c>
      <c r="V283" s="20">
        <f t="shared" si="153"/>
        <v>6443.0140148550854</v>
      </c>
      <c r="W283" s="20">
        <f t="shared" si="154"/>
        <v>1058.9420915606097</v>
      </c>
      <c r="X283" s="20">
        <f t="shared" si="155"/>
        <v>5384.0719232944757</v>
      </c>
      <c r="Y283" s="26">
        <f t="shared" si="156"/>
        <v>206404.34638882746</v>
      </c>
      <c r="Z283" s="31">
        <v>43191</v>
      </c>
      <c r="AA283" s="28">
        <f t="shared" si="173"/>
        <v>0</v>
      </c>
      <c r="AB283" s="20">
        <f t="shared" si="157"/>
        <v>6443.0140148550854</v>
      </c>
      <c r="AC283" s="28">
        <f t="shared" si="174"/>
        <v>0</v>
      </c>
      <c r="AD283" s="20">
        <f t="shared" si="175"/>
        <v>6093.5631246400844</v>
      </c>
      <c r="AE283" s="25">
        <f t="shared" si="176"/>
        <v>265</v>
      </c>
      <c r="AF283" s="20">
        <f t="shared" si="158"/>
        <v>6909.1152521264676</v>
      </c>
      <c r="AG283" s="20">
        <f t="shared" si="159"/>
        <v>1263.3316847786134</v>
      </c>
      <c r="AH283" s="20">
        <f t="shared" si="160"/>
        <v>5645.7835673478539</v>
      </c>
      <c r="AI283" s="26">
        <f t="shared" si="161"/>
        <v>218946.51594885005</v>
      </c>
      <c r="AJ283" s="31">
        <v>43191</v>
      </c>
      <c r="AK283" s="28">
        <f t="shared" si="177"/>
        <v>0</v>
      </c>
      <c r="AL283" s="20">
        <f t="shared" si="162"/>
        <v>6909.1152521264676</v>
      </c>
      <c r="AM283" s="28">
        <f t="shared" si="178"/>
        <v>0</v>
      </c>
      <c r="AN283" s="20">
        <f t="shared" si="179"/>
        <v>6492.215796149525</v>
      </c>
    </row>
    <row r="284" spans="1:40" ht="11.1" customHeight="1">
      <c r="A284" s="25">
        <f t="shared" si="163"/>
        <v>266</v>
      </c>
      <c r="B284" s="20">
        <f t="shared" si="144"/>
        <v>6443.0140148550854</v>
      </c>
      <c r="C284" s="20">
        <f t="shared" si="145"/>
        <v>1032.0217319441372</v>
      </c>
      <c r="D284" s="20">
        <f t="shared" si="146"/>
        <v>5410.9922829109482</v>
      </c>
      <c r="E284" s="26">
        <f t="shared" si="147"/>
        <v>200993.35410591651</v>
      </c>
      <c r="F284" s="31">
        <v>43221</v>
      </c>
      <c r="G284" s="28">
        <f t="shared" si="164"/>
        <v>0</v>
      </c>
      <c r="H284" s="20">
        <f t="shared" si="165"/>
        <v>6443.0140148550854</v>
      </c>
      <c r="I284" s="28">
        <f t="shared" si="166"/>
        <v>0</v>
      </c>
      <c r="J284" s="20">
        <f t="shared" si="167"/>
        <v>6102.4468433135198</v>
      </c>
      <c r="K284" s="25">
        <f t="shared" si="168"/>
        <v>266</v>
      </c>
      <c r="L284" s="20">
        <f t="shared" si="148"/>
        <v>6909.1152521264676</v>
      </c>
      <c r="M284" s="20">
        <f t="shared" si="149"/>
        <v>1231.5741522122817</v>
      </c>
      <c r="N284" s="20">
        <f t="shared" si="150"/>
        <v>5677.5410999141859</v>
      </c>
      <c r="O284" s="26">
        <f t="shared" si="151"/>
        <v>213268.97484893588</v>
      </c>
      <c r="P284" s="31">
        <v>43221</v>
      </c>
      <c r="Q284" s="28">
        <f t="shared" si="169"/>
        <v>0</v>
      </c>
      <c r="R284" s="20">
        <f t="shared" si="152"/>
        <v>6909.1152521264676</v>
      </c>
      <c r="S284" s="28">
        <f t="shared" si="170"/>
        <v>0</v>
      </c>
      <c r="T284" s="20">
        <f t="shared" si="171"/>
        <v>6502.6957818964147</v>
      </c>
      <c r="U284" s="25">
        <f t="shared" si="172"/>
        <v>266</v>
      </c>
      <c r="V284" s="20">
        <f t="shared" si="153"/>
        <v>6443.0140148550854</v>
      </c>
      <c r="W284" s="20">
        <f t="shared" si="154"/>
        <v>1032.0217319441372</v>
      </c>
      <c r="X284" s="20">
        <f t="shared" si="155"/>
        <v>5410.9922829109482</v>
      </c>
      <c r="Y284" s="26">
        <f t="shared" si="156"/>
        <v>200993.35410591651</v>
      </c>
      <c r="Z284" s="31">
        <v>43221</v>
      </c>
      <c r="AA284" s="28">
        <f t="shared" si="173"/>
        <v>0</v>
      </c>
      <c r="AB284" s="20">
        <f t="shared" si="157"/>
        <v>6443.0140148550854</v>
      </c>
      <c r="AC284" s="28">
        <f t="shared" si="174"/>
        <v>0</v>
      </c>
      <c r="AD284" s="20">
        <f t="shared" si="175"/>
        <v>6102.4468433135198</v>
      </c>
      <c r="AE284" s="25">
        <f t="shared" si="176"/>
        <v>266</v>
      </c>
      <c r="AF284" s="20">
        <f t="shared" si="158"/>
        <v>6909.1152521264676</v>
      </c>
      <c r="AG284" s="20">
        <f t="shared" si="159"/>
        <v>1231.5741522122817</v>
      </c>
      <c r="AH284" s="20">
        <f t="shared" si="160"/>
        <v>5677.5410999141859</v>
      </c>
      <c r="AI284" s="26">
        <f t="shared" si="161"/>
        <v>213268.97484893588</v>
      </c>
      <c r="AJ284" s="31">
        <v>43221</v>
      </c>
      <c r="AK284" s="28">
        <f t="shared" si="177"/>
        <v>0</v>
      </c>
      <c r="AL284" s="20">
        <f t="shared" si="162"/>
        <v>6909.1152521264676</v>
      </c>
      <c r="AM284" s="28">
        <f t="shared" si="178"/>
        <v>0</v>
      </c>
      <c r="AN284" s="20">
        <f t="shared" si="179"/>
        <v>6502.6957818964147</v>
      </c>
    </row>
    <row r="285" spans="1:40" ht="11.1" customHeight="1">
      <c r="A285" s="25">
        <f t="shared" si="163"/>
        <v>267</v>
      </c>
      <c r="B285" s="20">
        <f t="shared" si="144"/>
        <v>6443.0140148550854</v>
      </c>
      <c r="C285" s="20">
        <f t="shared" si="145"/>
        <v>1004.9667705295825</v>
      </c>
      <c r="D285" s="20">
        <f t="shared" si="146"/>
        <v>5438.047244325503</v>
      </c>
      <c r="E285" s="26">
        <f t="shared" si="147"/>
        <v>195555.306861591</v>
      </c>
      <c r="F285" s="31">
        <v>43252</v>
      </c>
      <c r="G285" s="28">
        <f t="shared" si="164"/>
        <v>0</v>
      </c>
      <c r="H285" s="20">
        <f t="shared" si="165"/>
        <v>6443.0140148550854</v>
      </c>
      <c r="I285" s="28">
        <f t="shared" si="166"/>
        <v>0</v>
      </c>
      <c r="J285" s="20">
        <f t="shared" si="167"/>
        <v>6111.3749805803236</v>
      </c>
      <c r="K285" s="25">
        <f t="shared" si="168"/>
        <v>267</v>
      </c>
      <c r="L285" s="20">
        <f t="shared" si="148"/>
        <v>6909.1152521264676</v>
      </c>
      <c r="M285" s="20">
        <f t="shared" si="149"/>
        <v>1199.6379835252644</v>
      </c>
      <c r="N285" s="20">
        <f t="shared" si="150"/>
        <v>5709.4772686012029</v>
      </c>
      <c r="O285" s="26">
        <f t="shared" si="151"/>
        <v>207559.49758033466</v>
      </c>
      <c r="P285" s="31">
        <v>43252</v>
      </c>
      <c r="Q285" s="28">
        <f t="shared" si="169"/>
        <v>0</v>
      </c>
      <c r="R285" s="20">
        <f t="shared" si="152"/>
        <v>6909.1152521264676</v>
      </c>
      <c r="S285" s="28">
        <f t="shared" si="170"/>
        <v>0</v>
      </c>
      <c r="T285" s="20">
        <f t="shared" si="171"/>
        <v>6513.2347175631303</v>
      </c>
      <c r="U285" s="25">
        <f t="shared" si="172"/>
        <v>267</v>
      </c>
      <c r="V285" s="20">
        <f t="shared" si="153"/>
        <v>6443.0140148550854</v>
      </c>
      <c r="W285" s="20">
        <f t="shared" si="154"/>
        <v>1004.9667705295825</v>
      </c>
      <c r="X285" s="20">
        <f t="shared" si="155"/>
        <v>5438.047244325503</v>
      </c>
      <c r="Y285" s="26">
        <f t="shared" si="156"/>
        <v>195555.306861591</v>
      </c>
      <c r="Z285" s="31">
        <v>43252</v>
      </c>
      <c r="AA285" s="28">
        <f t="shared" si="173"/>
        <v>0</v>
      </c>
      <c r="AB285" s="20">
        <f t="shared" si="157"/>
        <v>6443.0140148550854</v>
      </c>
      <c r="AC285" s="28">
        <f t="shared" si="174"/>
        <v>0</v>
      </c>
      <c r="AD285" s="20">
        <f t="shared" si="175"/>
        <v>6111.3749805803236</v>
      </c>
      <c r="AE285" s="25">
        <f t="shared" si="176"/>
        <v>267</v>
      </c>
      <c r="AF285" s="20">
        <f t="shared" si="158"/>
        <v>6909.1152521264676</v>
      </c>
      <c r="AG285" s="20">
        <f t="shared" si="159"/>
        <v>1199.6379835252644</v>
      </c>
      <c r="AH285" s="20">
        <f t="shared" si="160"/>
        <v>5709.4772686012029</v>
      </c>
      <c r="AI285" s="26">
        <f t="shared" si="161"/>
        <v>207559.49758033466</v>
      </c>
      <c r="AJ285" s="31">
        <v>43252</v>
      </c>
      <c r="AK285" s="28">
        <f t="shared" si="177"/>
        <v>0</v>
      </c>
      <c r="AL285" s="20">
        <f t="shared" si="162"/>
        <v>6909.1152521264676</v>
      </c>
      <c r="AM285" s="28">
        <f t="shared" si="178"/>
        <v>0</v>
      </c>
      <c r="AN285" s="20">
        <f t="shared" si="179"/>
        <v>6513.2347175631303</v>
      </c>
    </row>
    <row r="286" spans="1:40" ht="11.1" customHeight="1">
      <c r="A286" s="25">
        <f t="shared" si="163"/>
        <v>268</v>
      </c>
      <c r="B286" s="20">
        <f t="shared" si="144"/>
        <v>6443.0140148550854</v>
      </c>
      <c r="C286" s="20">
        <f t="shared" si="145"/>
        <v>977.77653430795499</v>
      </c>
      <c r="D286" s="20">
        <f t="shared" si="146"/>
        <v>5465.23748054713</v>
      </c>
      <c r="E286" s="26">
        <f t="shared" si="147"/>
        <v>190090.06938104387</v>
      </c>
      <c r="F286" s="31">
        <v>43282</v>
      </c>
      <c r="G286" s="28">
        <f t="shared" si="164"/>
        <v>0</v>
      </c>
      <c r="H286" s="20">
        <f t="shared" si="165"/>
        <v>6443.0140148550854</v>
      </c>
      <c r="I286" s="28">
        <f t="shared" si="166"/>
        <v>0</v>
      </c>
      <c r="J286" s="20">
        <f t="shared" si="167"/>
        <v>6120.3477585334604</v>
      </c>
      <c r="K286" s="25">
        <f t="shared" si="168"/>
        <v>268</v>
      </c>
      <c r="L286" s="20">
        <f t="shared" si="148"/>
        <v>6909.1152521264676</v>
      </c>
      <c r="M286" s="20">
        <f t="shared" si="149"/>
        <v>1167.5221738893827</v>
      </c>
      <c r="N286" s="20">
        <f t="shared" si="150"/>
        <v>5741.5930782370851</v>
      </c>
      <c r="O286" s="26">
        <f t="shared" si="151"/>
        <v>201817.90450209758</v>
      </c>
      <c r="P286" s="31">
        <v>43282</v>
      </c>
      <c r="Q286" s="28">
        <f t="shared" si="169"/>
        <v>0</v>
      </c>
      <c r="R286" s="20">
        <f t="shared" si="152"/>
        <v>6909.1152521264676</v>
      </c>
      <c r="S286" s="28">
        <f t="shared" si="170"/>
        <v>0</v>
      </c>
      <c r="T286" s="20">
        <f t="shared" si="171"/>
        <v>6523.8329347429717</v>
      </c>
      <c r="U286" s="25">
        <f t="shared" si="172"/>
        <v>268</v>
      </c>
      <c r="V286" s="20">
        <f t="shared" si="153"/>
        <v>6443.0140148550854</v>
      </c>
      <c r="W286" s="20">
        <f t="shared" si="154"/>
        <v>977.77653430795499</v>
      </c>
      <c r="X286" s="20">
        <f t="shared" si="155"/>
        <v>5465.23748054713</v>
      </c>
      <c r="Y286" s="26">
        <f t="shared" si="156"/>
        <v>190090.06938104387</v>
      </c>
      <c r="Z286" s="31">
        <v>43282</v>
      </c>
      <c r="AA286" s="28">
        <f t="shared" si="173"/>
        <v>0</v>
      </c>
      <c r="AB286" s="20">
        <f t="shared" si="157"/>
        <v>6443.0140148550854</v>
      </c>
      <c r="AC286" s="28">
        <f t="shared" si="174"/>
        <v>0</v>
      </c>
      <c r="AD286" s="20">
        <f t="shared" si="175"/>
        <v>6120.3477585334604</v>
      </c>
      <c r="AE286" s="25">
        <f t="shared" si="176"/>
        <v>268</v>
      </c>
      <c r="AF286" s="20">
        <f t="shared" si="158"/>
        <v>6909.1152521264676</v>
      </c>
      <c r="AG286" s="20">
        <f t="shared" si="159"/>
        <v>1167.5221738893827</v>
      </c>
      <c r="AH286" s="20">
        <f t="shared" si="160"/>
        <v>5741.5930782370851</v>
      </c>
      <c r="AI286" s="26">
        <f t="shared" si="161"/>
        <v>201817.90450209758</v>
      </c>
      <c r="AJ286" s="31">
        <v>43282</v>
      </c>
      <c r="AK286" s="28">
        <f t="shared" si="177"/>
        <v>0</v>
      </c>
      <c r="AL286" s="20">
        <f t="shared" si="162"/>
        <v>6909.1152521264676</v>
      </c>
      <c r="AM286" s="28">
        <f t="shared" si="178"/>
        <v>0</v>
      </c>
      <c r="AN286" s="20">
        <f t="shared" si="179"/>
        <v>6523.8329347429717</v>
      </c>
    </row>
    <row r="287" spans="1:40" ht="11.1" customHeight="1">
      <c r="A287" s="25">
        <f t="shared" si="163"/>
        <v>269</v>
      </c>
      <c r="B287" s="20">
        <f t="shared" si="144"/>
        <v>6443.0140148550854</v>
      </c>
      <c r="C287" s="20">
        <f t="shared" si="145"/>
        <v>950.45034690521925</v>
      </c>
      <c r="D287" s="20">
        <f t="shared" si="146"/>
        <v>5492.5636679498657</v>
      </c>
      <c r="E287" s="26">
        <f t="shared" si="147"/>
        <v>184597.505713094</v>
      </c>
      <c r="F287" s="31">
        <v>43313</v>
      </c>
      <c r="G287" s="28">
        <f t="shared" si="164"/>
        <v>0</v>
      </c>
      <c r="H287" s="20">
        <f t="shared" si="165"/>
        <v>6443.0140148550854</v>
      </c>
      <c r="I287" s="28">
        <f t="shared" si="166"/>
        <v>0</v>
      </c>
      <c r="J287" s="20">
        <f t="shared" si="167"/>
        <v>6129.3654003763631</v>
      </c>
      <c r="K287" s="25">
        <f t="shared" si="168"/>
        <v>269</v>
      </c>
      <c r="L287" s="20">
        <f t="shared" si="148"/>
        <v>6909.1152521264676</v>
      </c>
      <c r="M287" s="20">
        <f t="shared" si="149"/>
        <v>1135.2257128242989</v>
      </c>
      <c r="N287" s="20">
        <f t="shared" si="150"/>
        <v>5773.8895393021685</v>
      </c>
      <c r="O287" s="26">
        <f t="shared" si="151"/>
        <v>196044.01496279539</v>
      </c>
      <c r="P287" s="31">
        <v>43313</v>
      </c>
      <c r="Q287" s="28">
        <f t="shared" si="169"/>
        <v>0</v>
      </c>
      <c r="R287" s="20">
        <f t="shared" si="152"/>
        <v>6909.1152521264676</v>
      </c>
      <c r="S287" s="28">
        <f t="shared" si="170"/>
        <v>0</v>
      </c>
      <c r="T287" s="20">
        <f t="shared" si="171"/>
        <v>6534.4907668944488</v>
      </c>
      <c r="U287" s="25">
        <f t="shared" si="172"/>
        <v>269</v>
      </c>
      <c r="V287" s="20">
        <f t="shared" si="153"/>
        <v>6443.0140148550854</v>
      </c>
      <c r="W287" s="20">
        <f t="shared" si="154"/>
        <v>950.45034690521925</v>
      </c>
      <c r="X287" s="20">
        <f t="shared" si="155"/>
        <v>5492.5636679498657</v>
      </c>
      <c r="Y287" s="26">
        <f t="shared" si="156"/>
        <v>184597.505713094</v>
      </c>
      <c r="Z287" s="31">
        <v>43313</v>
      </c>
      <c r="AA287" s="28">
        <f t="shared" si="173"/>
        <v>0</v>
      </c>
      <c r="AB287" s="20">
        <f t="shared" si="157"/>
        <v>6443.0140148550854</v>
      </c>
      <c r="AC287" s="28">
        <f t="shared" si="174"/>
        <v>0</v>
      </c>
      <c r="AD287" s="20">
        <f t="shared" si="175"/>
        <v>6129.3654003763631</v>
      </c>
      <c r="AE287" s="25">
        <f t="shared" si="176"/>
        <v>269</v>
      </c>
      <c r="AF287" s="20">
        <f t="shared" si="158"/>
        <v>6909.1152521264676</v>
      </c>
      <c r="AG287" s="20">
        <f t="shared" si="159"/>
        <v>1135.2257128242989</v>
      </c>
      <c r="AH287" s="20">
        <f t="shared" si="160"/>
        <v>5773.8895393021685</v>
      </c>
      <c r="AI287" s="26">
        <f t="shared" si="161"/>
        <v>196044.01496279539</v>
      </c>
      <c r="AJ287" s="31">
        <v>43313</v>
      </c>
      <c r="AK287" s="28">
        <f t="shared" si="177"/>
        <v>0</v>
      </c>
      <c r="AL287" s="20">
        <f t="shared" si="162"/>
        <v>6909.1152521264676</v>
      </c>
      <c r="AM287" s="28">
        <f t="shared" si="178"/>
        <v>0</v>
      </c>
      <c r="AN287" s="20">
        <f t="shared" si="179"/>
        <v>6534.4907668944488</v>
      </c>
    </row>
    <row r="288" spans="1:40" ht="11.1" customHeight="1">
      <c r="A288" s="25">
        <f t="shared" si="163"/>
        <v>270</v>
      </c>
      <c r="B288" s="20">
        <f t="shared" si="144"/>
        <v>6443.0140148550854</v>
      </c>
      <c r="C288" s="20">
        <f t="shared" si="145"/>
        <v>922.98752856546992</v>
      </c>
      <c r="D288" s="20">
        <f t="shared" si="146"/>
        <v>5520.0264862896156</v>
      </c>
      <c r="E288" s="26">
        <f t="shared" si="147"/>
        <v>179077.47922680437</v>
      </c>
      <c r="F288" s="31">
        <v>43344</v>
      </c>
      <c r="G288" s="28">
        <f t="shared" si="164"/>
        <v>0</v>
      </c>
      <c r="H288" s="20">
        <f t="shared" si="165"/>
        <v>6443.0140148550854</v>
      </c>
      <c r="I288" s="28">
        <f t="shared" si="166"/>
        <v>0</v>
      </c>
      <c r="J288" s="20">
        <f t="shared" si="167"/>
        <v>6138.4281304284805</v>
      </c>
      <c r="K288" s="25">
        <f t="shared" si="168"/>
        <v>270</v>
      </c>
      <c r="L288" s="20">
        <f t="shared" si="148"/>
        <v>6909.1152521264676</v>
      </c>
      <c r="M288" s="20">
        <f t="shared" si="149"/>
        <v>1102.7475841657242</v>
      </c>
      <c r="N288" s="20">
        <f t="shared" si="150"/>
        <v>5806.3676679607433</v>
      </c>
      <c r="O288" s="26">
        <f t="shared" si="151"/>
        <v>190237.64729483466</v>
      </c>
      <c r="P288" s="31">
        <v>43344</v>
      </c>
      <c r="Q288" s="28">
        <f t="shared" si="169"/>
        <v>0</v>
      </c>
      <c r="R288" s="20">
        <f t="shared" si="152"/>
        <v>6909.1152521264676</v>
      </c>
      <c r="S288" s="28">
        <f t="shared" si="170"/>
        <v>0</v>
      </c>
      <c r="T288" s="20">
        <f t="shared" si="171"/>
        <v>6545.2085493517789</v>
      </c>
      <c r="U288" s="25">
        <f t="shared" si="172"/>
        <v>270</v>
      </c>
      <c r="V288" s="20">
        <f t="shared" si="153"/>
        <v>6443.0140148550854</v>
      </c>
      <c r="W288" s="20">
        <f t="shared" si="154"/>
        <v>922.98752856546992</v>
      </c>
      <c r="X288" s="20">
        <f t="shared" si="155"/>
        <v>5520.0264862896156</v>
      </c>
      <c r="Y288" s="26">
        <f t="shared" si="156"/>
        <v>179077.47922680437</v>
      </c>
      <c r="Z288" s="31">
        <v>43344</v>
      </c>
      <c r="AA288" s="28">
        <f t="shared" si="173"/>
        <v>0</v>
      </c>
      <c r="AB288" s="20">
        <f t="shared" si="157"/>
        <v>6443.0140148550854</v>
      </c>
      <c r="AC288" s="28">
        <f t="shared" si="174"/>
        <v>0</v>
      </c>
      <c r="AD288" s="20">
        <f t="shared" si="175"/>
        <v>6138.4281304284805</v>
      </c>
      <c r="AE288" s="25">
        <f t="shared" si="176"/>
        <v>270</v>
      </c>
      <c r="AF288" s="20">
        <f t="shared" si="158"/>
        <v>6909.1152521264676</v>
      </c>
      <c r="AG288" s="20">
        <f t="shared" si="159"/>
        <v>1102.7475841657242</v>
      </c>
      <c r="AH288" s="20">
        <f t="shared" si="160"/>
        <v>5806.3676679607433</v>
      </c>
      <c r="AI288" s="26">
        <f t="shared" si="161"/>
        <v>190237.64729483466</v>
      </c>
      <c r="AJ288" s="31">
        <v>43344</v>
      </c>
      <c r="AK288" s="28">
        <f t="shared" si="177"/>
        <v>0</v>
      </c>
      <c r="AL288" s="20">
        <f t="shared" si="162"/>
        <v>6909.1152521264676</v>
      </c>
      <c r="AM288" s="28">
        <f t="shared" si="178"/>
        <v>0</v>
      </c>
      <c r="AN288" s="20">
        <f t="shared" si="179"/>
        <v>6545.2085493517789</v>
      </c>
    </row>
    <row r="289" spans="1:40" ht="11.1" customHeight="1">
      <c r="A289" s="25">
        <f t="shared" si="163"/>
        <v>271</v>
      </c>
      <c r="B289" s="20">
        <f t="shared" si="144"/>
        <v>6443.0140148550854</v>
      </c>
      <c r="C289" s="20">
        <f t="shared" si="145"/>
        <v>895.38739613402186</v>
      </c>
      <c r="D289" s="20">
        <f t="shared" si="146"/>
        <v>5547.626618721064</v>
      </c>
      <c r="E289" s="26">
        <f t="shared" si="147"/>
        <v>173529.85260808331</v>
      </c>
      <c r="F289" s="31">
        <v>43374</v>
      </c>
      <c r="G289" s="28">
        <f t="shared" si="164"/>
        <v>0</v>
      </c>
      <c r="H289" s="20">
        <f t="shared" si="165"/>
        <v>6443.0140148550854</v>
      </c>
      <c r="I289" s="28">
        <f t="shared" si="166"/>
        <v>0</v>
      </c>
      <c r="J289" s="20">
        <f t="shared" si="167"/>
        <v>6147.5361741308579</v>
      </c>
      <c r="K289" s="25">
        <f t="shared" si="168"/>
        <v>271</v>
      </c>
      <c r="L289" s="20">
        <f t="shared" si="148"/>
        <v>6909.1152521264676</v>
      </c>
      <c r="M289" s="20">
        <f t="shared" si="149"/>
        <v>1070.086766033445</v>
      </c>
      <c r="N289" s="20">
        <f t="shared" si="150"/>
        <v>5839.0284860930224</v>
      </c>
      <c r="O289" s="26">
        <f t="shared" si="151"/>
        <v>184398.61880874165</v>
      </c>
      <c r="P289" s="31">
        <v>43374</v>
      </c>
      <c r="Q289" s="28">
        <f t="shared" si="169"/>
        <v>0</v>
      </c>
      <c r="R289" s="20">
        <f t="shared" si="152"/>
        <v>6909.1152521264676</v>
      </c>
      <c r="S289" s="28">
        <f t="shared" si="170"/>
        <v>0</v>
      </c>
      <c r="T289" s="20">
        <f t="shared" si="171"/>
        <v>6555.986619335431</v>
      </c>
      <c r="U289" s="25">
        <f t="shared" si="172"/>
        <v>271</v>
      </c>
      <c r="V289" s="20">
        <f t="shared" si="153"/>
        <v>6443.0140148550854</v>
      </c>
      <c r="W289" s="20">
        <f t="shared" si="154"/>
        <v>895.38739613402186</v>
      </c>
      <c r="X289" s="20">
        <f t="shared" si="155"/>
        <v>5547.626618721064</v>
      </c>
      <c r="Y289" s="26">
        <f t="shared" si="156"/>
        <v>173529.85260808331</v>
      </c>
      <c r="Z289" s="31">
        <v>43374</v>
      </c>
      <c r="AA289" s="28">
        <f t="shared" si="173"/>
        <v>0</v>
      </c>
      <c r="AB289" s="20">
        <f t="shared" si="157"/>
        <v>6443.0140148550854</v>
      </c>
      <c r="AC289" s="28">
        <f t="shared" si="174"/>
        <v>0</v>
      </c>
      <c r="AD289" s="20">
        <f t="shared" si="175"/>
        <v>6147.5361741308579</v>
      </c>
      <c r="AE289" s="25">
        <f t="shared" si="176"/>
        <v>271</v>
      </c>
      <c r="AF289" s="20">
        <f t="shared" si="158"/>
        <v>6909.1152521264676</v>
      </c>
      <c r="AG289" s="20">
        <f t="shared" si="159"/>
        <v>1070.086766033445</v>
      </c>
      <c r="AH289" s="20">
        <f t="shared" si="160"/>
        <v>5839.0284860930224</v>
      </c>
      <c r="AI289" s="26">
        <f t="shared" si="161"/>
        <v>184398.61880874165</v>
      </c>
      <c r="AJ289" s="31">
        <v>43374</v>
      </c>
      <c r="AK289" s="28">
        <f t="shared" si="177"/>
        <v>0</v>
      </c>
      <c r="AL289" s="20">
        <f t="shared" si="162"/>
        <v>6909.1152521264676</v>
      </c>
      <c r="AM289" s="28">
        <f t="shared" si="178"/>
        <v>0</v>
      </c>
      <c r="AN289" s="20">
        <f t="shared" si="179"/>
        <v>6555.986619335431</v>
      </c>
    </row>
    <row r="290" spans="1:40" ht="11.1" customHeight="1">
      <c r="A290" s="25">
        <f t="shared" si="163"/>
        <v>272</v>
      </c>
      <c r="B290" s="20">
        <f t="shared" si="144"/>
        <v>6443.0140148550854</v>
      </c>
      <c r="C290" s="20">
        <f t="shared" si="145"/>
        <v>867.64926304041649</v>
      </c>
      <c r="D290" s="20">
        <f t="shared" si="146"/>
        <v>5575.364751814669</v>
      </c>
      <c r="E290" s="26">
        <f t="shared" si="147"/>
        <v>167954.48785626865</v>
      </c>
      <c r="F290" s="31">
        <v>43405</v>
      </c>
      <c r="G290" s="28">
        <f t="shared" si="164"/>
        <v>0</v>
      </c>
      <c r="H290" s="20">
        <f t="shared" si="165"/>
        <v>6443.0140148550854</v>
      </c>
      <c r="I290" s="28">
        <f t="shared" si="166"/>
        <v>0</v>
      </c>
      <c r="J290" s="20">
        <f t="shared" si="167"/>
        <v>6156.689758051748</v>
      </c>
      <c r="K290" s="25">
        <f t="shared" si="168"/>
        <v>272</v>
      </c>
      <c r="L290" s="20">
        <f t="shared" si="148"/>
        <v>6909.1152521264676</v>
      </c>
      <c r="M290" s="20">
        <f t="shared" si="149"/>
        <v>1037.2422307991719</v>
      </c>
      <c r="N290" s="20">
        <f t="shared" si="150"/>
        <v>5871.8730213272956</v>
      </c>
      <c r="O290" s="26">
        <f t="shared" si="151"/>
        <v>178526.74578741434</v>
      </c>
      <c r="P290" s="31">
        <v>43405</v>
      </c>
      <c r="Q290" s="28">
        <f t="shared" si="169"/>
        <v>0</v>
      </c>
      <c r="R290" s="20">
        <f t="shared" si="152"/>
        <v>6909.1152521264676</v>
      </c>
      <c r="S290" s="28">
        <f t="shared" si="170"/>
        <v>0</v>
      </c>
      <c r="T290" s="20">
        <f t="shared" si="171"/>
        <v>6566.8253159627411</v>
      </c>
      <c r="U290" s="25">
        <f t="shared" si="172"/>
        <v>272</v>
      </c>
      <c r="V290" s="20">
        <f t="shared" si="153"/>
        <v>6443.0140148550854</v>
      </c>
      <c r="W290" s="20">
        <f t="shared" si="154"/>
        <v>867.64926304041649</v>
      </c>
      <c r="X290" s="20">
        <f t="shared" si="155"/>
        <v>5575.364751814669</v>
      </c>
      <c r="Y290" s="26">
        <f t="shared" si="156"/>
        <v>167954.48785626865</v>
      </c>
      <c r="Z290" s="31">
        <v>43405</v>
      </c>
      <c r="AA290" s="28">
        <f t="shared" si="173"/>
        <v>0</v>
      </c>
      <c r="AB290" s="20">
        <f t="shared" si="157"/>
        <v>6443.0140148550854</v>
      </c>
      <c r="AC290" s="28">
        <f t="shared" si="174"/>
        <v>0</v>
      </c>
      <c r="AD290" s="20">
        <f t="shared" si="175"/>
        <v>6156.689758051748</v>
      </c>
      <c r="AE290" s="25">
        <f t="shared" si="176"/>
        <v>272</v>
      </c>
      <c r="AF290" s="20">
        <f t="shared" si="158"/>
        <v>6909.1152521264676</v>
      </c>
      <c r="AG290" s="20">
        <f t="shared" si="159"/>
        <v>1037.2422307991719</v>
      </c>
      <c r="AH290" s="20">
        <f t="shared" si="160"/>
        <v>5871.8730213272956</v>
      </c>
      <c r="AI290" s="26">
        <f t="shared" si="161"/>
        <v>178526.74578741434</v>
      </c>
      <c r="AJ290" s="31">
        <v>43405</v>
      </c>
      <c r="AK290" s="28">
        <f t="shared" si="177"/>
        <v>0</v>
      </c>
      <c r="AL290" s="20">
        <f t="shared" si="162"/>
        <v>6909.1152521264676</v>
      </c>
      <c r="AM290" s="28">
        <f t="shared" si="178"/>
        <v>0</v>
      </c>
      <c r="AN290" s="20">
        <f t="shared" si="179"/>
        <v>6566.8253159627411</v>
      </c>
    </row>
    <row r="291" spans="1:40" ht="11.1" customHeight="1">
      <c r="A291" s="25">
        <f t="shared" si="163"/>
        <v>273</v>
      </c>
      <c r="B291" s="20">
        <f t="shared" si="144"/>
        <v>6443.0140148550854</v>
      </c>
      <c r="C291" s="20">
        <f t="shared" si="145"/>
        <v>839.77243928134328</v>
      </c>
      <c r="D291" s="20">
        <f t="shared" si="146"/>
        <v>5603.241575573742</v>
      </c>
      <c r="E291" s="26">
        <f t="shared" si="147"/>
        <v>162351.2462806949</v>
      </c>
      <c r="F291" s="31">
        <v>43435</v>
      </c>
      <c r="G291" s="28">
        <f t="shared" si="164"/>
        <v>0</v>
      </c>
      <c r="H291" s="20">
        <f t="shared" si="165"/>
        <v>6443.0140148550854</v>
      </c>
      <c r="I291" s="28">
        <f t="shared" si="166"/>
        <v>0</v>
      </c>
      <c r="J291" s="20">
        <f t="shared" si="167"/>
        <v>6165.8891098922422</v>
      </c>
      <c r="K291" s="25">
        <f t="shared" si="168"/>
        <v>273</v>
      </c>
      <c r="L291" s="20">
        <f t="shared" si="148"/>
        <v>6909.1152521264676</v>
      </c>
      <c r="M291" s="20">
        <f t="shared" si="149"/>
        <v>1004.2129450542058</v>
      </c>
      <c r="N291" s="20">
        <f t="shared" si="150"/>
        <v>5904.9023070722615</v>
      </c>
      <c r="O291" s="26">
        <f t="shared" si="151"/>
        <v>172621.84348034207</v>
      </c>
      <c r="P291" s="31">
        <v>43435</v>
      </c>
      <c r="Q291" s="28">
        <f t="shared" si="169"/>
        <v>0</v>
      </c>
      <c r="R291" s="20">
        <f t="shared" si="152"/>
        <v>6909.1152521264676</v>
      </c>
      <c r="S291" s="28">
        <f t="shared" si="170"/>
        <v>0</v>
      </c>
      <c r="T291" s="20">
        <f t="shared" si="171"/>
        <v>6577.7249802585793</v>
      </c>
      <c r="U291" s="25">
        <f t="shared" si="172"/>
        <v>273</v>
      </c>
      <c r="V291" s="20">
        <f t="shared" si="153"/>
        <v>6443.0140148550854</v>
      </c>
      <c r="W291" s="20">
        <f t="shared" si="154"/>
        <v>839.77243928134328</v>
      </c>
      <c r="X291" s="20">
        <f t="shared" si="155"/>
        <v>5603.241575573742</v>
      </c>
      <c r="Y291" s="26">
        <f t="shared" si="156"/>
        <v>162351.2462806949</v>
      </c>
      <c r="Z291" s="31">
        <v>43435</v>
      </c>
      <c r="AA291" s="28">
        <f t="shared" si="173"/>
        <v>0</v>
      </c>
      <c r="AB291" s="20">
        <f t="shared" si="157"/>
        <v>6443.0140148550854</v>
      </c>
      <c r="AC291" s="28">
        <f t="shared" si="174"/>
        <v>0</v>
      </c>
      <c r="AD291" s="20">
        <f t="shared" si="175"/>
        <v>6165.8891098922422</v>
      </c>
      <c r="AE291" s="25">
        <f t="shared" si="176"/>
        <v>273</v>
      </c>
      <c r="AF291" s="20">
        <f t="shared" si="158"/>
        <v>6909.1152521264676</v>
      </c>
      <c r="AG291" s="20">
        <f t="shared" si="159"/>
        <v>1004.2129450542058</v>
      </c>
      <c r="AH291" s="20">
        <f t="shared" si="160"/>
        <v>5904.9023070722615</v>
      </c>
      <c r="AI291" s="26">
        <f t="shared" si="161"/>
        <v>172621.84348034207</v>
      </c>
      <c r="AJ291" s="31">
        <v>43435</v>
      </c>
      <c r="AK291" s="28">
        <f t="shared" si="177"/>
        <v>0</v>
      </c>
      <c r="AL291" s="20">
        <f t="shared" si="162"/>
        <v>6909.1152521264676</v>
      </c>
      <c r="AM291" s="28">
        <f t="shared" si="178"/>
        <v>0</v>
      </c>
      <c r="AN291" s="20">
        <f t="shared" si="179"/>
        <v>6577.7249802585793</v>
      </c>
    </row>
    <row r="292" spans="1:40" ht="11.1" customHeight="1">
      <c r="A292" s="25">
        <f t="shared" si="163"/>
        <v>274</v>
      </c>
      <c r="B292" s="20">
        <f t="shared" si="144"/>
        <v>6443.0140148550854</v>
      </c>
      <c r="C292" s="20">
        <f t="shared" si="145"/>
        <v>811.75623140347443</v>
      </c>
      <c r="D292" s="20">
        <f t="shared" si="146"/>
        <v>5631.2577834516105</v>
      </c>
      <c r="E292" s="26">
        <f t="shared" si="147"/>
        <v>156719.98849724329</v>
      </c>
      <c r="F292" s="31">
        <v>43466</v>
      </c>
      <c r="G292" s="28">
        <f t="shared" si="164"/>
        <v>0</v>
      </c>
      <c r="H292" s="20">
        <f t="shared" si="165"/>
        <v>6443.0140148550854</v>
      </c>
      <c r="I292" s="28">
        <f t="shared" si="166"/>
        <v>0</v>
      </c>
      <c r="J292" s="20">
        <f t="shared" si="167"/>
        <v>6175.1344584919389</v>
      </c>
      <c r="K292" s="25">
        <f t="shared" si="168"/>
        <v>274</v>
      </c>
      <c r="L292" s="20">
        <f t="shared" si="148"/>
        <v>6909.1152521264676</v>
      </c>
      <c r="M292" s="20">
        <f t="shared" si="149"/>
        <v>970.99786957692413</v>
      </c>
      <c r="N292" s="20">
        <f t="shared" si="150"/>
        <v>5938.1173825495434</v>
      </c>
      <c r="O292" s="26">
        <f t="shared" si="151"/>
        <v>166683.72609779253</v>
      </c>
      <c r="P292" s="31">
        <v>43466</v>
      </c>
      <c r="Q292" s="28">
        <f t="shared" si="169"/>
        <v>0</v>
      </c>
      <c r="R292" s="20">
        <f t="shared" si="152"/>
        <v>6909.1152521264676</v>
      </c>
      <c r="S292" s="28">
        <f t="shared" si="170"/>
        <v>0</v>
      </c>
      <c r="T292" s="20">
        <f t="shared" si="171"/>
        <v>6588.6859551660827</v>
      </c>
      <c r="U292" s="25">
        <f t="shared" si="172"/>
        <v>274</v>
      </c>
      <c r="V292" s="20">
        <f t="shared" si="153"/>
        <v>6443.0140148550854</v>
      </c>
      <c r="W292" s="20">
        <f t="shared" si="154"/>
        <v>811.75623140347443</v>
      </c>
      <c r="X292" s="20">
        <f t="shared" si="155"/>
        <v>5631.2577834516105</v>
      </c>
      <c r="Y292" s="26">
        <f t="shared" si="156"/>
        <v>156719.98849724329</v>
      </c>
      <c r="Z292" s="31">
        <v>43466</v>
      </c>
      <c r="AA292" s="28">
        <f t="shared" si="173"/>
        <v>0</v>
      </c>
      <c r="AB292" s="20">
        <f t="shared" si="157"/>
        <v>6443.0140148550854</v>
      </c>
      <c r="AC292" s="28">
        <f t="shared" si="174"/>
        <v>0</v>
      </c>
      <c r="AD292" s="20">
        <f t="shared" si="175"/>
        <v>6175.1344584919389</v>
      </c>
      <c r="AE292" s="25">
        <f t="shared" si="176"/>
        <v>274</v>
      </c>
      <c r="AF292" s="20">
        <f t="shared" si="158"/>
        <v>6909.1152521264676</v>
      </c>
      <c r="AG292" s="20">
        <f t="shared" si="159"/>
        <v>970.99786957692413</v>
      </c>
      <c r="AH292" s="20">
        <f t="shared" si="160"/>
        <v>5938.1173825495434</v>
      </c>
      <c r="AI292" s="26">
        <f t="shared" si="161"/>
        <v>166683.72609779253</v>
      </c>
      <c r="AJ292" s="31">
        <v>43466</v>
      </c>
      <c r="AK292" s="28">
        <f t="shared" si="177"/>
        <v>0</v>
      </c>
      <c r="AL292" s="20">
        <f t="shared" si="162"/>
        <v>6909.1152521264676</v>
      </c>
      <c r="AM292" s="28">
        <f t="shared" si="178"/>
        <v>0</v>
      </c>
      <c r="AN292" s="20">
        <f t="shared" si="179"/>
        <v>6588.6859551660827</v>
      </c>
    </row>
    <row r="293" spans="1:40" ht="11.1" customHeight="1">
      <c r="A293" s="25">
        <f t="shared" si="163"/>
        <v>275</v>
      </c>
      <c r="B293" s="20">
        <f t="shared" si="144"/>
        <v>6443.0140148550854</v>
      </c>
      <c r="C293" s="20">
        <f t="shared" si="145"/>
        <v>783.59994248621649</v>
      </c>
      <c r="D293" s="20">
        <f t="shared" si="146"/>
        <v>5659.4140723688688</v>
      </c>
      <c r="E293" s="26">
        <f t="shared" si="147"/>
        <v>151060.57442487442</v>
      </c>
      <c r="F293" s="31">
        <v>43497</v>
      </c>
      <c r="G293" s="28">
        <f t="shared" si="164"/>
        <v>0</v>
      </c>
      <c r="H293" s="20">
        <f t="shared" si="165"/>
        <v>6443.0140148550854</v>
      </c>
      <c r="I293" s="28">
        <f t="shared" si="166"/>
        <v>0</v>
      </c>
      <c r="J293" s="20">
        <f t="shared" si="167"/>
        <v>6184.4260338346339</v>
      </c>
      <c r="K293" s="25">
        <f t="shared" si="168"/>
        <v>275</v>
      </c>
      <c r="L293" s="20">
        <f t="shared" si="148"/>
        <v>6909.1152521264676</v>
      </c>
      <c r="M293" s="20">
        <f t="shared" si="149"/>
        <v>937.595959300083</v>
      </c>
      <c r="N293" s="20">
        <f t="shared" si="150"/>
        <v>5971.5192928263841</v>
      </c>
      <c r="O293" s="26">
        <f t="shared" si="151"/>
        <v>160712.20680496615</v>
      </c>
      <c r="P293" s="31">
        <v>43497</v>
      </c>
      <c r="Q293" s="28">
        <f t="shared" si="169"/>
        <v>0</v>
      </c>
      <c r="R293" s="20">
        <f t="shared" si="152"/>
        <v>6909.1152521264676</v>
      </c>
      <c r="S293" s="28">
        <f t="shared" si="170"/>
        <v>0</v>
      </c>
      <c r="T293" s="20">
        <f t="shared" si="171"/>
        <v>6599.7085855574405</v>
      </c>
      <c r="U293" s="25">
        <f t="shared" si="172"/>
        <v>275</v>
      </c>
      <c r="V293" s="20">
        <f t="shared" si="153"/>
        <v>6443.0140148550854</v>
      </c>
      <c r="W293" s="20">
        <f t="shared" si="154"/>
        <v>783.59994248621649</v>
      </c>
      <c r="X293" s="20">
        <f t="shared" si="155"/>
        <v>5659.4140723688688</v>
      </c>
      <c r="Y293" s="26">
        <f t="shared" si="156"/>
        <v>151060.57442487442</v>
      </c>
      <c r="Z293" s="31">
        <v>43497</v>
      </c>
      <c r="AA293" s="28">
        <f t="shared" si="173"/>
        <v>0</v>
      </c>
      <c r="AB293" s="20">
        <f t="shared" si="157"/>
        <v>6443.0140148550854</v>
      </c>
      <c r="AC293" s="28">
        <f t="shared" si="174"/>
        <v>0</v>
      </c>
      <c r="AD293" s="20">
        <f t="shared" si="175"/>
        <v>6184.4260338346339</v>
      </c>
      <c r="AE293" s="25">
        <f t="shared" si="176"/>
        <v>275</v>
      </c>
      <c r="AF293" s="20">
        <f t="shared" si="158"/>
        <v>6909.1152521264676</v>
      </c>
      <c r="AG293" s="20">
        <f t="shared" si="159"/>
        <v>937.595959300083</v>
      </c>
      <c r="AH293" s="20">
        <f t="shared" si="160"/>
        <v>5971.5192928263841</v>
      </c>
      <c r="AI293" s="26">
        <f t="shared" si="161"/>
        <v>160712.20680496615</v>
      </c>
      <c r="AJ293" s="31">
        <v>43497</v>
      </c>
      <c r="AK293" s="28">
        <f t="shared" si="177"/>
        <v>0</v>
      </c>
      <c r="AL293" s="20">
        <f t="shared" si="162"/>
        <v>6909.1152521264676</v>
      </c>
      <c r="AM293" s="28">
        <f t="shared" si="178"/>
        <v>0</v>
      </c>
      <c r="AN293" s="20">
        <f t="shared" si="179"/>
        <v>6599.7085855574405</v>
      </c>
    </row>
    <row r="294" spans="1:40" ht="11.1" customHeight="1">
      <c r="A294" s="25">
        <f t="shared" si="163"/>
        <v>276</v>
      </c>
      <c r="B294" s="20">
        <f t="shared" si="144"/>
        <v>6443.0140148550854</v>
      </c>
      <c r="C294" s="20">
        <f t="shared" si="145"/>
        <v>755.30287212437213</v>
      </c>
      <c r="D294" s="20">
        <f t="shared" si="146"/>
        <v>5687.7111427307136</v>
      </c>
      <c r="E294" s="26">
        <f t="shared" si="147"/>
        <v>145372.86328214369</v>
      </c>
      <c r="F294" s="31">
        <v>43525</v>
      </c>
      <c r="G294" s="28">
        <f t="shared" si="164"/>
        <v>0</v>
      </c>
      <c r="H294" s="20">
        <f t="shared" si="165"/>
        <v>6443.0140148550854</v>
      </c>
      <c r="I294" s="28">
        <f t="shared" si="166"/>
        <v>0</v>
      </c>
      <c r="J294" s="20">
        <f t="shared" si="167"/>
        <v>6193.7640670540422</v>
      </c>
      <c r="K294" s="25">
        <f t="shared" si="168"/>
        <v>276</v>
      </c>
      <c r="L294" s="20">
        <f t="shared" si="148"/>
        <v>6909.1152521264676</v>
      </c>
      <c r="M294" s="20">
        <f t="shared" si="149"/>
        <v>904.00616327793466</v>
      </c>
      <c r="N294" s="20">
        <f t="shared" si="150"/>
        <v>6005.1090888485332</v>
      </c>
      <c r="O294" s="26">
        <f t="shared" si="151"/>
        <v>154707.09771611763</v>
      </c>
      <c r="P294" s="31">
        <v>43525</v>
      </c>
      <c r="Q294" s="28">
        <f t="shared" si="169"/>
        <v>0</v>
      </c>
      <c r="R294" s="20">
        <f t="shared" si="152"/>
        <v>6909.1152521264676</v>
      </c>
      <c r="S294" s="28">
        <f t="shared" si="170"/>
        <v>0</v>
      </c>
      <c r="T294" s="20">
        <f t="shared" si="171"/>
        <v>6610.7932182447494</v>
      </c>
      <c r="U294" s="25">
        <f t="shared" si="172"/>
        <v>276</v>
      </c>
      <c r="V294" s="20">
        <f t="shared" si="153"/>
        <v>6443.0140148550854</v>
      </c>
      <c r="W294" s="20">
        <f t="shared" si="154"/>
        <v>755.30287212437213</v>
      </c>
      <c r="X294" s="20">
        <f t="shared" si="155"/>
        <v>5687.7111427307136</v>
      </c>
      <c r="Y294" s="26">
        <f t="shared" si="156"/>
        <v>145372.86328214369</v>
      </c>
      <c r="Z294" s="31">
        <v>43525</v>
      </c>
      <c r="AA294" s="28">
        <f t="shared" si="173"/>
        <v>0</v>
      </c>
      <c r="AB294" s="20">
        <f t="shared" si="157"/>
        <v>6443.0140148550854</v>
      </c>
      <c r="AC294" s="28">
        <f t="shared" si="174"/>
        <v>0</v>
      </c>
      <c r="AD294" s="20">
        <f t="shared" si="175"/>
        <v>6193.7640670540422</v>
      </c>
      <c r="AE294" s="25">
        <f t="shared" si="176"/>
        <v>276</v>
      </c>
      <c r="AF294" s="20">
        <f t="shared" si="158"/>
        <v>6909.1152521264676</v>
      </c>
      <c r="AG294" s="20">
        <f t="shared" si="159"/>
        <v>904.00616327793466</v>
      </c>
      <c r="AH294" s="20">
        <f t="shared" si="160"/>
        <v>6005.1090888485332</v>
      </c>
      <c r="AI294" s="26">
        <f t="shared" si="161"/>
        <v>154707.09771611763</v>
      </c>
      <c r="AJ294" s="31">
        <v>43525</v>
      </c>
      <c r="AK294" s="28">
        <f t="shared" si="177"/>
        <v>0</v>
      </c>
      <c r="AL294" s="20">
        <f t="shared" si="162"/>
        <v>6909.1152521264676</v>
      </c>
      <c r="AM294" s="28">
        <f t="shared" si="178"/>
        <v>0</v>
      </c>
      <c r="AN294" s="20">
        <f t="shared" si="179"/>
        <v>6610.7932182447494</v>
      </c>
    </row>
    <row r="295" spans="1:40" ht="11.1" customHeight="1">
      <c r="A295" s="25">
        <f t="shared" si="163"/>
        <v>277</v>
      </c>
      <c r="B295" s="20">
        <f t="shared" si="144"/>
        <v>6443.0140148550854</v>
      </c>
      <c r="C295" s="20">
        <f t="shared" si="145"/>
        <v>726.8643164107184</v>
      </c>
      <c r="D295" s="20">
        <f t="shared" si="146"/>
        <v>5716.1496984443675</v>
      </c>
      <c r="E295" s="26">
        <f t="shared" si="147"/>
        <v>139656.71358369931</v>
      </c>
      <c r="F295" s="31">
        <v>43556</v>
      </c>
      <c r="G295" s="28">
        <f t="shared" si="164"/>
        <v>0</v>
      </c>
      <c r="H295" s="20">
        <f t="shared" si="165"/>
        <v>6443.0140148550854</v>
      </c>
      <c r="I295" s="28">
        <f t="shared" si="166"/>
        <v>0</v>
      </c>
      <c r="J295" s="20">
        <f t="shared" si="167"/>
        <v>6203.1487904395481</v>
      </c>
      <c r="K295" s="25">
        <f t="shared" si="168"/>
        <v>277</v>
      </c>
      <c r="L295" s="20">
        <f t="shared" si="148"/>
        <v>6909.1152521264676</v>
      </c>
      <c r="M295" s="20">
        <f t="shared" si="149"/>
        <v>870.22742465316162</v>
      </c>
      <c r="N295" s="20">
        <f t="shared" si="150"/>
        <v>6038.8878274733061</v>
      </c>
      <c r="O295" s="26">
        <f t="shared" si="151"/>
        <v>148668.20988864431</v>
      </c>
      <c r="P295" s="31">
        <v>43556</v>
      </c>
      <c r="Q295" s="28">
        <f t="shared" si="169"/>
        <v>0</v>
      </c>
      <c r="R295" s="20">
        <f t="shared" si="152"/>
        <v>6909.1152521264676</v>
      </c>
      <c r="S295" s="28">
        <f t="shared" si="170"/>
        <v>0</v>
      </c>
      <c r="T295" s="20">
        <f t="shared" si="171"/>
        <v>6621.9402019909239</v>
      </c>
      <c r="U295" s="25">
        <f t="shared" si="172"/>
        <v>277</v>
      </c>
      <c r="V295" s="20">
        <f t="shared" si="153"/>
        <v>6443.0140148550854</v>
      </c>
      <c r="W295" s="20">
        <f t="shared" si="154"/>
        <v>726.8643164107184</v>
      </c>
      <c r="X295" s="20">
        <f t="shared" si="155"/>
        <v>5716.1496984443675</v>
      </c>
      <c r="Y295" s="26">
        <f t="shared" si="156"/>
        <v>139656.71358369931</v>
      </c>
      <c r="Z295" s="31">
        <v>43556</v>
      </c>
      <c r="AA295" s="28">
        <f t="shared" si="173"/>
        <v>0</v>
      </c>
      <c r="AB295" s="20">
        <f t="shared" si="157"/>
        <v>6443.0140148550854</v>
      </c>
      <c r="AC295" s="28">
        <f t="shared" si="174"/>
        <v>0</v>
      </c>
      <c r="AD295" s="20">
        <f t="shared" si="175"/>
        <v>6203.1487904395481</v>
      </c>
      <c r="AE295" s="25">
        <f t="shared" si="176"/>
        <v>277</v>
      </c>
      <c r="AF295" s="20">
        <f t="shared" si="158"/>
        <v>6909.1152521264676</v>
      </c>
      <c r="AG295" s="20">
        <f t="shared" si="159"/>
        <v>870.22742465316162</v>
      </c>
      <c r="AH295" s="20">
        <f t="shared" si="160"/>
        <v>6038.8878274733061</v>
      </c>
      <c r="AI295" s="26">
        <f t="shared" si="161"/>
        <v>148668.20988864431</v>
      </c>
      <c r="AJ295" s="31">
        <v>43556</v>
      </c>
      <c r="AK295" s="28">
        <f t="shared" si="177"/>
        <v>0</v>
      </c>
      <c r="AL295" s="20">
        <f t="shared" si="162"/>
        <v>6909.1152521264676</v>
      </c>
      <c r="AM295" s="28">
        <f t="shared" si="178"/>
        <v>0</v>
      </c>
      <c r="AN295" s="20">
        <f t="shared" si="179"/>
        <v>6621.9402019909239</v>
      </c>
    </row>
    <row r="296" spans="1:40" ht="11.1" customHeight="1">
      <c r="A296" s="25">
        <f t="shared" si="163"/>
        <v>278</v>
      </c>
      <c r="B296" s="20">
        <f t="shared" si="144"/>
        <v>6443.0140148550854</v>
      </c>
      <c r="C296" s="20">
        <f t="shared" si="145"/>
        <v>698.28356791849649</v>
      </c>
      <c r="D296" s="20">
        <f t="shared" si="146"/>
        <v>5744.730446936589</v>
      </c>
      <c r="E296" s="26">
        <f t="shared" si="147"/>
        <v>133911.98313676272</v>
      </c>
      <c r="F296" s="31">
        <v>43586</v>
      </c>
      <c r="G296" s="28">
        <f t="shared" si="164"/>
        <v>0</v>
      </c>
      <c r="H296" s="20">
        <f t="shared" si="165"/>
        <v>6443.0140148550854</v>
      </c>
      <c r="I296" s="28">
        <f t="shared" si="166"/>
        <v>0</v>
      </c>
      <c r="J296" s="20">
        <f t="shared" si="167"/>
        <v>6212.5804374419813</v>
      </c>
      <c r="K296" s="25">
        <f t="shared" si="168"/>
        <v>278</v>
      </c>
      <c r="L296" s="20">
        <f t="shared" si="148"/>
        <v>6909.1152521264676</v>
      </c>
      <c r="M296" s="20">
        <f t="shared" si="149"/>
        <v>836.2586806236244</v>
      </c>
      <c r="N296" s="20">
        <f t="shared" si="150"/>
        <v>6072.8565715028435</v>
      </c>
      <c r="O296" s="26">
        <f t="shared" si="151"/>
        <v>142595.35331714147</v>
      </c>
      <c r="P296" s="31">
        <v>43586</v>
      </c>
      <c r="Q296" s="28">
        <f t="shared" si="169"/>
        <v>0</v>
      </c>
      <c r="R296" s="20">
        <f t="shared" si="152"/>
        <v>6909.1152521264676</v>
      </c>
      <c r="S296" s="28">
        <f t="shared" si="170"/>
        <v>0</v>
      </c>
      <c r="T296" s="20">
        <f t="shared" si="171"/>
        <v>6633.1498875206717</v>
      </c>
      <c r="U296" s="25">
        <f t="shared" si="172"/>
        <v>278</v>
      </c>
      <c r="V296" s="20">
        <f t="shared" si="153"/>
        <v>6443.0140148550854</v>
      </c>
      <c r="W296" s="20">
        <f t="shared" si="154"/>
        <v>698.28356791849649</v>
      </c>
      <c r="X296" s="20">
        <f t="shared" si="155"/>
        <v>5744.730446936589</v>
      </c>
      <c r="Y296" s="26">
        <f t="shared" si="156"/>
        <v>133911.98313676272</v>
      </c>
      <c r="Z296" s="31">
        <v>43586</v>
      </c>
      <c r="AA296" s="28">
        <f t="shared" si="173"/>
        <v>0</v>
      </c>
      <c r="AB296" s="20">
        <f t="shared" si="157"/>
        <v>6443.0140148550854</v>
      </c>
      <c r="AC296" s="28">
        <f t="shared" si="174"/>
        <v>0</v>
      </c>
      <c r="AD296" s="20">
        <f t="shared" si="175"/>
        <v>6212.5804374419813</v>
      </c>
      <c r="AE296" s="25">
        <f t="shared" si="176"/>
        <v>278</v>
      </c>
      <c r="AF296" s="20">
        <f t="shared" si="158"/>
        <v>6909.1152521264676</v>
      </c>
      <c r="AG296" s="20">
        <f t="shared" si="159"/>
        <v>836.2586806236244</v>
      </c>
      <c r="AH296" s="20">
        <f t="shared" si="160"/>
        <v>6072.8565715028435</v>
      </c>
      <c r="AI296" s="26">
        <f t="shared" si="161"/>
        <v>142595.35331714147</v>
      </c>
      <c r="AJ296" s="31">
        <v>43586</v>
      </c>
      <c r="AK296" s="28">
        <f t="shared" si="177"/>
        <v>0</v>
      </c>
      <c r="AL296" s="20">
        <f t="shared" si="162"/>
        <v>6909.1152521264676</v>
      </c>
      <c r="AM296" s="28">
        <f t="shared" si="178"/>
        <v>0</v>
      </c>
      <c r="AN296" s="20">
        <f t="shared" si="179"/>
        <v>6633.1498875206717</v>
      </c>
    </row>
    <row r="297" spans="1:40" ht="11.1" customHeight="1">
      <c r="A297" s="25">
        <f t="shared" si="163"/>
        <v>279</v>
      </c>
      <c r="B297" s="20">
        <f t="shared" si="144"/>
        <v>6443.0140148550854</v>
      </c>
      <c r="C297" s="20">
        <f t="shared" si="145"/>
        <v>669.55991568381353</v>
      </c>
      <c r="D297" s="20">
        <f t="shared" si="146"/>
        <v>5773.454099171272</v>
      </c>
      <c r="E297" s="26">
        <f t="shared" si="147"/>
        <v>128138.52903759145</v>
      </c>
      <c r="F297" s="31">
        <v>43617</v>
      </c>
      <c r="G297" s="28">
        <f t="shared" si="164"/>
        <v>0</v>
      </c>
      <c r="H297" s="20">
        <f t="shared" si="165"/>
        <v>6443.0140148550854</v>
      </c>
      <c r="I297" s="28">
        <f t="shared" si="166"/>
        <v>0</v>
      </c>
      <c r="J297" s="20">
        <f t="shared" si="167"/>
        <v>6222.0592426794274</v>
      </c>
      <c r="K297" s="25">
        <f t="shared" si="168"/>
        <v>279</v>
      </c>
      <c r="L297" s="20">
        <f t="shared" si="148"/>
        <v>6909.1152521264676</v>
      </c>
      <c r="M297" s="20">
        <f t="shared" si="149"/>
        <v>802.09886240892092</v>
      </c>
      <c r="N297" s="20">
        <f t="shared" si="150"/>
        <v>6107.0163897175462</v>
      </c>
      <c r="O297" s="26">
        <f t="shared" si="151"/>
        <v>136488.33692742392</v>
      </c>
      <c r="P297" s="31">
        <v>43617</v>
      </c>
      <c r="Q297" s="28">
        <f t="shared" si="169"/>
        <v>0</v>
      </c>
      <c r="R297" s="20">
        <f t="shared" si="152"/>
        <v>6909.1152521264676</v>
      </c>
      <c r="S297" s="28">
        <f t="shared" si="170"/>
        <v>0</v>
      </c>
      <c r="T297" s="20">
        <f t="shared" si="171"/>
        <v>6644.4226275315232</v>
      </c>
      <c r="U297" s="25">
        <f t="shared" si="172"/>
        <v>279</v>
      </c>
      <c r="V297" s="20">
        <f t="shared" si="153"/>
        <v>6443.0140148550854</v>
      </c>
      <c r="W297" s="20">
        <f t="shared" si="154"/>
        <v>669.55991568381353</v>
      </c>
      <c r="X297" s="20">
        <f t="shared" si="155"/>
        <v>5773.454099171272</v>
      </c>
      <c r="Y297" s="26">
        <f t="shared" si="156"/>
        <v>128138.52903759145</v>
      </c>
      <c r="Z297" s="31">
        <v>43617</v>
      </c>
      <c r="AA297" s="28">
        <f t="shared" si="173"/>
        <v>0</v>
      </c>
      <c r="AB297" s="20">
        <f t="shared" si="157"/>
        <v>6443.0140148550854</v>
      </c>
      <c r="AC297" s="28">
        <f t="shared" si="174"/>
        <v>0</v>
      </c>
      <c r="AD297" s="20">
        <f t="shared" si="175"/>
        <v>6222.0592426794274</v>
      </c>
      <c r="AE297" s="25">
        <f t="shared" si="176"/>
        <v>279</v>
      </c>
      <c r="AF297" s="20">
        <f t="shared" si="158"/>
        <v>6909.1152521264676</v>
      </c>
      <c r="AG297" s="20">
        <f t="shared" si="159"/>
        <v>802.09886240892092</v>
      </c>
      <c r="AH297" s="20">
        <f t="shared" si="160"/>
        <v>6107.0163897175462</v>
      </c>
      <c r="AI297" s="26">
        <f t="shared" si="161"/>
        <v>136488.33692742392</v>
      </c>
      <c r="AJ297" s="31">
        <v>43617</v>
      </c>
      <c r="AK297" s="28">
        <f t="shared" si="177"/>
        <v>0</v>
      </c>
      <c r="AL297" s="20">
        <f t="shared" si="162"/>
        <v>6909.1152521264676</v>
      </c>
      <c r="AM297" s="28">
        <f t="shared" si="178"/>
        <v>0</v>
      </c>
      <c r="AN297" s="20">
        <f t="shared" si="179"/>
        <v>6644.4226275315232</v>
      </c>
    </row>
    <row r="298" spans="1:40" ht="11.1" customHeight="1">
      <c r="A298" s="25">
        <f t="shared" si="163"/>
        <v>280</v>
      </c>
      <c r="B298" s="20">
        <f t="shared" si="144"/>
        <v>6443.0140148550854</v>
      </c>
      <c r="C298" s="20">
        <f t="shared" si="145"/>
        <v>640.69264518795728</v>
      </c>
      <c r="D298" s="20">
        <f t="shared" si="146"/>
        <v>5802.3213696671282</v>
      </c>
      <c r="E298" s="26">
        <f t="shared" si="147"/>
        <v>122336.20766792432</v>
      </c>
      <c r="F298" s="31">
        <v>43647</v>
      </c>
      <c r="G298" s="28">
        <f t="shared" si="164"/>
        <v>0</v>
      </c>
      <c r="H298" s="20">
        <f t="shared" si="165"/>
        <v>6443.0140148550854</v>
      </c>
      <c r="I298" s="28">
        <f t="shared" si="166"/>
        <v>0</v>
      </c>
      <c r="J298" s="20">
        <f t="shared" si="167"/>
        <v>6231.5854419430598</v>
      </c>
      <c r="K298" s="25">
        <f t="shared" si="168"/>
        <v>280</v>
      </c>
      <c r="L298" s="20">
        <f t="shared" si="148"/>
        <v>6909.1152521264676</v>
      </c>
      <c r="M298" s="20">
        <f t="shared" si="149"/>
        <v>767.74689521675964</v>
      </c>
      <c r="N298" s="20">
        <f t="shared" si="150"/>
        <v>6141.3683569097084</v>
      </c>
      <c r="O298" s="26">
        <f t="shared" si="151"/>
        <v>130346.96857051422</v>
      </c>
      <c r="P298" s="31">
        <v>43647</v>
      </c>
      <c r="Q298" s="28">
        <f t="shared" si="169"/>
        <v>0</v>
      </c>
      <c r="R298" s="20">
        <f t="shared" si="152"/>
        <v>6909.1152521264676</v>
      </c>
      <c r="S298" s="28">
        <f t="shared" si="170"/>
        <v>0</v>
      </c>
      <c r="T298" s="20">
        <f t="shared" si="171"/>
        <v>6655.7587767049372</v>
      </c>
      <c r="U298" s="25">
        <f t="shared" si="172"/>
        <v>280</v>
      </c>
      <c r="V298" s="20">
        <f t="shared" si="153"/>
        <v>6443.0140148550854</v>
      </c>
      <c r="W298" s="20">
        <f t="shared" si="154"/>
        <v>640.69264518795728</v>
      </c>
      <c r="X298" s="20">
        <f t="shared" si="155"/>
        <v>5802.3213696671282</v>
      </c>
      <c r="Y298" s="26">
        <f t="shared" si="156"/>
        <v>122336.20766792432</v>
      </c>
      <c r="Z298" s="31">
        <v>43647</v>
      </c>
      <c r="AA298" s="28">
        <f t="shared" si="173"/>
        <v>0</v>
      </c>
      <c r="AB298" s="20">
        <f t="shared" si="157"/>
        <v>6443.0140148550854</v>
      </c>
      <c r="AC298" s="28">
        <f t="shared" si="174"/>
        <v>0</v>
      </c>
      <c r="AD298" s="20">
        <f t="shared" si="175"/>
        <v>6231.5854419430598</v>
      </c>
      <c r="AE298" s="25">
        <f t="shared" si="176"/>
        <v>280</v>
      </c>
      <c r="AF298" s="20">
        <f t="shared" si="158"/>
        <v>6909.1152521264676</v>
      </c>
      <c r="AG298" s="20">
        <f t="shared" si="159"/>
        <v>767.74689521675964</v>
      </c>
      <c r="AH298" s="20">
        <f t="shared" si="160"/>
        <v>6141.3683569097084</v>
      </c>
      <c r="AI298" s="26">
        <f t="shared" si="161"/>
        <v>130346.96857051422</v>
      </c>
      <c r="AJ298" s="31">
        <v>43647</v>
      </c>
      <c r="AK298" s="28">
        <f t="shared" si="177"/>
        <v>0</v>
      </c>
      <c r="AL298" s="20">
        <f t="shared" si="162"/>
        <v>6909.1152521264676</v>
      </c>
      <c r="AM298" s="28">
        <f t="shared" si="178"/>
        <v>0</v>
      </c>
      <c r="AN298" s="20">
        <f t="shared" si="179"/>
        <v>6655.7587767049372</v>
      </c>
    </row>
    <row r="299" spans="1:40" ht="11.1" customHeight="1">
      <c r="A299" s="25">
        <f t="shared" si="163"/>
        <v>281</v>
      </c>
      <c r="B299" s="20">
        <f t="shared" si="144"/>
        <v>6443.0140148550854</v>
      </c>
      <c r="C299" s="20">
        <f t="shared" si="145"/>
        <v>611.68103833962152</v>
      </c>
      <c r="D299" s="20">
        <f t="shared" si="146"/>
        <v>5831.332976515464</v>
      </c>
      <c r="E299" s="26">
        <f t="shared" si="147"/>
        <v>116504.87469140886</v>
      </c>
      <c r="F299" s="31">
        <v>43678</v>
      </c>
      <c r="G299" s="28">
        <f t="shared" si="164"/>
        <v>0</v>
      </c>
      <c r="H299" s="20">
        <f t="shared" si="165"/>
        <v>6443.0140148550854</v>
      </c>
      <c r="I299" s="28">
        <f t="shared" si="166"/>
        <v>0</v>
      </c>
      <c r="J299" s="20">
        <f t="shared" si="167"/>
        <v>6241.15927220301</v>
      </c>
      <c r="K299" s="25">
        <f t="shared" si="168"/>
        <v>281</v>
      </c>
      <c r="L299" s="20">
        <f t="shared" si="148"/>
        <v>6909.1152521264676</v>
      </c>
      <c r="M299" s="20">
        <f t="shared" si="149"/>
        <v>733.20169820914259</v>
      </c>
      <c r="N299" s="20">
        <f t="shared" si="150"/>
        <v>6175.9135539173249</v>
      </c>
      <c r="O299" s="26">
        <f t="shared" si="151"/>
        <v>124171.05501659689</v>
      </c>
      <c r="P299" s="31">
        <v>43678</v>
      </c>
      <c r="Q299" s="28">
        <f t="shared" si="169"/>
        <v>0</v>
      </c>
      <c r="R299" s="20">
        <f t="shared" si="152"/>
        <v>6909.1152521264676</v>
      </c>
      <c r="S299" s="28">
        <f t="shared" si="170"/>
        <v>0</v>
      </c>
      <c r="T299" s="20">
        <f t="shared" si="171"/>
        <v>6667.1586917174509</v>
      </c>
      <c r="U299" s="25">
        <f t="shared" si="172"/>
        <v>281</v>
      </c>
      <c r="V299" s="20">
        <f t="shared" si="153"/>
        <v>6443.0140148550854</v>
      </c>
      <c r="W299" s="20">
        <f t="shared" si="154"/>
        <v>611.68103833962152</v>
      </c>
      <c r="X299" s="20">
        <f t="shared" si="155"/>
        <v>5831.332976515464</v>
      </c>
      <c r="Y299" s="26">
        <f t="shared" si="156"/>
        <v>116504.87469140886</v>
      </c>
      <c r="Z299" s="31">
        <v>43678</v>
      </c>
      <c r="AA299" s="28">
        <f t="shared" si="173"/>
        <v>0</v>
      </c>
      <c r="AB299" s="20">
        <f t="shared" si="157"/>
        <v>6443.0140148550854</v>
      </c>
      <c r="AC299" s="28">
        <f t="shared" si="174"/>
        <v>0</v>
      </c>
      <c r="AD299" s="20">
        <f t="shared" si="175"/>
        <v>6241.15927220301</v>
      </c>
      <c r="AE299" s="25">
        <f t="shared" si="176"/>
        <v>281</v>
      </c>
      <c r="AF299" s="20">
        <f t="shared" si="158"/>
        <v>6909.1152521264676</v>
      </c>
      <c r="AG299" s="20">
        <f t="shared" si="159"/>
        <v>733.20169820914259</v>
      </c>
      <c r="AH299" s="20">
        <f t="shared" si="160"/>
        <v>6175.9135539173249</v>
      </c>
      <c r="AI299" s="26">
        <f t="shared" si="161"/>
        <v>124171.05501659689</v>
      </c>
      <c r="AJ299" s="31">
        <v>43678</v>
      </c>
      <c r="AK299" s="28">
        <f t="shared" si="177"/>
        <v>0</v>
      </c>
      <c r="AL299" s="20">
        <f t="shared" si="162"/>
        <v>6909.1152521264676</v>
      </c>
      <c r="AM299" s="28">
        <f t="shared" si="178"/>
        <v>0</v>
      </c>
      <c r="AN299" s="20">
        <f t="shared" si="179"/>
        <v>6667.1586917174509</v>
      </c>
    </row>
    <row r="300" spans="1:40" ht="11.1" customHeight="1">
      <c r="A300" s="25">
        <f t="shared" si="163"/>
        <v>282</v>
      </c>
      <c r="B300" s="20">
        <f t="shared" si="144"/>
        <v>6443.0140148550854</v>
      </c>
      <c r="C300" s="20">
        <f t="shared" si="145"/>
        <v>582.52437345704425</v>
      </c>
      <c r="D300" s="20">
        <f t="shared" si="146"/>
        <v>5860.4896413980414</v>
      </c>
      <c r="E300" s="26">
        <f t="shared" si="147"/>
        <v>110644.38505001081</v>
      </c>
      <c r="F300" s="31">
        <v>43709</v>
      </c>
      <c r="G300" s="28">
        <f t="shared" si="164"/>
        <v>0</v>
      </c>
      <c r="H300" s="20">
        <f t="shared" si="165"/>
        <v>6443.0140148550854</v>
      </c>
      <c r="I300" s="28">
        <f t="shared" si="166"/>
        <v>0</v>
      </c>
      <c r="J300" s="20">
        <f t="shared" si="167"/>
        <v>6250.780971614261</v>
      </c>
      <c r="K300" s="25">
        <f t="shared" si="168"/>
        <v>282</v>
      </c>
      <c r="L300" s="20">
        <f t="shared" si="148"/>
        <v>6909.1152521264676</v>
      </c>
      <c r="M300" s="20">
        <f t="shared" si="149"/>
        <v>698.46218446835758</v>
      </c>
      <c r="N300" s="20">
        <f t="shared" si="150"/>
        <v>6210.6530676581096</v>
      </c>
      <c r="O300" s="26">
        <f t="shared" si="151"/>
        <v>117960.40194893879</v>
      </c>
      <c r="P300" s="31">
        <v>43709</v>
      </c>
      <c r="Q300" s="28">
        <f t="shared" si="169"/>
        <v>0</v>
      </c>
      <c r="R300" s="20">
        <f t="shared" si="152"/>
        <v>6909.1152521264676</v>
      </c>
      <c r="S300" s="28">
        <f t="shared" si="170"/>
        <v>0</v>
      </c>
      <c r="T300" s="20">
        <f t="shared" si="171"/>
        <v>6678.6227312519095</v>
      </c>
      <c r="U300" s="25">
        <f t="shared" si="172"/>
        <v>282</v>
      </c>
      <c r="V300" s="20">
        <f t="shared" si="153"/>
        <v>6443.0140148550854</v>
      </c>
      <c r="W300" s="20">
        <f t="shared" si="154"/>
        <v>582.52437345704425</v>
      </c>
      <c r="X300" s="20">
        <f t="shared" si="155"/>
        <v>5860.4896413980414</v>
      </c>
      <c r="Y300" s="26">
        <f t="shared" si="156"/>
        <v>110644.38505001081</v>
      </c>
      <c r="Z300" s="31">
        <v>43709</v>
      </c>
      <c r="AA300" s="28">
        <f t="shared" si="173"/>
        <v>0</v>
      </c>
      <c r="AB300" s="20">
        <f t="shared" si="157"/>
        <v>6443.0140148550854</v>
      </c>
      <c r="AC300" s="28">
        <f t="shared" si="174"/>
        <v>0</v>
      </c>
      <c r="AD300" s="20">
        <f t="shared" si="175"/>
        <v>6250.780971614261</v>
      </c>
      <c r="AE300" s="25">
        <f t="shared" si="176"/>
        <v>282</v>
      </c>
      <c r="AF300" s="20">
        <f t="shared" si="158"/>
        <v>6909.1152521264676</v>
      </c>
      <c r="AG300" s="20">
        <f t="shared" si="159"/>
        <v>698.46218446835758</v>
      </c>
      <c r="AH300" s="20">
        <f t="shared" si="160"/>
        <v>6210.6530676581096</v>
      </c>
      <c r="AI300" s="26">
        <f t="shared" si="161"/>
        <v>117960.40194893879</v>
      </c>
      <c r="AJ300" s="31">
        <v>43709</v>
      </c>
      <c r="AK300" s="28">
        <f t="shared" si="177"/>
        <v>0</v>
      </c>
      <c r="AL300" s="20">
        <f t="shared" si="162"/>
        <v>6909.1152521264676</v>
      </c>
      <c r="AM300" s="28">
        <f t="shared" si="178"/>
        <v>0</v>
      </c>
      <c r="AN300" s="20">
        <f t="shared" si="179"/>
        <v>6678.6227312519095</v>
      </c>
    </row>
    <row r="301" spans="1:40" ht="11.1" customHeight="1">
      <c r="A301" s="25">
        <f t="shared" si="163"/>
        <v>283</v>
      </c>
      <c r="B301" s="20">
        <f t="shared" si="144"/>
        <v>6443.0140148550854</v>
      </c>
      <c r="C301" s="20">
        <f t="shared" si="145"/>
        <v>553.22192525005403</v>
      </c>
      <c r="D301" s="20">
        <f t="shared" si="146"/>
        <v>5889.7920896050309</v>
      </c>
      <c r="E301" s="26">
        <f t="shared" si="147"/>
        <v>104754.59296040577</v>
      </c>
      <c r="F301" s="31">
        <v>43739</v>
      </c>
      <c r="G301" s="28">
        <f t="shared" si="164"/>
        <v>0</v>
      </c>
      <c r="H301" s="20">
        <f t="shared" si="165"/>
        <v>6443.0140148550854</v>
      </c>
      <c r="I301" s="28">
        <f t="shared" si="166"/>
        <v>0</v>
      </c>
      <c r="J301" s="20">
        <f t="shared" si="167"/>
        <v>6260.4507795225672</v>
      </c>
      <c r="K301" s="25">
        <f t="shared" si="168"/>
        <v>283</v>
      </c>
      <c r="L301" s="20">
        <f t="shared" si="148"/>
        <v>6909.1152521264676</v>
      </c>
      <c r="M301" s="20">
        <f t="shared" si="149"/>
        <v>663.5272609627807</v>
      </c>
      <c r="N301" s="20">
        <f t="shared" si="150"/>
        <v>6245.5879911636866</v>
      </c>
      <c r="O301" s="26">
        <f t="shared" si="151"/>
        <v>111714.8139577751</v>
      </c>
      <c r="P301" s="31">
        <v>43739</v>
      </c>
      <c r="Q301" s="28">
        <f t="shared" si="169"/>
        <v>0</v>
      </c>
      <c r="R301" s="20">
        <f t="shared" si="152"/>
        <v>6909.1152521264676</v>
      </c>
      <c r="S301" s="28">
        <f t="shared" si="170"/>
        <v>0</v>
      </c>
      <c r="T301" s="20">
        <f t="shared" si="171"/>
        <v>6690.1512560087504</v>
      </c>
      <c r="U301" s="25">
        <f t="shared" si="172"/>
        <v>283</v>
      </c>
      <c r="V301" s="20">
        <f t="shared" si="153"/>
        <v>6443.0140148550854</v>
      </c>
      <c r="W301" s="20">
        <f t="shared" si="154"/>
        <v>553.22192525005403</v>
      </c>
      <c r="X301" s="20">
        <f t="shared" si="155"/>
        <v>5889.7920896050309</v>
      </c>
      <c r="Y301" s="26">
        <f t="shared" si="156"/>
        <v>104754.59296040577</v>
      </c>
      <c r="Z301" s="31">
        <v>43739</v>
      </c>
      <c r="AA301" s="28">
        <f t="shared" si="173"/>
        <v>0</v>
      </c>
      <c r="AB301" s="20">
        <f t="shared" si="157"/>
        <v>6443.0140148550854</v>
      </c>
      <c r="AC301" s="28">
        <f t="shared" si="174"/>
        <v>0</v>
      </c>
      <c r="AD301" s="20">
        <f t="shared" si="175"/>
        <v>6260.4507795225672</v>
      </c>
      <c r="AE301" s="25">
        <f t="shared" si="176"/>
        <v>283</v>
      </c>
      <c r="AF301" s="20">
        <f t="shared" si="158"/>
        <v>6909.1152521264676</v>
      </c>
      <c r="AG301" s="20">
        <f t="shared" si="159"/>
        <v>663.5272609627807</v>
      </c>
      <c r="AH301" s="20">
        <f t="shared" si="160"/>
        <v>6245.5879911636866</v>
      </c>
      <c r="AI301" s="26">
        <f t="shared" si="161"/>
        <v>111714.8139577751</v>
      </c>
      <c r="AJ301" s="31">
        <v>43739</v>
      </c>
      <c r="AK301" s="28">
        <f t="shared" si="177"/>
        <v>0</v>
      </c>
      <c r="AL301" s="20">
        <f t="shared" si="162"/>
        <v>6909.1152521264676</v>
      </c>
      <c r="AM301" s="28">
        <f t="shared" si="178"/>
        <v>0</v>
      </c>
      <c r="AN301" s="20">
        <f t="shared" si="179"/>
        <v>6690.1512560087504</v>
      </c>
    </row>
    <row r="302" spans="1:40" ht="11.1" customHeight="1">
      <c r="A302" s="25">
        <f t="shared" si="163"/>
        <v>284</v>
      </c>
      <c r="B302" s="20">
        <f t="shared" si="144"/>
        <v>6443.0140148550854</v>
      </c>
      <c r="C302" s="20">
        <f t="shared" si="145"/>
        <v>523.77296480202892</v>
      </c>
      <c r="D302" s="20">
        <f t="shared" si="146"/>
        <v>5919.2410500530568</v>
      </c>
      <c r="E302" s="26">
        <f t="shared" si="147"/>
        <v>98835.351910352721</v>
      </c>
      <c r="F302" s="31">
        <v>43770</v>
      </c>
      <c r="G302" s="28">
        <f t="shared" si="164"/>
        <v>0</v>
      </c>
      <c r="H302" s="20">
        <f t="shared" si="165"/>
        <v>6443.0140148550854</v>
      </c>
      <c r="I302" s="28">
        <f t="shared" si="166"/>
        <v>0</v>
      </c>
      <c r="J302" s="20">
        <f t="shared" si="167"/>
        <v>6270.1689364704162</v>
      </c>
      <c r="K302" s="25">
        <f t="shared" si="168"/>
        <v>284</v>
      </c>
      <c r="L302" s="20">
        <f t="shared" si="148"/>
        <v>6909.1152521264676</v>
      </c>
      <c r="M302" s="20">
        <f t="shared" si="149"/>
        <v>628.39582851248497</v>
      </c>
      <c r="N302" s="20">
        <f t="shared" si="150"/>
        <v>6280.7194236139821</v>
      </c>
      <c r="O302" s="26">
        <f t="shared" si="151"/>
        <v>105434.09453416112</v>
      </c>
      <c r="P302" s="31">
        <v>43770</v>
      </c>
      <c r="Q302" s="28">
        <f t="shared" si="169"/>
        <v>0</v>
      </c>
      <c r="R302" s="20">
        <f t="shared" si="152"/>
        <v>6909.1152521264676</v>
      </c>
      <c r="S302" s="28">
        <f t="shared" si="170"/>
        <v>0</v>
      </c>
      <c r="T302" s="20">
        <f t="shared" si="171"/>
        <v>6701.744628717348</v>
      </c>
      <c r="U302" s="25">
        <f t="shared" si="172"/>
        <v>284</v>
      </c>
      <c r="V302" s="20">
        <f t="shared" si="153"/>
        <v>6443.0140148550854</v>
      </c>
      <c r="W302" s="20">
        <f t="shared" si="154"/>
        <v>523.77296480202892</v>
      </c>
      <c r="X302" s="20">
        <f t="shared" si="155"/>
        <v>5919.2410500530568</v>
      </c>
      <c r="Y302" s="26">
        <f t="shared" si="156"/>
        <v>98835.351910352721</v>
      </c>
      <c r="Z302" s="31">
        <v>43770</v>
      </c>
      <c r="AA302" s="28">
        <f t="shared" si="173"/>
        <v>0</v>
      </c>
      <c r="AB302" s="20">
        <f t="shared" si="157"/>
        <v>6443.0140148550854</v>
      </c>
      <c r="AC302" s="28">
        <f t="shared" si="174"/>
        <v>0</v>
      </c>
      <c r="AD302" s="20">
        <f t="shared" si="175"/>
        <v>6270.1689364704162</v>
      </c>
      <c r="AE302" s="25">
        <f t="shared" si="176"/>
        <v>284</v>
      </c>
      <c r="AF302" s="20">
        <f t="shared" si="158"/>
        <v>6909.1152521264676</v>
      </c>
      <c r="AG302" s="20">
        <f t="shared" si="159"/>
        <v>628.39582851248497</v>
      </c>
      <c r="AH302" s="20">
        <f t="shared" si="160"/>
        <v>6280.7194236139821</v>
      </c>
      <c r="AI302" s="26">
        <f t="shared" si="161"/>
        <v>105434.09453416112</v>
      </c>
      <c r="AJ302" s="31">
        <v>43770</v>
      </c>
      <c r="AK302" s="28">
        <f t="shared" si="177"/>
        <v>0</v>
      </c>
      <c r="AL302" s="20">
        <f t="shared" si="162"/>
        <v>6909.1152521264676</v>
      </c>
      <c r="AM302" s="28">
        <f t="shared" si="178"/>
        <v>0</v>
      </c>
      <c r="AN302" s="20">
        <f t="shared" si="179"/>
        <v>6701.744628717348</v>
      </c>
    </row>
    <row r="303" spans="1:40" ht="11.1" customHeight="1">
      <c r="A303" s="25">
        <f t="shared" si="163"/>
        <v>285</v>
      </c>
      <c r="B303" s="20">
        <f t="shared" si="144"/>
        <v>6443.0140148550854</v>
      </c>
      <c r="C303" s="20">
        <f t="shared" si="145"/>
        <v>494.17675955176355</v>
      </c>
      <c r="D303" s="20">
        <f t="shared" si="146"/>
        <v>5948.8372553033223</v>
      </c>
      <c r="E303" s="26">
        <f t="shared" si="147"/>
        <v>92886.514655049396</v>
      </c>
      <c r="F303" s="31">
        <v>43800</v>
      </c>
      <c r="G303" s="28">
        <f t="shared" si="164"/>
        <v>0</v>
      </c>
      <c r="H303" s="20">
        <f t="shared" si="165"/>
        <v>6443.0140148550854</v>
      </c>
      <c r="I303" s="28">
        <f t="shared" si="166"/>
        <v>0</v>
      </c>
      <c r="J303" s="20">
        <f t="shared" si="167"/>
        <v>6279.9356842030038</v>
      </c>
      <c r="K303" s="25">
        <f t="shared" si="168"/>
        <v>285</v>
      </c>
      <c r="L303" s="20">
        <f t="shared" si="148"/>
        <v>6909.1152521264676</v>
      </c>
      <c r="M303" s="20">
        <f t="shared" si="149"/>
        <v>593.06678175465629</v>
      </c>
      <c r="N303" s="20">
        <f t="shared" si="150"/>
        <v>6316.0484703718112</v>
      </c>
      <c r="O303" s="26">
        <f t="shared" si="151"/>
        <v>99118.046063789312</v>
      </c>
      <c r="P303" s="31">
        <v>43800</v>
      </c>
      <c r="Q303" s="28">
        <f t="shared" si="169"/>
        <v>0</v>
      </c>
      <c r="R303" s="20">
        <f t="shared" si="152"/>
        <v>6909.1152521264676</v>
      </c>
      <c r="S303" s="28">
        <f t="shared" si="170"/>
        <v>0</v>
      </c>
      <c r="T303" s="20">
        <f t="shared" si="171"/>
        <v>6713.4032141474308</v>
      </c>
      <c r="U303" s="25">
        <f t="shared" si="172"/>
        <v>285</v>
      </c>
      <c r="V303" s="20">
        <f t="shared" si="153"/>
        <v>6443.0140148550854</v>
      </c>
      <c r="W303" s="20">
        <f t="shared" si="154"/>
        <v>494.17675955176355</v>
      </c>
      <c r="X303" s="20">
        <f t="shared" si="155"/>
        <v>5948.8372553033223</v>
      </c>
      <c r="Y303" s="26">
        <f t="shared" si="156"/>
        <v>92886.514655049396</v>
      </c>
      <c r="Z303" s="31">
        <v>43800</v>
      </c>
      <c r="AA303" s="28">
        <f t="shared" si="173"/>
        <v>0</v>
      </c>
      <c r="AB303" s="20">
        <f t="shared" si="157"/>
        <v>6443.0140148550854</v>
      </c>
      <c r="AC303" s="28">
        <f t="shared" si="174"/>
        <v>0</v>
      </c>
      <c r="AD303" s="20">
        <f t="shared" si="175"/>
        <v>6279.9356842030038</v>
      </c>
      <c r="AE303" s="25">
        <f t="shared" si="176"/>
        <v>285</v>
      </c>
      <c r="AF303" s="20">
        <f t="shared" si="158"/>
        <v>6909.1152521264676</v>
      </c>
      <c r="AG303" s="20">
        <f t="shared" si="159"/>
        <v>593.06678175465629</v>
      </c>
      <c r="AH303" s="20">
        <f t="shared" si="160"/>
        <v>6316.0484703718112</v>
      </c>
      <c r="AI303" s="26">
        <f t="shared" si="161"/>
        <v>99118.046063789312</v>
      </c>
      <c r="AJ303" s="31">
        <v>43800</v>
      </c>
      <c r="AK303" s="28">
        <f t="shared" si="177"/>
        <v>0</v>
      </c>
      <c r="AL303" s="20">
        <f t="shared" si="162"/>
        <v>6909.1152521264676</v>
      </c>
      <c r="AM303" s="28">
        <f t="shared" si="178"/>
        <v>0</v>
      </c>
      <c r="AN303" s="20">
        <f t="shared" si="179"/>
        <v>6713.4032141474308</v>
      </c>
    </row>
    <row r="304" spans="1:40" ht="11.1" customHeight="1">
      <c r="A304" s="25">
        <f t="shared" si="163"/>
        <v>286</v>
      </c>
      <c r="B304" s="20">
        <f t="shared" si="144"/>
        <v>6443.0140148550854</v>
      </c>
      <c r="C304" s="20">
        <f t="shared" si="145"/>
        <v>464.43257327524697</v>
      </c>
      <c r="D304" s="20">
        <f t="shared" si="146"/>
        <v>5978.5814415798386</v>
      </c>
      <c r="E304" s="26">
        <f t="shared" si="147"/>
        <v>86907.933213469558</v>
      </c>
      <c r="F304" s="31">
        <v>43831</v>
      </c>
      <c r="G304" s="28">
        <f t="shared" si="164"/>
        <v>0</v>
      </c>
      <c r="H304" s="20">
        <f t="shared" si="165"/>
        <v>6443.0140148550854</v>
      </c>
      <c r="I304" s="28">
        <f t="shared" si="166"/>
        <v>0</v>
      </c>
      <c r="J304" s="20">
        <f t="shared" si="167"/>
        <v>6289.7512656742538</v>
      </c>
      <c r="K304" s="25">
        <f t="shared" si="168"/>
        <v>286</v>
      </c>
      <c r="L304" s="20">
        <f t="shared" si="148"/>
        <v>6909.1152521264676</v>
      </c>
      <c r="M304" s="20">
        <f t="shared" si="149"/>
        <v>557.53900910881487</v>
      </c>
      <c r="N304" s="20">
        <f t="shared" si="150"/>
        <v>6351.5762430176528</v>
      </c>
      <c r="O304" s="26">
        <f t="shared" si="151"/>
        <v>92766.469820771657</v>
      </c>
      <c r="P304" s="31">
        <v>43831</v>
      </c>
      <c r="Q304" s="28">
        <f t="shared" si="169"/>
        <v>0</v>
      </c>
      <c r="R304" s="20">
        <f t="shared" si="152"/>
        <v>6909.1152521264676</v>
      </c>
      <c r="S304" s="28">
        <f t="shared" si="170"/>
        <v>0</v>
      </c>
      <c r="T304" s="20">
        <f t="shared" si="171"/>
        <v>6725.1273791205585</v>
      </c>
      <c r="U304" s="25">
        <f t="shared" si="172"/>
        <v>286</v>
      </c>
      <c r="V304" s="20">
        <f t="shared" si="153"/>
        <v>6443.0140148550854</v>
      </c>
      <c r="W304" s="20">
        <f t="shared" si="154"/>
        <v>464.43257327524697</v>
      </c>
      <c r="X304" s="20">
        <f t="shared" si="155"/>
        <v>5978.5814415798386</v>
      </c>
      <c r="Y304" s="26">
        <f t="shared" si="156"/>
        <v>86907.933213469558</v>
      </c>
      <c r="Z304" s="31">
        <v>43831</v>
      </c>
      <c r="AA304" s="28">
        <f t="shared" si="173"/>
        <v>0</v>
      </c>
      <c r="AB304" s="20">
        <f t="shared" si="157"/>
        <v>6443.0140148550854</v>
      </c>
      <c r="AC304" s="28">
        <f t="shared" si="174"/>
        <v>0</v>
      </c>
      <c r="AD304" s="20">
        <f t="shared" si="175"/>
        <v>6289.7512656742538</v>
      </c>
      <c r="AE304" s="25">
        <f t="shared" si="176"/>
        <v>286</v>
      </c>
      <c r="AF304" s="20">
        <f t="shared" si="158"/>
        <v>6909.1152521264676</v>
      </c>
      <c r="AG304" s="20">
        <f t="shared" si="159"/>
        <v>557.53900910881487</v>
      </c>
      <c r="AH304" s="20">
        <f t="shared" si="160"/>
        <v>6351.5762430176528</v>
      </c>
      <c r="AI304" s="26">
        <f t="shared" si="161"/>
        <v>92766.469820771657</v>
      </c>
      <c r="AJ304" s="31">
        <v>43831</v>
      </c>
      <c r="AK304" s="28">
        <f t="shared" si="177"/>
        <v>0</v>
      </c>
      <c r="AL304" s="20">
        <f t="shared" si="162"/>
        <v>6909.1152521264676</v>
      </c>
      <c r="AM304" s="28">
        <f t="shared" si="178"/>
        <v>0</v>
      </c>
      <c r="AN304" s="20">
        <f t="shared" si="179"/>
        <v>6725.1273791205585</v>
      </c>
    </row>
    <row r="305" spans="1:40" ht="11.1" customHeight="1">
      <c r="A305" s="25">
        <f t="shared" si="163"/>
        <v>287</v>
      </c>
      <c r="B305" s="20">
        <f t="shared" si="144"/>
        <v>6443.0140148550854</v>
      </c>
      <c r="C305" s="20">
        <f t="shared" si="145"/>
        <v>434.53966606734775</v>
      </c>
      <c r="D305" s="20">
        <f t="shared" si="146"/>
        <v>6008.4743487877377</v>
      </c>
      <c r="E305" s="26">
        <f t="shared" si="147"/>
        <v>80899.458864681816</v>
      </c>
      <c r="F305" s="31">
        <v>43862</v>
      </c>
      <c r="G305" s="28">
        <f t="shared" si="164"/>
        <v>0</v>
      </c>
      <c r="H305" s="20">
        <f t="shared" si="165"/>
        <v>6443.0140148550854</v>
      </c>
      <c r="I305" s="28">
        <f t="shared" si="166"/>
        <v>0</v>
      </c>
      <c r="J305" s="20">
        <f t="shared" si="167"/>
        <v>6299.6159250528608</v>
      </c>
      <c r="K305" s="25">
        <f t="shared" si="168"/>
        <v>287</v>
      </c>
      <c r="L305" s="20">
        <f t="shared" si="148"/>
        <v>6909.1152521264676</v>
      </c>
      <c r="M305" s="20">
        <f t="shared" si="149"/>
        <v>521.81139274184068</v>
      </c>
      <c r="N305" s="20">
        <f t="shared" si="150"/>
        <v>6387.3038593846268</v>
      </c>
      <c r="O305" s="26">
        <f t="shared" si="151"/>
        <v>86379.165961387029</v>
      </c>
      <c r="P305" s="31">
        <v>43862</v>
      </c>
      <c r="Q305" s="28">
        <f t="shared" si="169"/>
        <v>0</v>
      </c>
      <c r="R305" s="20">
        <f t="shared" si="152"/>
        <v>6909.1152521264676</v>
      </c>
      <c r="S305" s="28">
        <f t="shared" si="170"/>
        <v>0</v>
      </c>
      <c r="T305" s="20">
        <f t="shared" si="171"/>
        <v>6736.9174925216603</v>
      </c>
      <c r="U305" s="25">
        <f t="shared" si="172"/>
        <v>287</v>
      </c>
      <c r="V305" s="20">
        <f t="shared" si="153"/>
        <v>6443.0140148550854</v>
      </c>
      <c r="W305" s="20">
        <f t="shared" si="154"/>
        <v>434.53966606734775</v>
      </c>
      <c r="X305" s="20">
        <f t="shared" si="155"/>
        <v>6008.4743487877377</v>
      </c>
      <c r="Y305" s="26">
        <f t="shared" si="156"/>
        <v>80899.458864681816</v>
      </c>
      <c r="Z305" s="31">
        <v>43862</v>
      </c>
      <c r="AA305" s="28">
        <f t="shared" si="173"/>
        <v>0</v>
      </c>
      <c r="AB305" s="20">
        <f t="shared" si="157"/>
        <v>6443.0140148550854</v>
      </c>
      <c r="AC305" s="28">
        <f t="shared" si="174"/>
        <v>0</v>
      </c>
      <c r="AD305" s="20">
        <f t="shared" si="175"/>
        <v>6299.6159250528608</v>
      </c>
      <c r="AE305" s="25">
        <f t="shared" si="176"/>
        <v>287</v>
      </c>
      <c r="AF305" s="20">
        <f t="shared" si="158"/>
        <v>6909.1152521264676</v>
      </c>
      <c r="AG305" s="20">
        <f t="shared" si="159"/>
        <v>521.81139274184068</v>
      </c>
      <c r="AH305" s="20">
        <f t="shared" si="160"/>
        <v>6387.3038593846268</v>
      </c>
      <c r="AI305" s="26">
        <f t="shared" si="161"/>
        <v>86379.165961387029</v>
      </c>
      <c r="AJ305" s="31">
        <v>43862</v>
      </c>
      <c r="AK305" s="28">
        <f t="shared" si="177"/>
        <v>0</v>
      </c>
      <c r="AL305" s="20">
        <f t="shared" si="162"/>
        <v>6909.1152521264676</v>
      </c>
      <c r="AM305" s="28">
        <f t="shared" si="178"/>
        <v>0</v>
      </c>
      <c r="AN305" s="20">
        <f t="shared" si="179"/>
        <v>6736.9174925216603</v>
      </c>
    </row>
    <row r="306" spans="1:40" ht="11.1" customHeight="1">
      <c r="A306" s="25">
        <f t="shared" si="163"/>
        <v>288</v>
      </c>
      <c r="B306" s="20">
        <f t="shared" si="144"/>
        <v>6443.0140148550854</v>
      </c>
      <c r="C306" s="20">
        <f t="shared" si="145"/>
        <v>404.49729432340905</v>
      </c>
      <c r="D306" s="20">
        <f t="shared" si="146"/>
        <v>6038.5167205316766</v>
      </c>
      <c r="E306" s="26">
        <f t="shared" si="147"/>
        <v>74860.942144150133</v>
      </c>
      <c r="F306" s="31">
        <v>43891</v>
      </c>
      <c r="G306" s="28">
        <f t="shared" si="164"/>
        <v>0</v>
      </c>
      <c r="H306" s="20">
        <f t="shared" si="165"/>
        <v>6443.0140148550854</v>
      </c>
      <c r="I306" s="28">
        <f t="shared" si="166"/>
        <v>0</v>
      </c>
      <c r="J306" s="20">
        <f t="shared" si="167"/>
        <v>6309.5299077283607</v>
      </c>
      <c r="K306" s="25">
        <f t="shared" si="168"/>
        <v>288</v>
      </c>
      <c r="L306" s="20">
        <f t="shared" si="148"/>
        <v>6909.1152521264676</v>
      </c>
      <c r="M306" s="20">
        <f t="shared" si="149"/>
        <v>485.88280853280207</v>
      </c>
      <c r="N306" s="20">
        <f t="shared" si="150"/>
        <v>6423.2324435936653</v>
      </c>
      <c r="O306" s="26">
        <f t="shared" si="151"/>
        <v>79955.933517793368</v>
      </c>
      <c r="P306" s="31">
        <v>43891</v>
      </c>
      <c r="Q306" s="28">
        <f t="shared" si="169"/>
        <v>0</v>
      </c>
      <c r="R306" s="20">
        <f t="shared" si="152"/>
        <v>6909.1152521264676</v>
      </c>
      <c r="S306" s="28">
        <f t="shared" si="170"/>
        <v>0</v>
      </c>
      <c r="T306" s="20">
        <f t="shared" si="171"/>
        <v>6748.7739253106429</v>
      </c>
      <c r="U306" s="25">
        <f t="shared" si="172"/>
        <v>288</v>
      </c>
      <c r="V306" s="20">
        <f t="shared" si="153"/>
        <v>6443.0140148550854</v>
      </c>
      <c r="W306" s="20">
        <f t="shared" si="154"/>
        <v>404.49729432340905</v>
      </c>
      <c r="X306" s="20">
        <f t="shared" si="155"/>
        <v>6038.5167205316766</v>
      </c>
      <c r="Y306" s="26">
        <f t="shared" si="156"/>
        <v>74860.942144150133</v>
      </c>
      <c r="Z306" s="31">
        <v>43891</v>
      </c>
      <c r="AA306" s="28">
        <f t="shared" si="173"/>
        <v>0</v>
      </c>
      <c r="AB306" s="20">
        <f t="shared" si="157"/>
        <v>6443.0140148550854</v>
      </c>
      <c r="AC306" s="28">
        <f t="shared" si="174"/>
        <v>0</v>
      </c>
      <c r="AD306" s="20">
        <f t="shared" si="175"/>
        <v>6309.5299077283607</v>
      </c>
      <c r="AE306" s="25">
        <f t="shared" si="176"/>
        <v>288</v>
      </c>
      <c r="AF306" s="20">
        <f t="shared" si="158"/>
        <v>6909.1152521264676</v>
      </c>
      <c r="AG306" s="20">
        <f t="shared" si="159"/>
        <v>485.88280853280207</v>
      </c>
      <c r="AH306" s="20">
        <f t="shared" si="160"/>
        <v>6423.2324435936653</v>
      </c>
      <c r="AI306" s="26">
        <f t="shared" si="161"/>
        <v>79955.933517793368</v>
      </c>
      <c r="AJ306" s="31">
        <v>43891</v>
      </c>
      <c r="AK306" s="28">
        <f t="shared" si="177"/>
        <v>0</v>
      </c>
      <c r="AL306" s="20">
        <f t="shared" si="162"/>
        <v>6909.1152521264676</v>
      </c>
      <c r="AM306" s="28">
        <f t="shared" si="178"/>
        <v>0</v>
      </c>
      <c r="AN306" s="20">
        <f t="shared" si="179"/>
        <v>6748.7739253106429</v>
      </c>
    </row>
    <row r="307" spans="1:40" ht="11.1" customHeight="1">
      <c r="A307" s="25">
        <f t="shared" si="163"/>
        <v>289</v>
      </c>
      <c r="B307" s="20">
        <f t="shared" si="144"/>
        <v>6443.0140148550854</v>
      </c>
      <c r="C307" s="20">
        <f t="shared" si="145"/>
        <v>374.30471072075062</v>
      </c>
      <c r="D307" s="20">
        <f t="shared" si="146"/>
        <v>6068.7093041343351</v>
      </c>
      <c r="E307" s="26">
        <f t="shared" si="147"/>
        <v>68792.2328400158</v>
      </c>
      <c r="F307" s="31">
        <v>43922</v>
      </c>
      <c r="G307" s="28">
        <f t="shared" si="164"/>
        <v>0</v>
      </c>
      <c r="H307" s="20">
        <f t="shared" si="165"/>
        <v>6443.0140148550854</v>
      </c>
      <c r="I307" s="28">
        <f t="shared" si="166"/>
        <v>0</v>
      </c>
      <c r="J307" s="20">
        <f t="shared" si="167"/>
        <v>6319.4934603172378</v>
      </c>
      <c r="K307" s="25">
        <f t="shared" si="168"/>
        <v>289</v>
      </c>
      <c r="L307" s="20">
        <f t="shared" si="148"/>
        <v>6909.1152521264676</v>
      </c>
      <c r="M307" s="20">
        <f t="shared" si="149"/>
        <v>449.75212603758774</v>
      </c>
      <c r="N307" s="20">
        <f t="shared" si="150"/>
        <v>6459.3631260888797</v>
      </c>
      <c r="O307" s="26">
        <f t="shared" si="151"/>
        <v>73496.570391704488</v>
      </c>
      <c r="P307" s="31">
        <v>43922</v>
      </c>
      <c r="Q307" s="28">
        <f t="shared" si="169"/>
        <v>0</v>
      </c>
      <c r="R307" s="20">
        <f t="shared" si="152"/>
        <v>6909.1152521264676</v>
      </c>
      <c r="S307" s="28">
        <f t="shared" si="170"/>
        <v>0</v>
      </c>
      <c r="T307" s="20">
        <f t="shared" si="171"/>
        <v>6760.6970505340632</v>
      </c>
      <c r="U307" s="25">
        <f t="shared" si="172"/>
        <v>289</v>
      </c>
      <c r="V307" s="20">
        <f t="shared" si="153"/>
        <v>6443.0140148550854</v>
      </c>
      <c r="W307" s="20">
        <f t="shared" si="154"/>
        <v>374.30471072075062</v>
      </c>
      <c r="X307" s="20">
        <f t="shared" si="155"/>
        <v>6068.7093041343351</v>
      </c>
      <c r="Y307" s="26">
        <f t="shared" si="156"/>
        <v>68792.2328400158</v>
      </c>
      <c r="Z307" s="31">
        <v>43922</v>
      </c>
      <c r="AA307" s="28">
        <f t="shared" si="173"/>
        <v>0</v>
      </c>
      <c r="AB307" s="20">
        <f t="shared" si="157"/>
        <v>6443.0140148550854</v>
      </c>
      <c r="AC307" s="28">
        <f t="shared" si="174"/>
        <v>0</v>
      </c>
      <c r="AD307" s="20">
        <f t="shared" si="175"/>
        <v>6319.4934603172378</v>
      </c>
      <c r="AE307" s="25">
        <f t="shared" si="176"/>
        <v>289</v>
      </c>
      <c r="AF307" s="20">
        <f t="shared" si="158"/>
        <v>6909.1152521264676</v>
      </c>
      <c r="AG307" s="20">
        <f t="shared" si="159"/>
        <v>449.75212603758774</v>
      </c>
      <c r="AH307" s="20">
        <f t="shared" si="160"/>
        <v>6459.3631260888797</v>
      </c>
      <c r="AI307" s="26">
        <f t="shared" si="161"/>
        <v>73496.570391704488</v>
      </c>
      <c r="AJ307" s="31">
        <v>43922</v>
      </c>
      <c r="AK307" s="28">
        <f t="shared" si="177"/>
        <v>0</v>
      </c>
      <c r="AL307" s="20">
        <f t="shared" si="162"/>
        <v>6909.1152521264676</v>
      </c>
      <c r="AM307" s="28">
        <f t="shared" si="178"/>
        <v>0</v>
      </c>
      <c r="AN307" s="20">
        <f t="shared" si="179"/>
        <v>6760.6970505340632</v>
      </c>
    </row>
    <row r="308" spans="1:40" ht="11.1" customHeight="1">
      <c r="A308" s="25">
        <f t="shared" si="163"/>
        <v>290</v>
      </c>
      <c r="B308" s="20">
        <f t="shared" si="144"/>
        <v>6443.0140148550854</v>
      </c>
      <c r="C308" s="20">
        <f t="shared" si="145"/>
        <v>343.96116420007894</v>
      </c>
      <c r="D308" s="20">
        <f t="shared" si="146"/>
        <v>6099.0528506550063</v>
      </c>
      <c r="E308" s="26">
        <f t="shared" si="147"/>
        <v>62693.179989360797</v>
      </c>
      <c r="F308" s="31">
        <v>43952</v>
      </c>
      <c r="G308" s="28">
        <f t="shared" si="164"/>
        <v>0</v>
      </c>
      <c r="H308" s="20">
        <f t="shared" si="165"/>
        <v>6443.0140148550854</v>
      </c>
      <c r="I308" s="28">
        <f t="shared" si="166"/>
        <v>0</v>
      </c>
      <c r="J308" s="20">
        <f t="shared" si="167"/>
        <v>6329.5068306690591</v>
      </c>
      <c r="K308" s="25">
        <f t="shared" si="168"/>
        <v>290</v>
      </c>
      <c r="L308" s="20">
        <f t="shared" si="148"/>
        <v>6909.1152521264676</v>
      </c>
      <c r="M308" s="20">
        <f t="shared" si="149"/>
        <v>413.41820845333774</v>
      </c>
      <c r="N308" s="20">
        <f t="shared" si="150"/>
        <v>6495.6970436731299</v>
      </c>
      <c r="O308" s="26">
        <f t="shared" si="151"/>
        <v>67000.873348031353</v>
      </c>
      <c r="P308" s="31">
        <v>43952</v>
      </c>
      <c r="Q308" s="28">
        <f t="shared" si="169"/>
        <v>0</v>
      </c>
      <c r="R308" s="20">
        <f t="shared" si="152"/>
        <v>6909.1152521264676</v>
      </c>
      <c r="S308" s="28">
        <f t="shared" si="170"/>
        <v>0</v>
      </c>
      <c r="T308" s="20">
        <f t="shared" si="171"/>
        <v>6772.6872433368662</v>
      </c>
      <c r="U308" s="25">
        <f t="shared" si="172"/>
        <v>290</v>
      </c>
      <c r="V308" s="20">
        <f t="shared" si="153"/>
        <v>6443.0140148550854</v>
      </c>
      <c r="W308" s="20">
        <f t="shared" si="154"/>
        <v>343.96116420007894</v>
      </c>
      <c r="X308" s="20">
        <f t="shared" si="155"/>
        <v>6099.0528506550063</v>
      </c>
      <c r="Y308" s="26">
        <f t="shared" si="156"/>
        <v>62693.179989360797</v>
      </c>
      <c r="Z308" s="31">
        <v>43952</v>
      </c>
      <c r="AA308" s="28">
        <f t="shared" si="173"/>
        <v>0</v>
      </c>
      <c r="AB308" s="20">
        <f t="shared" si="157"/>
        <v>6443.0140148550854</v>
      </c>
      <c r="AC308" s="28">
        <f t="shared" si="174"/>
        <v>0</v>
      </c>
      <c r="AD308" s="20">
        <f t="shared" si="175"/>
        <v>6329.5068306690591</v>
      </c>
      <c r="AE308" s="25">
        <f t="shared" si="176"/>
        <v>290</v>
      </c>
      <c r="AF308" s="20">
        <f t="shared" si="158"/>
        <v>6909.1152521264676</v>
      </c>
      <c r="AG308" s="20">
        <f t="shared" si="159"/>
        <v>413.41820845333774</v>
      </c>
      <c r="AH308" s="20">
        <f t="shared" si="160"/>
        <v>6495.6970436731299</v>
      </c>
      <c r="AI308" s="26">
        <f t="shared" si="161"/>
        <v>67000.873348031353</v>
      </c>
      <c r="AJ308" s="31">
        <v>43952</v>
      </c>
      <c r="AK308" s="28">
        <f t="shared" si="177"/>
        <v>0</v>
      </c>
      <c r="AL308" s="20">
        <f t="shared" si="162"/>
        <v>6909.1152521264676</v>
      </c>
      <c r="AM308" s="28">
        <f t="shared" si="178"/>
        <v>0</v>
      </c>
      <c r="AN308" s="20">
        <f t="shared" si="179"/>
        <v>6772.6872433368662</v>
      </c>
    </row>
    <row r="309" spans="1:40" ht="11.1" customHeight="1">
      <c r="A309" s="25">
        <f t="shared" si="163"/>
        <v>291</v>
      </c>
      <c r="B309" s="20">
        <f t="shared" si="144"/>
        <v>6443.0140148550854</v>
      </c>
      <c r="C309" s="20">
        <f t="shared" si="145"/>
        <v>313.46589994680397</v>
      </c>
      <c r="D309" s="20">
        <f t="shared" si="146"/>
        <v>6129.5481149082816</v>
      </c>
      <c r="E309" s="26">
        <f t="shared" si="147"/>
        <v>56563.631874452512</v>
      </c>
      <c r="F309" s="31">
        <v>43983</v>
      </c>
      <c r="G309" s="28">
        <f t="shared" si="164"/>
        <v>0</v>
      </c>
      <c r="H309" s="20">
        <f t="shared" si="165"/>
        <v>6443.0140148550854</v>
      </c>
      <c r="I309" s="28">
        <f t="shared" si="166"/>
        <v>0</v>
      </c>
      <c r="J309" s="20">
        <f t="shared" si="167"/>
        <v>6339.5702678726402</v>
      </c>
      <c r="K309" s="25">
        <f t="shared" si="168"/>
        <v>291</v>
      </c>
      <c r="L309" s="20">
        <f t="shared" si="148"/>
        <v>6909.1152521264676</v>
      </c>
      <c r="M309" s="20">
        <f t="shared" si="149"/>
        <v>376.87991258267635</v>
      </c>
      <c r="N309" s="20">
        <f t="shared" si="150"/>
        <v>6532.2353395437913</v>
      </c>
      <c r="O309" s="26">
        <f t="shared" si="151"/>
        <v>60468.638008487564</v>
      </c>
      <c r="P309" s="31">
        <v>43983</v>
      </c>
      <c r="Q309" s="28">
        <f t="shared" si="169"/>
        <v>0</v>
      </c>
      <c r="R309" s="20">
        <f t="shared" si="152"/>
        <v>6909.1152521264676</v>
      </c>
      <c r="S309" s="28">
        <f t="shared" si="170"/>
        <v>0</v>
      </c>
      <c r="T309" s="20">
        <f t="shared" si="171"/>
        <v>6784.7448809741845</v>
      </c>
      <c r="U309" s="25">
        <f t="shared" si="172"/>
        <v>291</v>
      </c>
      <c r="V309" s="20">
        <f t="shared" si="153"/>
        <v>6443.0140148550854</v>
      </c>
      <c r="W309" s="20">
        <f t="shared" si="154"/>
        <v>313.46589994680397</v>
      </c>
      <c r="X309" s="20">
        <f t="shared" si="155"/>
        <v>6129.5481149082816</v>
      </c>
      <c r="Y309" s="26">
        <f t="shared" si="156"/>
        <v>56563.631874452512</v>
      </c>
      <c r="Z309" s="31">
        <v>43983</v>
      </c>
      <c r="AA309" s="28">
        <f t="shared" si="173"/>
        <v>0</v>
      </c>
      <c r="AB309" s="20">
        <f t="shared" si="157"/>
        <v>6443.0140148550854</v>
      </c>
      <c r="AC309" s="28">
        <f t="shared" si="174"/>
        <v>0</v>
      </c>
      <c r="AD309" s="20">
        <f t="shared" si="175"/>
        <v>6339.5702678726402</v>
      </c>
      <c r="AE309" s="25">
        <f t="shared" si="176"/>
        <v>291</v>
      </c>
      <c r="AF309" s="20">
        <f t="shared" si="158"/>
        <v>6909.1152521264676</v>
      </c>
      <c r="AG309" s="20">
        <f t="shared" si="159"/>
        <v>376.87991258267635</v>
      </c>
      <c r="AH309" s="20">
        <f t="shared" si="160"/>
        <v>6532.2353395437913</v>
      </c>
      <c r="AI309" s="26">
        <f t="shared" si="161"/>
        <v>60468.638008487564</v>
      </c>
      <c r="AJ309" s="31">
        <v>43983</v>
      </c>
      <c r="AK309" s="28">
        <f t="shared" si="177"/>
        <v>0</v>
      </c>
      <c r="AL309" s="20">
        <f t="shared" si="162"/>
        <v>6909.1152521264676</v>
      </c>
      <c r="AM309" s="28">
        <f t="shared" si="178"/>
        <v>0</v>
      </c>
      <c r="AN309" s="20">
        <f t="shared" si="179"/>
        <v>6784.7448809741845</v>
      </c>
    </row>
    <row r="310" spans="1:40" ht="11.1" customHeight="1">
      <c r="A310" s="25">
        <f t="shared" si="163"/>
        <v>292</v>
      </c>
      <c r="B310" s="20">
        <f t="shared" si="144"/>
        <v>6443.0140148550854</v>
      </c>
      <c r="C310" s="20">
        <f t="shared" si="145"/>
        <v>282.81815937226253</v>
      </c>
      <c r="D310" s="20">
        <f t="shared" si="146"/>
        <v>6160.1958554828225</v>
      </c>
      <c r="E310" s="26">
        <f t="shared" si="147"/>
        <v>50403.436018969689</v>
      </c>
      <c r="F310" s="31">
        <v>44013</v>
      </c>
      <c r="G310" s="28">
        <f t="shared" si="164"/>
        <v>0</v>
      </c>
      <c r="H310" s="20">
        <f t="shared" si="165"/>
        <v>6443.0140148550854</v>
      </c>
      <c r="I310" s="28">
        <f t="shared" si="166"/>
        <v>0</v>
      </c>
      <c r="J310" s="20">
        <f t="shared" si="167"/>
        <v>6349.6840222622386</v>
      </c>
      <c r="K310" s="25">
        <f t="shared" si="168"/>
        <v>292</v>
      </c>
      <c r="L310" s="20">
        <f t="shared" si="148"/>
        <v>6909.1152521264676</v>
      </c>
      <c r="M310" s="20">
        <f t="shared" si="149"/>
        <v>340.13608879774256</v>
      </c>
      <c r="N310" s="20">
        <f t="shared" si="150"/>
        <v>6568.979163328725</v>
      </c>
      <c r="O310" s="26">
        <f t="shared" si="151"/>
        <v>53899.65884515884</v>
      </c>
      <c r="P310" s="31">
        <v>44013</v>
      </c>
      <c r="Q310" s="28">
        <f t="shared" si="169"/>
        <v>0</v>
      </c>
      <c r="R310" s="20">
        <f t="shared" si="152"/>
        <v>6909.1152521264676</v>
      </c>
      <c r="S310" s="28">
        <f t="shared" si="170"/>
        <v>0</v>
      </c>
      <c r="T310" s="20">
        <f t="shared" si="171"/>
        <v>6796.8703428232129</v>
      </c>
      <c r="U310" s="25">
        <f t="shared" si="172"/>
        <v>292</v>
      </c>
      <c r="V310" s="20">
        <f t="shared" si="153"/>
        <v>6443.0140148550854</v>
      </c>
      <c r="W310" s="20">
        <f t="shared" si="154"/>
        <v>282.81815937226253</v>
      </c>
      <c r="X310" s="20">
        <f t="shared" si="155"/>
        <v>6160.1958554828225</v>
      </c>
      <c r="Y310" s="26">
        <f t="shared" si="156"/>
        <v>50403.436018969689</v>
      </c>
      <c r="Z310" s="31">
        <v>44013</v>
      </c>
      <c r="AA310" s="28">
        <f t="shared" si="173"/>
        <v>0</v>
      </c>
      <c r="AB310" s="20">
        <f t="shared" si="157"/>
        <v>6443.0140148550854</v>
      </c>
      <c r="AC310" s="28">
        <f t="shared" si="174"/>
        <v>0</v>
      </c>
      <c r="AD310" s="20">
        <f t="shared" si="175"/>
        <v>6349.6840222622386</v>
      </c>
      <c r="AE310" s="25">
        <f t="shared" si="176"/>
        <v>292</v>
      </c>
      <c r="AF310" s="20">
        <f t="shared" si="158"/>
        <v>6909.1152521264676</v>
      </c>
      <c r="AG310" s="20">
        <f t="shared" si="159"/>
        <v>340.13608879774256</v>
      </c>
      <c r="AH310" s="20">
        <f t="shared" si="160"/>
        <v>6568.979163328725</v>
      </c>
      <c r="AI310" s="26">
        <f t="shared" si="161"/>
        <v>53899.65884515884</v>
      </c>
      <c r="AJ310" s="31">
        <v>44013</v>
      </c>
      <c r="AK310" s="28">
        <f t="shared" si="177"/>
        <v>0</v>
      </c>
      <c r="AL310" s="20">
        <f t="shared" si="162"/>
        <v>6909.1152521264676</v>
      </c>
      <c r="AM310" s="28">
        <f t="shared" si="178"/>
        <v>0</v>
      </c>
      <c r="AN310" s="20">
        <f t="shared" si="179"/>
        <v>6796.8703428232129</v>
      </c>
    </row>
    <row r="311" spans="1:40" ht="11.1" customHeight="1">
      <c r="A311" s="25">
        <f t="shared" si="163"/>
        <v>293</v>
      </c>
      <c r="B311" s="20">
        <f t="shared" si="144"/>
        <v>6443.0140148550854</v>
      </c>
      <c r="C311" s="20">
        <f t="shared" si="145"/>
        <v>252.01718009484844</v>
      </c>
      <c r="D311" s="20">
        <f t="shared" si="146"/>
        <v>6190.9968347602371</v>
      </c>
      <c r="E311" s="26">
        <f t="shared" si="147"/>
        <v>44212.439184209448</v>
      </c>
      <c r="F311" s="31">
        <v>44044</v>
      </c>
      <c r="G311" s="28">
        <f t="shared" si="164"/>
        <v>0</v>
      </c>
      <c r="H311" s="20">
        <f t="shared" si="165"/>
        <v>6443.0140148550854</v>
      </c>
      <c r="I311" s="28">
        <f t="shared" si="166"/>
        <v>0</v>
      </c>
      <c r="J311" s="20">
        <f t="shared" si="167"/>
        <v>6359.8483454237858</v>
      </c>
      <c r="K311" s="25">
        <f t="shared" si="168"/>
        <v>293</v>
      </c>
      <c r="L311" s="20">
        <f t="shared" si="148"/>
        <v>6909.1152521264676</v>
      </c>
      <c r="M311" s="20">
        <f t="shared" si="149"/>
        <v>303.1855810040185</v>
      </c>
      <c r="N311" s="20">
        <f t="shared" si="150"/>
        <v>6605.9296711224488</v>
      </c>
      <c r="O311" s="26">
        <f t="shared" si="151"/>
        <v>47293.729174036387</v>
      </c>
      <c r="P311" s="31">
        <v>44044</v>
      </c>
      <c r="Q311" s="28">
        <f t="shared" si="169"/>
        <v>0</v>
      </c>
      <c r="R311" s="20">
        <f t="shared" si="152"/>
        <v>6909.1152521264676</v>
      </c>
      <c r="S311" s="28">
        <f t="shared" si="170"/>
        <v>0</v>
      </c>
      <c r="T311" s="20">
        <f t="shared" si="171"/>
        <v>6809.0640103951418</v>
      </c>
      <c r="U311" s="25">
        <f t="shared" si="172"/>
        <v>293</v>
      </c>
      <c r="V311" s="20">
        <f t="shared" si="153"/>
        <v>6443.0140148550854</v>
      </c>
      <c r="W311" s="20">
        <f t="shared" si="154"/>
        <v>252.01718009484844</v>
      </c>
      <c r="X311" s="20">
        <f t="shared" si="155"/>
        <v>6190.9968347602371</v>
      </c>
      <c r="Y311" s="26">
        <f t="shared" si="156"/>
        <v>44212.439184209448</v>
      </c>
      <c r="Z311" s="31">
        <v>44044</v>
      </c>
      <c r="AA311" s="28">
        <f t="shared" si="173"/>
        <v>0</v>
      </c>
      <c r="AB311" s="20">
        <f t="shared" si="157"/>
        <v>6443.0140148550854</v>
      </c>
      <c r="AC311" s="28">
        <f t="shared" si="174"/>
        <v>0</v>
      </c>
      <c r="AD311" s="20">
        <f t="shared" si="175"/>
        <v>6359.8483454237858</v>
      </c>
      <c r="AE311" s="25">
        <f t="shared" si="176"/>
        <v>293</v>
      </c>
      <c r="AF311" s="20">
        <f t="shared" si="158"/>
        <v>6909.1152521264676</v>
      </c>
      <c r="AG311" s="20">
        <f t="shared" si="159"/>
        <v>303.1855810040185</v>
      </c>
      <c r="AH311" s="20">
        <f t="shared" si="160"/>
        <v>6605.9296711224488</v>
      </c>
      <c r="AI311" s="26">
        <f t="shared" si="161"/>
        <v>47293.729174036387</v>
      </c>
      <c r="AJ311" s="31">
        <v>44044</v>
      </c>
      <c r="AK311" s="28">
        <f t="shared" si="177"/>
        <v>0</v>
      </c>
      <c r="AL311" s="20">
        <f t="shared" si="162"/>
        <v>6909.1152521264676</v>
      </c>
      <c r="AM311" s="28">
        <f t="shared" si="178"/>
        <v>0</v>
      </c>
      <c r="AN311" s="20">
        <f t="shared" si="179"/>
        <v>6809.0640103951418</v>
      </c>
    </row>
    <row r="312" spans="1:40" ht="11.1" customHeight="1">
      <c r="A312" s="25">
        <f t="shared" si="163"/>
        <v>294</v>
      </c>
      <c r="B312" s="20">
        <f t="shared" si="144"/>
        <v>6443.0140148550854</v>
      </c>
      <c r="C312" s="20">
        <f t="shared" si="145"/>
        <v>221.06219592104722</v>
      </c>
      <c r="D312" s="20">
        <f t="shared" si="146"/>
        <v>6221.9518189340379</v>
      </c>
      <c r="E312" s="26">
        <f t="shared" si="147"/>
        <v>37990.48736527541</v>
      </c>
      <c r="F312" s="31">
        <v>44075</v>
      </c>
      <c r="G312" s="28">
        <f t="shared" si="164"/>
        <v>0</v>
      </c>
      <c r="H312" s="20">
        <f t="shared" si="165"/>
        <v>6443.0140148550854</v>
      </c>
      <c r="I312" s="28">
        <f t="shared" si="166"/>
        <v>0</v>
      </c>
      <c r="J312" s="20">
        <f t="shared" si="167"/>
        <v>6370.0634902011398</v>
      </c>
      <c r="K312" s="25">
        <f t="shared" si="168"/>
        <v>294</v>
      </c>
      <c r="L312" s="20">
        <f t="shared" si="148"/>
        <v>6909.1152521264676</v>
      </c>
      <c r="M312" s="20">
        <f t="shared" si="149"/>
        <v>266.02722660395472</v>
      </c>
      <c r="N312" s="20">
        <f t="shared" si="150"/>
        <v>6643.0880255225129</v>
      </c>
      <c r="O312" s="26">
        <f t="shared" si="151"/>
        <v>40650.641148513874</v>
      </c>
      <c r="P312" s="31">
        <v>44075</v>
      </c>
      <c r="Q312" s="28">
        <f t="shared" si="169"/>
        <v>0</v>
      </c>
      <c r="R312" s="20">
        <f t="shared" si="152"/>
        <v>6909.1152521264676</v>
      </c>
      <c r="S312" s="28">
        <f t="shared" si="170"/>
        <v>0</v>
      </c>
      <c r="T312" s="20">
        <f t="shared" si="171"/>
        <v>6821.3262673471627</v>
      </c>
      <c r="U312" s="25">
        <f t="shared" si="172"/>
        <v>294</v>
      </c>
      <c r="V312" s="20">
        <f t="shared" si="153"/>
        <v>6443.0140148550854</v>
      </c>
      <c r="W312" s="20">
        <f t="shared" si="154"/>
        <v>221.06219592104722</v>
      </c>
      <c r="X312" s="20">
        <f t="shared" si="155"/>
        <v>6221.9518189340379</v>
      </c>
      <c r="Y312" s="26">
        <f t="shared" si="156"/>
        <v>37990.48736527541</v>
      </c>
      <c r="Z312" s="31">
        <v>44075</v>
      </c>
      <c r="AA312" s="28">
        <f t="shared" si="173"/>
        <v>0</v>
      </c>
      <c r="AB312" s="20">
        <f t="shared" si="157"/>
        <v>6443.0140148550854</v>
      </c>
      <c r="AC312" s="28">
        <f t="shared" si="174"/>
        <v>0</v>
      </c>
      <c r="AD312" s="20">
        <f t="shared" si="175"/>
        <v>6370.0634902011398</v>
      </c>
      <c r="AE312" s="25">
        <f t="shared" si="176"/>
        <v>294</v>
      </c>
      <c r="AF312" s="20">
        <f t="shared" si="158"/>
        <v>6909.1152521264676</v>
      </c>
      <c r="AG312" s="20">
        <f t="shared" si="159"/>
        <v>266.02722660395472</v>
      </c>
      <c r="AH312" s="20">
        <f t="shared" si="160"/>
        <v>6643.0880255225129</v>
      </c>
      <c r="AI312" s="26">
        <f t="shared" si="161"/>
        <v>40650.641148513874</v>
      </c>
      <c r="AJ312" s="31">
        <v>44075</v>
      </c>
      <c r="AK312" s="28">
        <f t="shared" si="177"/>
        <v>0</v>
      </c>
      <c r="AL312" s="20">
        <f t="shared" si="162"/>
        <v>6909.1152521264676</v>
      </c>
      <c r="AM312" s="28">
        <f t="shared" si="178"/>
        <v>0</v>
      </c>
      <c r="AN312" s="20">
        <f t="shared" si="179"/>
        <v>6821.3262673471627</v>
      </c>
    </row>
    <row r="313" spans="1:40" ht="11.1" customHeight="1">
      <c r="A313" s="25">
        <f t="shared" si="163"/>
        <v>295</v>
      </c>
      <c r="B313" s="20">
        <f t="shared" si="144"/>
        <v>6443.0140148550854</v>
      </c>
      <c r="C313" s="20">
        <f t="shared" si="145"/>
        <v>189.95243682637704</v>
      </c>
      <c r="D313" s="20">
        <f t="shared" si="146"/>
        <v>6253.061578028708</v>
      </c>
      <c r="E313" s="26">
        <f t="shared" si="147"/>
        <v>31737.425787246702</v>
      </c>
      <c r="F313" s="31">
        <v>44105</v>
      </c>
      <c r="G313" s="28">
        <f t="shared" si="164"/>
        <v>0</v>
      </c>
      <c r="H313" s="20">
        <f t="shared" si="165"/>
        <v>6443.0140148550854</v>
      </c>
      <c r="I313" s="28">
        <f t="shared" si="166"/>
        <v>0</v>
      </c>
      <c r="J313" s="20">
        <f t="shared" si="167"/>
        <v>6380.3297107023809</v>
      </c>
      <c r="K313" s="25">
        <f t="shared" si="168"/>
        <v>295</v>
      </c>
      <c r="L313" s="20">
        <f t="shared" si="148"/>
        <v>6909.1152521264676</v>
      </c>
      <c r="M313" s="20">
        <f t="shared" si="149"/>
        <v>228.65985646039056</v>
      </c>
      <c r="N313" s="20">
        <f t="shared" si="150"/>
        <v>6680.4553956660766</v>
      </c>
      <c r="O313" s="26">
        <f t="shared" si="151"/>
        <v>33970.185752847799</v>
      </c>
      <c r="P313" s="31">
        <v>44105</v>
      </c>
      <c r="Q313" s="28">
        <f t="shared" si="169"/>
        <v>0</v>
      </c>
      <c r="R313" s="20">
        <f t="shared" si="152"/>
        <v>6909.1152521264676</v>
      </c>
      <c r="S313" s="28">
        <f t="shared" si="170"/>
        <v>0</v>
      </c>
      <c r="T313" s="20">
        <f t="shared" si="171"/>
        <v>6833.6574994945386</v>
      </c>
      <c r="U313" s="25">
        <f t="shared" si="172"/>
        <v>295</v>
      </c>
      <c r="V313" s="20">
        <f t="shared" si="153"/>
        <v>6443.0140148550854</v>
      </c>
      <c r="W313" s="20">
        <f t="shared" si="154"/>
        <v>189.95243682637704</v>
      </c>
      <c r="X313" s="20">
        <f t="shared" si="155"/>
        <v>6253.061578028708</v>
      </c>
      <c r="Y313" s="26">
        <f t="shared" si="156"/>
        <v>31737.425787246702</v>
      </c>
      <c r="Z313" s="31">
        <v>44105</v>
      </c>
      <c r="AA313" s="28">
        <f t="shared" si="173"/>
        <v>0</v>
      </c>
      <c r="AB313" s="20">
        <f t="shared" si="157"/>
        <v>6443.0140148550854</v>
      </c>
      <c r="AC313" s="28">
        <f t="shared" si="174"/>
        <v>0</v>
      </c>
      <c r="AD313" s="20">
        <f t="shared" si="175"/>
        <v>6380.3297107023809</v>
      </c>
      <c r="AE313" s="25">
        <f t="shared" si="176"/>
        <v>295</v>
      </c>
      <c r="AF313" s="20">
        <f t="shared" si="158"/>
        <v>6909.1152521264676</v>
      </c>
      <c r="AG313" s="20">
        <f t="shared" si="159"/>
        <v>228.65985646039056</v>
      </c>
      <c r="AH313" s="20">
        <f t="shared" si="160"/>
        <v>6680.4553956660766</v>
      </c>
      <c r="AI313" s="26">
        <f t="shared" si="161"/>
        <v>33970.185752847799</v>
      </c>
      <c r="AJ313" s="31">
        <v>44105</v>
      </c>
      <c r="AK313" s="28">
        <f t="shared" si="177"/>
        <v>0</v>
      </c>
      <c r="AL313" s="20">
        <f t="shared" si="162"/>
        <v>6909.1152521264676</v>
      </c>
      <c r="AM313" s="28">
        <f t="shared" si="178"/>
        <v>0</v>
      </c>
      <c r="AN313" s="20">
        <f t="shared" si="179"/>
        <v>6833.6574994945386</v>
      </c>
    </row>
    <row r="314" spans="1:40" ht="11.1" customHeight="1">
      <c r="A314" s="25">
        <f t="shared" si="163"/>
        <v>296</v>
      </c>
      <c r="B314" s="20">
        <f t="shared" si="144"/>
        <v>6443.0140148550854</v>
      </c>
      <c r="C314" s="20">
        <f t="shared" si="145"/>
        <v>158.68712893623351</v>
      </c>
      <c r="D314" s="20">
        <f t="shared" si="146"/>
        <v>6284.326885918852</v>
      </c>
      <c r="E314" s="26">
        <f t="shared" si="147"/>
        <v>25453.098901327852</v>
      </c>
      <c r="F314" s="31">
        <v>44136</v>
      </c>
      <c r="G314" s="28">
        <f t="shared" si="164"/>
        <v>0</v>
      </c>
      <c r="H314" s="20">
        <f t="shared" si="165"/>
        <v>6443.0140148550854</v>
      </c>
      <c r="I314" s="28">
        <f t="shared" si="166"/>
        <v>0</v>
      </c>
      <c r="J314" s="20">
        <f t="shared" si="167"/>
        <v>6390.6472623061281</v>
      </c>
      <c r="K314" s="25">
        <f t="shared" si="168"/>
        <v>296</v>
      </c>
      <c r="L314" s="20">
        <f t="shared" si="148"/>
        <v>6909.1152521264676</v>
      </c>
      <c r="M314" s="20">
        <f t="shared" si="149"/>
        <v>191.08229485976889</v>
      </c>
      <c r="N314" s="20">
        <f t="shared" si="150"/>
        <v>6718.0329572666988</v>
      </c>
      <c r="O314" s="26">
        <f t="shared" si="151"/>
        <v>27252.1527955811</v>
      </c>
      <c r="P314" s="31">
        <v>44136</v>
      </c>
      <c r="Q314" s="28">
        <f t="shared" si="169"/>
        <v>0</v>
      </c>
      <c r="R314" s="20">
        <f t="shared" si="152"/>
        <v>6909.1152521264676</v>
      </c>
      <c r="S314" s="28">
        <f t="shared" si="170"/>
        <v>0</v>
      </c>
      <c r="T314" s="20">
        <f t="shared" si="171"/>
        <v>6846.0580948227434</v>
      </c>
      <c r="U314" s="25">
        <f t="shared" si="172"/>
        <v>296</v>
      </c>
      <c r="V314" s="20">
        <f t="shared" si="153"/>
        <v>6443.0140148550854</v>
      </c>
      <c r="W314" s="20">
        <f t="shared" si="154"/>
        <v>158.68712893623351</v>
      </c>
      <c r="X314" s="20">
        <f t="shared" si="155"/>
        <v>6284.326885918852</v>
      </c>
      <c r="Y314" s="26">
        <f t="shared" si="156"/>
        <v>25453.098901327852</v>
      </c>
      <c r="Z314" s="31">
        <v>44136</v>
      </c>
      <c r="AA314" s="28">
        <f t="shared" si="173"/>
        <v>0</v>
      </c>
      <c r="AB314" s="20">
        <f t="shared" si="157"/>
        <v>6443.0140148550854</v>
      </c>
      <c r="AC314" s="28">
        <f t="shared" si="174"/>
        <v>0</v>
      </c>
      <c r="AD314" s="20">
        <f t="shared" si="175"/>
        <v>6390.6472623061281</v>
      </c>
      <c r="AE314" s="25">
        <f t="shared" si="176"/>
        <v>296</v>
      </c>
      <c r="AF314" s="20">
        <f t="shared" si="158"/>
        <v>6909.1152521264676</v>
      </c>
      <c r="AG314" s="20">
        <f t="shared" si="159"/>
        <v>191.08229485976889</v>
      </c>
      <c r="AH314" s="20">
        <f t="shared" si="160"/>
        <v>6718.0329572666988</v>
      </c>
      <c r="AI314" s="26">
        <f t="shared" si="161"/>
        <v>27252.1527955811</v>
      </c>
      <c r="AJ314" s="31">
        <v>44136</v>
      </c>
      <c r="AK314" s="28">
        <f t="shared" si="177"/>
        <v>0</v>
      </c>
      <c r="AL314" s="20">
        <f t="shared" si="162"/>
        <v>6909.1152521264676</v>
      </c>
      <c r="AM314" s="28">
        <f t="shared" si="178"/>
        <v>0</v>
      </c>
      <c r="AN314" s="20">
        <f t="shared" si="179"/>
        <v>6846.0580948227434</v>
      </c>
    </row>
    <row r="315" spans="1:40" ht="11.1" customHeight="1">
      <c r="A315" s="25">
        <f t="shared" si="163"/>
        <v>297</v>
      </c>
      <c r="B315" s="20">
        <f t="shared" si="144"/>
        <v>6443.0140148550854</v>
      </c>
      <c r="C315" s="20">
        <f t="shared" si="145"/>
        <v>127.26549450663926</v>
      </c>
      <c r="D315" s="20">
        <f t="shared" si="146"/>
        <v>6315.7485203484457</v>
      </c>
      <c r="E315" s="26">
        <f t="shared" si="147"/>
        <v>19137.350380979406</v>
      </c>
      <c r="F315" s="31">
        <v>44166</v>
      </c>
      <c r="G315" s="28">
        <f t="shared" si="164"/>
        <v>0</v>
      </c>
      <c r="H315" s="20">
        <f t="shared" si="165"/>
        <v>6443.0140148550854</v>
      </c>
      <c r="I315" s="28">
        <f t="shared" si="166"/>
        <v>0</v>
      </c>
      <c r="J315" s="20">
        <f t="shared" si="167"/>
        <v>6401.0164016678946</v>
      </c>
      <c r="K315" s="25">
        <f t="shared" si="168"/>
        <v>297</v>
      </c>
      <c r="L315" s="20">
        <f t="shared" si="148"/>
        <v>6909.1152521264676</v>
      </c>
      <c r="M315" s="20">
        <f t="shared" si="149"/>
        <v>153.29335947514369</v>
      </c>
      <c r="N315" s="20">
        <f t="shared" si="150"/>
        <v>6755.8218926513237</v>
      </c>
      <c r="O315" s="26">
        <f t="shared" si="151"/>
        <v>20496.330902929774</v>
      </c>
      <c r="P315" s="31">
        <v>44166</v>
      </c>
      <c r="Q315" s="28">
        <f t="shared" si="169"/>
        <v>0</v>
      </c>
      <c r="R315" s="20">
        <f t="shared" si="152"/>
        <v>6909.1152521264676</v>
      </c>
      <c r="S315" s="28">
        <f t="shared" si="170"/>
        <v>0</v>
      </c>
      <c r="T315" s="20">
        <f t="shared" si="171"/>
        <v>6858.5284434996702</v>
      </c>
      <c r="U315" s="25">
        <f t="shared" si="172"/>
        <v>297</v>
      </c>
      <c r="V315" s="20">
        <f t="shared" si="153"/>
        <v>6443.0140148550854</v>
      </c>
      <c r="W315" s="20">
        <f t="shared" si="154"/>
        <v>127.26549450663926</v>
      </c>
      <c r="X315" s="20">
        <f t="shared" si="155"/>
        <v>6315.7485203484457</v>
      </c>
      <c r="Y315" s="26">
        <f t="shared" si="156"/>
        <v>19137.350380979406</v>
      </c>
      <c r="Z315" s="31">
        <v>44166</v>
      </c>
      <c r="AA315" s="28">
        <f t="shared" si="173"/>
        <v>0</v>
      </c>
      <c r="AB315" s="20">
        <f t="shared" si="157"/>
        <v>6443.0140148550854</v>
      </c>
      <c r="AC315" s="28">
        <f t="shared" si="174"/>
        <v>0</v>
      </c>
      <c r="AD315" s="20">
        <f t="shared" si="175"/>
        <v>6401.0164016678946</v>
      </c>
      <c r="AE315" s="25">
        <f t="shared" si="176"/>
        <v>297</v>
      </c>
      <c r="AF315" s="20">
        <f t="shared" si="158"/>
        <v>6909.1152521264676</v>
      </c>
      <c r="AG315" s="20">
        <f t="shared" si="159"/>
        <v>153.29335947514369</v>
      </c>
      <c r="AH315" s="20">
        <f t="shared" si="160"/>
        <v>6755.8218926513237</v>
      </c>
      <c r="AI315" s="26">
        <f t="shared" si="161"/>
        <v>20496.330902929774</v>
      </c>
      <c r="AJ315" s="31">
        <v>44166</v>
      </c>
      <c r="AK315" s="28">
        <f t="shared" si="177"/>
        <v>0</v>
      </c>
      <c r="AL315" s="20">
        <f t="shared" si="162"/>
        <v>6909.1152521264676</v>
      </c>
      <c r="AM315" s="28">
        <f t="shared" si="178"/>
        <v>0</v>
      </c>
      <c r="AN315" s="20">
        <f t="shared" si="179"/>
        <v>6858.5284434996702</v>
      </c>
    </row>
    <row r="316" spans="1:40" ht="11.1" customHeight="1">
      <c r="A316" s="25">
        <f t="shared" si="163"/>
        <v>298</v>
      </c>
      <c r="B316" s="20">
        <f t="shared" si="144"/>
        <v>6443.0140148550854</v>
      </c>
      <c r="C316" s="20">
        <f t="shared" si="145"/>
        <v>95.686751904897037</v>
      </c>
      <c r="D316" s="20">
        <f t="shared" si="146"/>
        <v>6347.327262950188</v>
      </c>
      <c r="E316" s="26">
        <f t="shared" si="147"/>
        <v>12790.023118029218</v>
      </c>
      <c r="F316" s="31">
        <v>44197</v>
      </c>
      <c r="G316" s="28">
        <f t="shared" si="164"/>
        <v>0</v>
      </c>
      <c r="H316" s="20">
        <f t="shared" si="165"/>
        <v>6443.0140148550854</v>
      </c>
      <c r="I316" s="28">
        <f t="shared" si="166"/>
        <v>0</v>
      </c>
      <c r="J316" s="20">
        <f t="shared" si="167"/>
        <v>6411.4373867264694</v>
      </c>
      <c r="K316" s="25">
        <f t="shared" si="168"/>
        <v>298</v>
      </c>
      <c r="L316" s="20">
        <f t="shared" si="148"/>
        <v>6909.1152521264676</v>
      </c>
      <c r="M316" s="20">
        <f t="shared" si="149"/>
        <v>115.29186132897998</v>
      </c>
      <c r="N316" s="20">
        <f t="shared" si="150"/>
        <v>6793.8233907974873</v>
      </c>
      <c r="O316" s="26">
        <f t="shared" si="151"/>
        <v>13702.507512132288</v>
      </c>
      <c r="P316" s="31">
        <v>44197</v>
      </c>
      <c r="Q316" s="28">
        <f t="shared" si="169"/>
        <v>0</v>
      </c>
      <c r="R316" s="20">
        <f t="shared" si="152"/>
        <v>6909.1152521264676</v>
      </c>
      <c r="S316" s="28">
        <f t="shared" si="170"/>
        <v>0</v>
      </c>
      <c r="T316" s="20">
        <f t="shared" si="171"/>
        <v>6871.0689378879042</v>
      </c>
      <c r="U316" s="25">
        <f t="shared" si="172"/>
        <v>298</v>
      </c>
      <c r="V316" s="20">
        <f t="shared" si="153"/>
        <v>6443.0140148550854</v>
      </c>
      <c r="W316" s="20">
        <f t="shared" si="154"/>
        <v>95.686751904897037</v>
      </c>
      <c r="X316" s="20">
        <f t="shared" si="155"/>
        <v>6347.327262950188</v>
      </c>
      <c r="Y316" s="26">
        <f t="shared" si="156"/>
        <v>12790.023118029218</v>
      </c>
      <c r="Z316" s="31">
        <v>44197</v>
      </c>
      <c r="AA316" s="28">
        <f t="shared" si="173"/>
        <v>0</v>
      </c>
      <c r="AB316" s="20">
        <f t="shared" si="157"/>
        <v>6443.0140148550854</v>
      </c>
      <c r="AC316" s="28">
        <f t="shared" si="174"/>
        <v>0</v>
      </c>
      <c r="AD316" s="20">
        <f t="shared" si="175"/>
        <v>6411.4373867264694</v>
      </c>
      <c r="AE316" s="25">
        <f t="shared" si="176"/>
        <v>298</v>
      </c>
      <c r="AF316" s="20">
        <f t="shared" si="158"/>
        <v>6909.1152521264676</v>
      </c>
      <c r="AG316" s="20">
        <f t="shared" si="159"/>
        <v>115.29186132897998</v>
      </c>
      <c r="AH316" s="20">
        <f t="shared" si="160"/>
        <v>6793.8233907974873</v>
      </c>
      <c r="AI316" s="26">
        <f t="shared" si="161"/>
        <v>13702.507512132288</v>
      </c>
      <c r="AJ316" s="31">
        <v>44197</v>
      </c>
      <c r="AK316" s="28">
        <f t="shared" si="177"/>
        <v>0</v>
      </c>
      <c r="AL316" s="20">
        <f t="shared" si="162"/>
        <v>6909.1152521264676</v>
      </c>
      <c r="AM316" s="28">
        <f t="shared" si="178"/>
        <v>0</v>
      </c>
      <c r="AN316" s="20">
        <f t="shared" si="179"/>
        <v>6871.0689378879042</v>
      </c>
    </row>
    <row r="317" spans="1:40" ht="11.1" customHeight="1">
      <c r="A317" s="25">
        <f t="shared" si="163"/>
        <v>299</v>
      </c>
      <c r="B317" s="20">
        <f t="shared" si="144"/>
        <v>6443.0140148550854</v>
      </c>
      <c r="C317" s="20">
        <f t="shared" si="145"/>
        <v>63.950115590146083</v>
      </c>
      <c r="D317" s="20">
        <f t="shared" si="146"/>
        <v>6379.0638992649392</v>
      </c>
      <c r="E317" s="26">
        <f t="shared" si="147"/>
        <v>6410.9592187642784</v>
      </c>
      <c r="F317" s="31">
        <v>44228</v>
      </c>
      <c r="G317" s="28">
        <f t="shared" si="164"/>
        <v>0</v>
      </c>
      <c r="H317" s="20">
        <f t="shared" si="165"/>
        <v>6443.0140148550854</v>
      </c>
      <c r="I317" s="28">
        <f t="shared" si="166"/>
        <v>0</v>
      </c>
      <c r="J317" s="20">
        <f t="shared" si="167"/>
        <v>6421.9104767103372</v>
      </c>
      <c r="K317" s="25">
        <f t="shared" si="168"/>
        <v>299</v>
      </c>
      <c r="L317" s="20">
        <f t="shared" si="148"/>
        <v>6909.1152521264676</v>
      </c>
      <c r="M317" s="20">
        <f t="shared" si="149"/>
        <v>77.076604755744128</v>
      </c>
      <c r="N317" s="20">
        <f t="shared" si="150"/>
        <v>6832.0386473707231</v>
      </c>
      <c r="O317" s="26">
        <f t="shared" si="151"/>
        <v>6870.4688647615649</v>
      </c>
      <c r="P317" s="31">
        <v>44228</v>
      </c>
      <c r="Q317" s="28">
        <f t="shared" si="169"/>
        <v>0</v>
      </c>
      <c r="R317" s="20">
        <f t="shared" si="152"/>
        <v>6909.1152521264676</v>
      </c>
      <c r="S317" s="28">
        <f t="shared" si="170"/>
        <v>0</v>
      </c>
      <c r="T317" s="20">
        <f t="shared" si="171"/>
        <v>6883.6799725570718</v>
      </c>
      <c r="U317" s="25">
        <f t="shared" si="172"/>
        <v>299</v>
      </c>
      <c r="V317" s="20">
        <f t="shared" si="153"/>
        <v>6443.0140148550854</v>
      </c>
      <c r="W317" s="20">
        <f t="shared" si="154"/>
        <v>63.950115590146083</v>
      </c>
      <c r="X317" s="20">
        <f t="shared" si="155"/>
        <v>6379.0638992649392</v>
      </c>
      <c r="Y317" s="26">
        <f t="shared" si="156"/>
        <v>6410.9592187642784</v>
      </c>
      <c r="Z317" s="31">
        <v>44228</v>
      </c>
      <c r="AA317" s="28">
        <f t="shared" si="173"/>
        <v>0</v>
      </c>
      <c r="AB317" s="20">
        <f t="shared" si="157"/>
        <v>6443.0140148550854</v>
      </c>
      <c r="AC317" s="28">
        <f t="shared" si="174"/>
        <v>0</v>
      </c>
      <c r="AD317" s="20">
        <f t="shared" si="175"/>
        <v>6421.9104767103372</v>
      </c>
      <c r="AE317" s="25">
        <f t="shared" si="176"/>
        <v>299</v>
      </c>
      <c r="AF317" s="20">
        <f t="shared" si="158"/>
        <v>6909.1152521264676</v>
      </c>
      <c r="AG317" s="20">
        <f t="shared" si="159"/>
        <v>77.076604755744128</v>
      </c>
      <c r="AH317" s="20">
        <f t="shared" si="160"/>
        <v>6832.0386473707231</v>
      </c>
      <c r="AI317" s="26">
        <f t="shared" si="161"/>
        <v>6870.4688647615649</v>
      </c>
      <c r="AJ317" s="31">
        <v>44228</v>
      </c>
      <c r="AK317" s="28">
        <f t="shared" si="177"/>
        <v>0</v>
      </c>
      <c r="AL317" s="20">
        <f t="shared" si="162"/>
        <v>6909.1152521264676</v>
      </c>
      <c r="AM317" s="28">
        <f t="shared" si="178"/>
        <v>0</v>
      </c>
      <c r="AN317" s="20">
        <f t="shared" si="179"/>
        <v>6883.6799725570718</v>
      </c>
    </row>
    <row r="318" spans="1:40" ht="11.1" customHeight="1">
      <c r="A318" s="25">
        <f t="shared" si="163"/>
        <v>300</v>
      </c>
      <c r="B318" s="20">
        <f t="shared" si="144"/>
        <v>6443.0140148550854</v>
      </c>
      <c r="C318" s="20">
        <f t="shared" si="145"/>
        <v>32.054796093821388</v>
      </c>
      <c r="D318" s="20">
        <f t="shared" si="146"/>
        <v>6410.9592187612643</v>
      </c>
      <c r="E318" s="26">
        <f t="shared" si="147"/>
        <v>3.0140654416754842E-9</v>
      </c>
      <c r="F318" s="31">
        <v>44256</v>
      </c>
      <c r="G318" s="28">
        <f t="shared" si="164"/>
        <v>0</v>
      </c>
      <c r="H318" s="20">
        <f t="shared" si="165"/>
        <v>6443.0140148550854</v>
      </c>
      <c r="I318" s="28">
        <f t="shared" si="166"/>
        <v>0</v>
      </c>
      <c r="J318" s="20">
        <f t="shared" si="167"/>
        <v>6432.4359321441243</v>
      </c>
      <c r="K318" s="25">
        <f t="shared" si="168"/>
        <v>300</v>
      </c>
      <c r="L318" s="20">
        <f t="shared" si="148"/>
        <v>6909.1152521264676</v>
      </c>
      <c r="M318" s="20">
        <f t="shared" si="149"/>
        <v>38.646387364283804</v>
      </c>
      <c r="N318" s="20">
        <f t="shared" si="150"/>
        <v>6870.4688647621833</v>
      </c>
      <c r="O318" s="26">
        <f t="shared" si="151"/>
        <v>-6.184563972055912E-10</v>
      </c>
      <c r="P318" s="31">
        <v>44256</v>
      </c>
      <c r="Q318" s="28">
        <f t="shared" si="169"/>
        <v>0</v>
      </c>
      <c r="R318" s="20">
        <f t="shared" si="152"/>
        <v>6909.1152521264676</v>
      </c>
      <c r="S318" s="28">
        <f t="shared" si="170"/>
        <v>0</v>
      </c>
      <c r="T318" s="20">
        <f t="shared" si="171"/>
        <v>6896.3619442962536</v>
      </c>
      <c r="U318" s="25">
        <f t="shared" si="172"/>
        <v>300</v>
      </c>
      <c r="V318" s="20">
        <f t="shared" si="153"/>
        <v>6443.0140148550854</v>
      </c>
      <c r="W318" s="20">
        <f t="shared" si="154"/>
        <v>32.054796093821388</v>
      </c>
      <c r="X318" s="20">
        <f t="shared" si="155"/>
        <v>6410.9592187612643</v>
      </c>
      <c r="Y318" s="26">
        <f t="shared" si="156"/>
        <v>3.0140654416754842E-9</v>
      </c>
      <c r="Z318" s="31">
        <v>44256</v>
      </c>
      <c r="AA318" s="28">
        <f t="shared" si="173"/>
        <v>0</v>
      </c>
      <c r="AB318" s="20">
        <f t="shared" si="157"/>
        <v>6443.0140148550854</v>
      </c>
      <c r="AC318" s="28">
        <f t="shared" si="174"/>
        <v>0</v>
      </c>
      <c r="AD318" s="20">
        <f t="shared" si="175"/>
        <v>6432.4359321441243</v>
      </c>
      <c r="AE318" s="25">
        <f t="shared" si="176"/>
        <v>300</v>
      </c>
      <c r="AF318" s="20">
        <f t="shared" si="158"/>
        <v>6909.1152521264676</v>
      </c>
      <c r="AG318" s="20">
        <f t="shared" si="159"/>
        <v>38.646387364283804</v>
      </c>
      <c r="AH318" s="20">
        <f t="shared" si="160"/>
        <v>6870.4688647621833</v>
      </c>
      <c r="AI318" s="26">
        <f t="shared" si="161"/>
        <v>-6.184563972055912E-10</v>
      </c>
      <c r="AJ318" s="31">
        <v>44256</v>
      </c>
      <c r="AK318" s="28">
        <f t="shared" si="177"/>
        <v>0</v>
      </c>
      <c r="AL318" s="20">
        <f t="shared" si="162"/>
        <v>6909.1152521264676</v>
      </c>
      <c r="AM318" s="28">
        <f t="shared" si="178"/>
        <v>0</v>
      </c>
      <c r="AN318" s="20">
        <f t="shared" si="179"/>
        <v>6896.3619442962536</v>
      </c>
    </row>
    <row r="319" spans="1:40" ht="11.1" customHeight="1">
      <c r="A319" s="25">
        <f t="shared" si="163"/>
        <v>301</v>
      </c>
      <c r="B319" s="20">
        <f t="shared" si="144"/>
        <v>0</v>
      </c>
      <c r="C319" s="20">
        <f t="shared" si="145"/>
        <v>0</v>
      </c>
      <c r="D319" s="20">
        <f t="shared" si="146"/>
        <v>0</v>
      </c>
      <c r="E319" s="26">
        <f t="shared" si="147"/>
        <v>0</v>
      </c>
      <c r="F319" s="31">
        <v>44287</v>
      </c>
      <c r="G319" s="28">
        <f t="shared" si="164"/>
        <v>0</v>
      </c>
      <c r="H319" s="20">
        <f t="shared" si="165"/>
        <v>0</v>
      </c>
      <c r="I319" s="28">
        <f t="shared" si="166"/>
        <v>0</v>
      </c>
      <c r="J319" s="20">
        <f t="shared" si="167"/>
        <v>0</v>
      </c>
      <c r="K319" s="25">
        <f t="shared" si="168"/>
        <v>301</v>
      </c>
      <c r="L319" s="20">
        <f t="shared" si="148"/>
        <v>0</v>
      </c>
      <c r="M319" s="20">
        <f t="shared" si="149"/>
        <v>0</v>
      </c>
      <c r="N319" s="20">
        <f t="shared" si="150"/>
        <v>0</v>
      </c>
      <c r="O319" s="26">
        <f t="shared" si="151"/>
        <v>0</v>
      </c>
      <c r="P319" s="31">
        <v>44287</v>
      </c>
      <c r="Q319" s="28">
        <f t="shared" si="169"/>
        <v>0</v>
      </c>
      <c r="R319" s="20">
        <f t="shared" si="152"/>
        <v>0</v>
      </c>
      <c r="S319" s="28">
        <f t="shared" si="170"/>
        <v>0</v>
      </c>
      <c r="T319" s="20">
        <f t="shared" si="171"/>
        <v>0</v>
      </c>
      <c r="U319" s="25">
        <f t="shared" si="172"/>
        <v>301</v>
      </c>
      <c r="V319" s="20">
        <f t="shared" si="153"/>
        <v>0</v>
      </c>
      <c r="W319" s="20">
        <f t="shared" si="154"/>
        <v>0</v>
      </c>
      <c r="X319" s="20">
        <f t="shared" si="155"/>
        <v>0</v>
      </c>
      <c r="Y319" s="26">
        <f t="shared" si="156"/>
        <v>0</v>
      </c>
      <c r="Z319" s="31">
        <v>44287</v>
      </c>
      <c r="AA319" s="28">
        <f t="shared" si="173"/>
        <v>0</v>
      </c>
      <c r="AB319" s="20">
        <f t="shared" si="157"/>
        <v>0</v>
      </c>
      <c r="AC319" s="28">
        <f t="shared" si="174"/>
        <v>0</v>
      </c>
      <c r="AD319" s="20">
        <f t="shared" si="175"/>
        <v>0</v>
      </c>
      <c r="AE319" s="25">
        <f t="shared" si="176"/>
        <v>301</v>
      </c>
      <c r="AF319" s="20">
        <f t="shared" si="158"/>
        <v>0</v>
      </c>
      <c r="AG319" s="20">
        <f t="shared" si="159"/>
        <v>0</v>
      </c>
      <c r="AH319" s="20">
        <f t="shared" si="160"/>
        <v>0</v>
      </c>
      <c r="AI319" s="26">
        <f t="shared" si="161"/>
        <v>0</v>
      </c>
      <c r="AJ319" s="31">
        <v>44287</v>
      </c>
      <c r="AK319" s="28">
        <f t="shared" si="177"/>
        <v>0</v>
      </c>
      <c r="AL319" s="20">
        <f t="shared" si="162"/>
        <v>0</v>
      </c>
      <c r="AM319" s="28">
        <f t="shared" si="178"/>
        <v>0</v>
      </c>
      <c r="AN319" s="20">
        <f t="shared" si="179"/>
        <v>0</v>
      </c>
    </row>
    <row r="320" spans="1:40" ht="11.1" customHeight="1">
      <c r="A320" s="25">
        <f t="shared" si="163"/>
        <v>302</v>
      </c>
      <c r="B320" s="20">
        <f t="shared" si="144"/>
        <v>0</v>
      </c>
      <c r="C320" s="20">
        <f t="shared" si="145"/>
        <v>0</v>
      </c>
      <c r="D320" s="20">
        <f t="shared" si="146"/>
        <v>0</v>
      </c>
      <c r="E320" s="26">
        <f t="shared" si="147"/>
        <v>0</v>
      </c>
      <c r="F320" s="31">
        <v>44317</v>
      </c>
      <c r="G320" s="28">
        <f t="shared" si="164"/>
        <v>0</v>
      </c>
      <c r="H320" s="20">
        <f t="shared" si="165"/>
        <v>0</v>
      </c>
      <c r="I320" s="28">
        <f t="shared" si="166"/>
        <v>0</v>
      </c>
      <c r="J320" s="20">
        <f t="shared" si="167"/>
        <v>0</v>
      </c>
      <c r="K320" s="25">
        <f t="shared" si="168"/>
        <v>302</v>
      </c>
      <c r="L320" s="20">
        <f t="shared" si="148"/>
        <v>0</v>
      </c>
      <c r="M320" s="20">
        <f t="shared" si="149"/>
        <v>0</v>
      </c>
      <c r="N320" s="20">
        <f t="shared" si="150"/>
        <v>0</v>
      </c>
      <c r="O320" s="26">
        <f t="shared" si="151"/>
        <v>0</v>
      </c>
      <c r="P320" s="31">
        <v>44317</v>
      </c>
      <c r="Q320" s="28">
        <f t="shared" si="169"/>
        <v>0</v>
      </c>
      <c r="R320" s="20">
        <f t="shared" si="152"/>
        <v>0</v>
      </c>
      <c r="S320" s="28">
        <f t="shared" si="170"/>
        <v>0</v>
      </c>
      <c r="T320" s="20">
        <f t="shared" si="171"/>
        <v>0</v>
      </c>
      <c r="U320" s="25">
        <f t="shared" si="172"/>
        <v>302</v>
      </c>
      <c r="V320" s="20">
        <f t="shared" si="153"/>
        <v>0</v>
      </c>
      <c r="W320" s="20">
        <f t="shared" si="154"/>
        <v>0</v>
      </c>
      <c r="X320" s="20">
        <f t="shared" si="155"/>
        <v>0</v>
      </c>
      <c r="Y320" s="26">
        <f t="shared" si="156"/>
        <v>0</v>
      </c>
      <c r="Z320" s="31">
        <v>44317</v>
      </c>
      <c r="AA320" s="28">
        <f t="shared" si="173"/>
        <v>0</v>
      </c>
      <c r="AB320" s="20">
        <f t="shared" si="157"/>
        <v>0</v>
      </c>
      <c r="AC320" s="28">
        <f t="shared" si="174"/>
        <v>0</v>
      </c>
      <c r="AD320" s="20">
        <f t="shared" si="175"/>
        <v>0</v>
      </c>
      <c r="AE320" s="25">
        <f t="shared" si="176"/>
        <v>302</v>
      </c>
      <c r="AF320" s="20">
        <f t="shared" si="158"/>
        <v>0</v>
      </c>
      <c r="AG320" s="20">
        <f t="shared" si="159"/>
        <v>0</v>
      </c>
      <c r="AH320" s="20">
        <f t="shared" si="160"/>
        <v>0</v>
      </c>
      <c r="AI320" s="26">
        <f t="shared" si="161"/>
        <v>0</v>
      </c>
      <c r="AJ320" s="31">
        <v>44317</v>
      </c>
      <c r="AK320" s="28">
        <f t="shared" si="177"/>
        <v>0</v>
      </c>
      <c r="AL320" s="20">
        <f t="shared" si="162"/>
        <v>0</v>
      </c>
      <c r="AM320" s="28">
        <f t="shared" si="178"/>
        <v>0</v>
      </c>
      <c r="AN320" s="20">
        <f t="shared" si="179"/>
        <v>0</v>
      </c>
    </row>
    <row r="321" spans="1:40" ht="11.1" customHeight="1">
      <c r="A321" s="25">
        <f t="shared" si="163"/>
        <v>303</v>
      </c>
      <c r="B321" s="20">
        <f t="shared" si="144"/>
        <v>0</v>
      </c>
      <c r="C321" s="20">
        <f t="shared" si="145"/>
        <v>0</v>
      </c>
      <c r="D321" s="20">
        <f t="shared" si="146"/>
        <v>0</v>
      </c>
      <c r="E321" s="26">
        <f t="shared" si="147"/>
        <v>0</v>
      </c>
      <c r="F321" s="31">
        <v>44348</v>
      </c>
      <c r="G321" s="28">
        <f t="shared" si="164"/>
        <v>0</v>
      </c>
      <c r="H321" s="20">
        <f t="shared" si="165"/>
        <v>0</v>
      </c>
      <c r="I321" s="28">
        <f t="shared" si="166"/>
        <v>0</v>
      </c>
      <c r="J321" s="20">
        <f t="shared" si="167"/>
        <v>0</v>
      </c>
      <c r="K321" s="25">
        <f t="shared" si="168"/>
        <v>303</v>
      </c>
      <c r="L321" s="20">
        <f t="shared" si="148"/>
        <v>0</v>
      </c>
      <c r="M321" s="20">
        <f t="shared" si="149"/>
        <v>0</v>
      </c>
      <c r="N321" s="20">
        <f t="shared" si="150"/>
        <v>0</v>
      </c>
      <c r="O321" s="26">
        <f t="shared" si="151"/>
        <v>0</v>
      </c>
      <c r="P321" s="31">
        <v>44348</v>
      </c>
      <c r="Q321" s="28">
        <f t="shared" si="169"/>
        <v>0</v>
      </c>
      <c r="R321" s="20">
        <f t="shared" si="152"/>
        <v>0</v>
      </c>
      <c r="S321" s="28">
        <f t="shared" si="170"/>
        <v>0</v>
      </c>
      <c r="T321" s="20">
        <f t="shared" si="171"/>
        <v>0</v>
      </c>
      <c r="U321" s="25">
        <f t="shared" si="172"/>
        <v>303</v>
      </c>
      <c r="V321" s="20">
        <f t="shared" si="153"/>
        <v>0</v>
      </c>
      <c r="W321" s="20">
        <f t="shared" si="154"/>
        <v>0</v>
      </c>
      <c r="X321" s="20">
        <f t="shared" si="155"/>
        <v>0</v>
      </c>
      <c r="Y321" s="26">
        <f t="shared" si="156"/>
        <v>0</v>
      </c>
      <c r="Z321" s="31">
        <v>44348</v>
      </c>
      <c r="AA321" s="28">
        <f t="shared" si="173"/>
        <v>0</v>
      </c>
      <c r="AB321" s="20">
        <f t="shared" si="157"/>
        <v>0</v>
      </c>
      <c r="AC321" s="28">
        <f t="shared" si="174"/>
        <v>0</v>
      </c>
      <c r="AD321" s="20">
        <f t="shared" si="175"/>
        <v>0</v>
      </c>
      <c r="AE321" s="25">
        <f t="shared" si="176"/>
        <v>303</v>
      </c>
      <c r="AF321" s="20">
        <f t="shared" si="158"/>
        <v>0</v>
      </c>
      <c r="AG321" s="20">
        <f t="shared" si="159"/>
        <v>0</v>
      </c>
      <c r="AH321" s="20">
        <f t="shared" si="160"/>
        <v>0</v>
      </c>
      <c r="AI321" s="26">
        <f t="shared" si="161"/>
        <v>0</v>
      </c>
      <c r="AJ321" s="31">
        <v>44348</v>
      </c>
      <c r="AK321" s="28">
        <f t="shared" si="177"/>
        <v>0</v>
      </c>
      <c r="AL321" s="20">
        <f t="shared" si="162"/>
        <v>0</v>
      </c>
      <c r="AM321" s="28">
        <f t="shared" si="178"/>
        <v>0</v>
      </c>
      <c r="AN321" s="20">
        <f t="shared" si="179"/>
        <v>0</v>
      </c>
    </row>
    <row r="322" spans="1:40" ht="11.1" customHeight="1">
      <c r="A322" s="25">
        <f t="shared" si="163"/>
        <v>304</v>
      </c>
      <c r="B322" s="20">
        <f t="shared" si="144"/>
        <v>0</v>
      </c>
      <c r="C322" s="20">
        <f t="shared" si="145"/>
        <v>0</v>
      </c>
      <c r="D322" s="20">
        <f t="shared" si="146"/>
        <v>0</v>
      </c>
      <c r="E322" s="26">
        <f t="shared" si="147"/>
        <v>0</v>
      </c>
      <c r="F322" s="31">
        <v>44378</v>
      </c>
      <c r="G322" s="28">
        <f t="shared" si="164"/>
        <v>0</v>
      </c>
      <c r="H322" s="20">
        <f t="shared" si="165"/>
        <v>0</v>
      </c>
      <c r="I322" s="28">
        <f t="shared" si="166"/>
        <v>0</v>
      </c>
      <c r="J322" s="20">
        <f t="shared" si="167"/>
        <v>0</v>
      </c>
      <c r="K322" s="25">
        <f t="shared" si="168"/>
        <v>304</v>
      </c>
      <c r="L322" s="20">
        <f t="shared" si="148"/>
        <v>0</v>
      </c>
      <c r="M322" s="20">
        <f t="shared" si="149"/>
        <v>0</v>
      </c>
      <c r="N322" s="20">
        <f t="shared" si="150"/>
        <v>0</v>
      </c>
      <c r="O322" s="26">
        <f t="shared" si="151"/>
        <v>0</v>
      </c>
      <c r="P322" s="31">
        <v>44378</v>
      </c>
      <c r="Q322" s="28">
        <f t="shared" si="169"/>
        <v>0</v>
      </c>
      <c r="R322" s="20">
        <f t="shared" si="152"/>
        <v>0</v>
      </c>
      <c r="S322" s="28">
        <f t="shared" si="170"/>
        <v>0</v>
      </c>
      <c r="T322" s="20">
        <f t="shared" si="171"/>
        <v>0</v>
      </c>
      <c r="U322" s="25">
        <f t="shared" si="172"/>
        <v>304</v>
      </c>
      <c r="V322" s="20">
        <f t="shared" si="153"/>
        <v>0</v>
      </c>
      <c r="W322" s="20">
        <f t="shared" si="154"/>
        <v>0</v>
      </c>
      <c r="X322" s="20">
        <f t="shared" si="155"/>
        <v>0</v>
      </c>
      <c r="Y322" s="26">
        <f t="shared" si="156"/>
        <v>0</v>
      </c>
      <c r="Z322" s="31">
        <v>44378</v>
      </c>
      <c r="AA322" s="28">
        <f t="shared" si="173"/>
        <v>0</v>
      </c>
      <c r="AB322" s="20">
        <f t="shared" si="157"/>
        <v>0</v>
      </c>
      <c r="AC322" s="28">
        <f t="shared" si="174"/>
        <v>0</v>
      </c>
      <c r="AD322" s="20">
        <f t="shared" si="175"/>
        <v>0</v>
      </c>
      <c r="AE322" s="25">
        <f t="shared" si="176"/>
        <v>304</v>
      </c>
      <c r="AF322" s="20">
        <f t="shared" si="158"/>
        <v>0</v>
      </c>
      <c r="AG322" s="20">
        <f t="shared" si="159"/>
        <v>0</v>
      </c>
      <c r="AH322" s="20">
        <f t="shared" si="160"/>
        <v>0</v>
      </c>
      <c r="AI322" s="26">
        <f t="shared" si="161"/>
        <v>0</v>
      </c>
      <c r="AJ322" s="31">
        <v>44378</v>
      </c>
      <c r="AK322" s="28">
        <f t="shared" si="177"/>
        <v>0</v>
      </c>
      <c r="AL322" s="20">
        <f t="shared" si="162"/>
        <v>0</v>
      </c>
      <c r="AM322" s="28">
        <f t="shared" si="178"/>
        <v>0</v>
      </c>
      <c r="AN322" s="20">
        <f t="shared" si="179"/>
        <v>0</v>
      </c>
    </row>
    <row r="323" spans="1:40" ht="11.1" customHeight="1">
      <c r="A323" s="25">
        <f t="shared" si="163"/>
        <v>305</v>
      </c>
      <c r="B323" s="20">
        <f t="shared" si="144"/>
        <v>0</v>
      </c>
      <c r="C323" s="20">
        <f t="shared" si="145"/>
        <v>0</v>
      </c>
      <c r="D323" s="20">
        <f t="shared" si="146"/>
        <v>0</v>
      </c>
      <c r="E323" s="26">
        <f t="shared" si="147"/>
        <v>0</v>
      </c>
      <c r="F323" s="31">
        <v>44409</v>
      </c>
      <c r="G323" s="28">
        <f t="shared" si="164"/>
        <v>0</v>
      </c>
      <c r="H323" s="20">
        <f t="shared" si="165"/>
        <v>0</v>
      </c>
      <c r="I323" s="28">
        <f t="shared" si="166"/>
        <v>0</v>
      </c>
      <c r="J323" s="20">
        <f t="shared" si="167"/>
        <v>0</v>
      </c>
      <c r="K323" s="25">
        <f t="shared" si="168"/>
        <v>305</v>
      </c>
      <c r="L323" s="20">
        <f t="shared" si="148"/>
        <v>0</v>
      </c>
      <c r="M323" s="20">
        <f t="shared" si="149"/>
        <v>0</v>
      </c>
      <c r="N323" s="20">
        <f t="shared" si="150"/>
        <v>0</v>
      </c>
      <c r="O323" s="26">
        <f t="shared" si="151"/>
        <v>0</v>
      </c>
      <c r="P323" s="31">
        <v>44409</v>
      </c>
      <c r="Q323" s="28">
        <f t="shared" si="169"/>
        <v>0</v>
      </c>
      <c r="R323" s="20">
        <f t="shared" si="152"/>
        <v>0</v>
      </c>
      <c r="S323" s="28">
        <f t="shared" si="170"/>
        <v>0</v>
      </c>
      <c r="T323" s="20">
        <f t="shared" si="171"/>
        <v>0</v>
      </c>
      <c r="U323" s="25">
        <f t="shared" si="172"/>
        <v>305</v>
      </c>
      <c r="V323" s="20">
        <f t="shared" si="153"/>
        <v>0</v>
      </c>
      <c r="W323" s="20">
        <f t="shared" si="154"/>
        <v>0</v>
      </c>
      <c r="X323" s="20">
        <f t="shared" si="155"/>
        <v>0</v>
      </c>
      <c r="Y323" s="26">
        <f t="shared" si="156"/>
        <v>0</v>
      </c>
      <c r="Z323" s="31">
        <v>44409</v>
      </c>
      <c r="AA323" s="28">
        <f t="shared" si="173"/>
        <v>0</v>
      </c>
      <c r="AB323" s="20">
        <f t="shared" si="157"/>
        <v>0</v>
      </c>
      <c r="AC323" s="28">
        <f t="shared" si="174"/>
        <v>0</v>
      </c>
      <c r="AD323" s="20">
        <f t="shared" si="175"/>
        <v>0</v>
      </c>
      <c r="AE323" s="25">
        <f t="shared" si="176"/>
        <v>305</v>
      </c>
      <c r="AF323" s="20">
        <f t="shared" si="158"/>
        <v>0</v>
      </c>
      <c r="AG323" s="20">
        <f t="shared" si="159"/>
        <v>0</v>
      </c>
      <c r="AH323" s="20">
        <f t="shared" si="160"/>
        <v>0</v>
      </c>
      <c r="AI323" s="26">
        <f t="shared" si="161"/>
        <v>0</v>
      </c>
      <c r="AJ323" s="31">
        <v>44409</v>
      </c>
      <c r="AK323" s="28">
        <f t="shared" si="177"/>
        <v>0</v>
      </c>
      <c r="AL323" s="20">
        <f t="shared" si="162"/>
        <v>0</v>
      </c>
      <c r="AM323" s="28">
        <f t="shared" si="178"/>
        <v>0</v>
      </c>
      <c r="AN323" s="20">
        <f t="shared" si="179"/>
        <v>0</v>
      </c>
    </row>
    <row r="324" spans="1:40" ht="11.1" customHeight="1">
      <c r="A324" s="25">
        <f t="shared" si="163"/>
        <v>306</v>
      </c>
      <c r="B324" s="20">
        <f t="shared" si="144"/>
        <v>0</v>
      </c>
      <c r="C324" s="20">
        <f t="shared" si="145"/>
        <v>0</v>
      </c>
      <c r="D324" s="20">
        <f t="shared" si="146"/>
        <v>0</v>
      </c>
      <c r="E324" s="26">
        <f t="shared" si="147"/>
        <v>0</v>
      </c>
      <c r="F324" s="31">
        <v>44440</v>
      </c>
      <c r="G324" s="28">
        <f t="shared" si="164"/>
        <v>0</v>
      </c>
      <c r="H324" s="20">
        <f t="shared" si="165"/>
        <v>0</v>
      </c>
      <c r="I324" s="28">
        <f t="shared" si="166"/>
        <v>0</v>
      </c>
      <c r="J324" s="20">
        <f t="shared" si="167"/>
        <v>0</v>
      </c>
      <c r="K324" s="25">
        <f t="shared" si="168"/>
        <v>306</v>
      </c>
      <c r="L324" s="20">
        <f t="shared" si="148"/>
        <v>0</v>
      </c>
      <c r="M324" s="20">
        <f t="shared" si="149"/>
        <v>0</v>
      </c>
      <c r="N324" s="20">
        <f t="shared" si="150"/>
        <v>0</v>
      </c>
      <c r="O324" s="26">
        <f t="shared" si="151"/>
        <v>0</v>
      </c>
      <c r="P324" s="31">
        <v>44440</v>
      </c>
      <c r="Q324" s="28">
        <f t="shared" si="169"/>
        <v>0</v>
      </c>
      <c r="R324" s="20">
        <f t="shared" si="152"/>
        <v>0</v>
      </c>
      <c r="S324" s="28">
        <f t="shared" si="170"/>
        <v>0</v>
      </c>
      <c r="T324" s="20">
        <f t="shared" si="171"/>
        <v>0</v>
      </c>
      <c r="U324" s="25">
        <f t="shared" si="172"/>
        <v>306</v>
      </c>
      <c r="V324" s="20">
        <f t="shared" si="153"/>
        <v>0</v>
      </c>
      <c r="W324" s="20">
        <f t="shared" si="154"/>
        <v>0</v>
      </c>
      <c r="X324" s="20">
        <f t="shared" si="155"/>
        <v>0</v>
      </c>
      <c r="Y324" s="26">
        <f t="shared" si="156"/>
        <v>0</v>
      </c>
      <c r="Z324" s="31">
        <v>44440</v>
      </c>
      <c r="AA324" s="28">
        <f t="shared" si="173"/>
        <v>0</v>
      </c>
      <c r="AB324" s="20">
        <f t="shared" si="157"/>
        <v>0</v>
      </c>
      <c r="AC324" s="28">
        <f t="shared" si="174"/>
        <v>0</v>
      </c>
      <c r="AD324" s="20">
        <f t="shared" si="175"/>
        <v>0</v>
      </c>
      <c r="AE324" s="25">
        <f t="shared" si="176"/>
        <v>306</v>
      </c>
      <c r="AF324" s="20">
        <f t="shared" si="158"/>
        <v>0</v>
      </c>
      <c r="AG324" s="20">
        <f t="shared" si="159"/>
        <v>0</v>
      </c>
      <c r="AH324" s="20">
        <f t="shared" si="160"/>
        <v>0</v>
      </c>
      <c r="AI324" s="26">
        <f t="shared" si="161"/>
        <v>0</v>
      </c>
      <c r="AJ324" s="31">
        <v>44440</v>
      </c>
      <c r="AK324" s="28">
        <f t="shared" si="177"/>
        <v>0</v>
      </c>
      <c r="AL324" s="20">
        <f t="shared" si="162"/>
        <v>0</v>
      </c>
      <c r="AM324" s="28">
        <f t="shared" si="178"/>
        <v>0</v>
      </c>
      <c r="AN324" s="20">
        <f t="shared" si="179"/>
        <v>0</v>
      </c>
    </row>
    <row r="325" spans="1:40" ht="11.1" customHeight="1">
      <c r="A325" s="25">
        <f t="shared" si="163"/>
        <v>307</v>
      </c>
      <c r="B325" s="20">
        <f t="shared" si="144"/>
        <v>0</v>
      </c>
      <c r="C325" s="20">
        <f t="shared" si="145"/>
        <v>0</v>
      </c>
      <c r="D325" s="20">
        <f t="shared" si="146"/>
        <v>0</v>
      </c>
      <c r="E325" s="26">
        <f t="shared" si="147"/>
        <v>0</v>
      </c>
      <c r="F325" s="31">
        <v>44470</v>
      </c>
      <c r="G325" s="28">
        <f t="shared" si="164"/>
        <v>0</v>
      </c>
      <c r="H325" s="20">
        <f t="shared" si="165"/>
        <v>0</v>
      </c>
      <c r="I325" s="28">
        <f t="shared" si="166"/>
        <v>0</v>
      </c>
      <c r="J325" s="20">
        <f t="shared" si="167"/>
        <v>0</v>
      </c>
      <c r="K325" s="25">
        <f t="shared" si="168"/>
        <v>307</v>
      </c>
      <c r="L325" s="20">
        <f t="shared" si="148"/>
        <v>0</v>
      </c>
      <c r="M325" s="20">
        <f t="shared" si="149"/>
        <v>0</v>
      </c>
      <c r="N325" s="20">
        <f t="shared" si="150"/>
        <v>0</v>
      </c>
      <c r="O325" s="26">
        <f t="shared" si="151"/>
        <v>0</v>
      </c>
      <c r="P325" s="31">
        <v>44470</v>
      </c>
      <c r="Q325" s="28">
        <f t="shared" si="169"/>
        <v>0</v>
      </c>
      <c r="R325" s="20">
        <f t="shared" si="152"/>
        <v>0</v>
      </c>
      <c r="S325" s="28">
        <f t="shared" si="170"/>
        <v>0</v>
      </c>
      <c r="T325" s="20">
        <f t="shared" si="171"/>
        <v>0</v>
      </c>
      <c r="U325" s="25">
        <f t="shared" si="172"/>
        <v>307</v>
      </c>
      <c r="V325" s="20">
        <f t="shared" si="153"/>
        <v>0</v>
      </c>
      <c r="W325" s="20">
        <f t="shared" si="154"/>
        <v>0</v>
      </c>
      <c r="X325" s="20">
        <f t="shared" si="155"/>
        <v>0</v>
      </c>
      <c r="Y325" s="26">
        <f t="shared" si="156"/>
        <v>0</v>
      </c>
      <c r="Z325" s="31">
        <v>44470</v>
      </c>
      <c r="AA325" s="28">
        <f t="shared" si="173"/>
        <v>0</v>
      </c>
      <c r="AB325" s="20">
        <f t="shared" si="157"/>
        <v>0</v>
      </c>
      <c r="AC325" s="28">
        <f t="shared" si="174"/>
        <v>0</v>
      </c>
      <c r="AD325" s="20">
        <f t="shared" si="175"/>
        <v>0</v>
      </c>
      <c r="AE325" s="25">
        <f t="shared" si="176"/>
        <v>307</v>
      </c>
      <c r="AF325" s="20">
        <f t="shared" si="158"/>
        <v>0</v>
      </c>
      <c r="AG325" s="20">
        <f t="shared" si="159"/>
        <v>0</v>
      </c>
      <c r="AH325" s="20">
        <f t="shared" si="160"/>
        <v>0</v>
      </c>
      <c r="AI325" s="26">
        <f t="shared" si="161"/>
        <v>0</v>
      </c>
      <c r="AJ325" s="31">
        <v>44470</v>
      </c>
      <c r="AK325" s="28">
        <f t="shared" si="177"/>
        <v>0</v>
      </c>
      <c r="AL325" s="20">
        <f t="shared" si="162"/>
        <v>0</v>
      </c>
      <c r="AM325" s="28">
        <f t="shared" si="178"/>
        <v>0</v>
      </c>
      <c r="AN325" s="20">
        <f t="shared" si="179"/>
        <v>0</v>
      </c>
    </row>
    <row r="326" spans="1:40" ht="11.1" customHeight="1">
      <c r="A326" s="25">
        <f t="shared" si="163"/>
        <v>308</v>
      </c>
      <c r="B326" s="20">
        <f t="shared" si="144"/>
        <v>0</v>
      </c>
      <c r="C326" s="20">
        <f t="shared" si="145"/>
        <v>0</v>
      </c>
      <c r="D326" s="20">
        <f t="shared" si="146"/>
        <v>0</v>
      </c>
      <c r="E326" s="26">
        <f t="shared" si="147"/>
        <v>0</v>
      </c>
      <c r="F326" s="31">
        <v>44501</v>
      </c>
      <c r="G326" s="28">
        <f t="shared" si="164"/>
        <v>0</v>
      </c>
      <c r="H326" s="20">
        <f t="shared" si="165"/>
        <v>0</v>
      </c>
      <c r="I326" s="28">
        <f t="shared" si="166"/>
        <v>0</v>
      </c>
      <c r="J326" s="20">
        <f t="shared" si="167"/>
        <v>0</v>
      </c>
      <c r="K326" s="25">
        <f t="shared" si="168"/>
        <v>308</v>
      </c>
      <c r="L326" s="20">
        <f t="shared" si="148"/>
        <v>0</v>
      </c>
      <c r="M326" s="20">
        <f t="shared" si="149"/>
        <v>0</v>
      </c>
      <c r="N326" s="20">
        <f t="shared" si="150"/>
        <v>0</v>
      </c>
      <c r="O326" s="26">
        <f t="shared" si="151"/>
        <v>0</v>
      </c>
      <c r="P326" s="31">
        <v>44501</v>
      </c>
      <c r="Q326" s="28">
        <f t="shared" si="169"/>
        <v>0</v>
      </c>
      <c r="R326" s="20">
        <f t="shared" si="152"/>
        <v>0</v>
      </c>
      <c r="S326" s="28">
        <f t="shared" si="170"/>
        <v>0</v>
      </c>
      <c r="T326" s="20">
        <f t="shared" si="171"/>
        <v>0</v>
      </c>
      <c r="U326" s="25">
        <f t="shared" si="172"/>
        <v>308</v>
      </c>
      <c r="V326" s="20">
        <f t="shared" si="153"/>
        <v>0</v>
      </c>
      <c r="W326" s="20">
        <f t="shared" si="154"/>
        <v>0</v>
      </c>
      <c r="X326" s="20">
        <f t="shared" si="155"/>
        <v>0</v>
      </c>
      <c r="Y326" s="26">
        <f t="shared" si="156"/>
        <v>0</v>
      </c>
      <c r="Z326" s="31">
        <v>44501</v>
      </c>
      <c r="AA326" s="28">
        <f t="shared" si="173"/>
        <v>0</v>
      </c>
      <c r="AB326" s="20">
        <f t="shared" si="157"/>
        <v>0</v>
      </c>
      <c r="AC326" s="28">
        <f t="shared" si="174"/>
        <v>0</v>
      </c>
      <c r="AD326" s="20">
        <f t="shared" si="175"/>
        <v>0</v>
      </c>
      <c r="AE326" s="25">
        <f t="shared" si="176"/>
        <v>308</v>
      </c>
      <c r="AF326" s="20">
        <f t="shared" si="158"/>
        <v>0</v>
      </c>
      <c r="AG326" s="20">
        <f t="shared" si="159"/>
        <v>0</v>
      </c>
      <c r="AH326" s="20">
        <f t="shared" si="160"/>
        <v>0</v>
      </c>
      <c r="AI326" s="26">
        <f t="shared" si="161"/>
        <v>0</v>
      </c>
      <c r="AJ326" s="31">
        <v>44501</v>
      </c>
      <c r="AK326" s="28">
        <f t="shared" si="177"/>
        <v>0</v>
      </c>
      <c r="AL326" s="20">
        <f t="shared" si="162"/>
        <v>0</v>
      </c>
      <c r="AM326" s="28">
        <f t="shared" si="178"/>
        <v>0</v>
      </c>
      <c r="AN326" s="20">
        <f t="shared" si="179"/>
        <v>0</v>
      </c>
    </row>
    <row r="327" spans="1:40" ht="11.1" customHeight="1">
      <c r="A327" s="25">
        <f t="shared" si="163"/>
        <v>309</v>
      </c>
      <c r="B327" s="20">
        <f t="shared" si="144"/>
        <v>0</v>
      </c>
      <c r="C327" s="20">
        <f t="shared" si="145"/>
        <v>0</v>
      </c>
      <c r="D327" s="20">
        <f t="shared" si="146"/>
        <v>0</v>
      </c>
      <c r="E327" s="26">
        <f t="shared" si="147"/>
        <v>0</v>
      </c>
      <c r="F327" s="31">
        <v>44531</v>
      </c>
      <c r="G327" s="28">
        <f t="shared" si="164"/>
        <v>0</v>
      </c>
      <c r="H327" s="20">
        <f t="shared" si="165"/>
        <v>0</v>
      </c>
      <c r="I327" s="28">
        <f t="shared" si="166"/>
        <v>0</v>
      </c>
      <c r="J327" s="20">
        <f t="shared" si="167"/>
        <v>0</v>
      </c>
      <c r="K327" s="25">
        <f t="shared" si="168"/>
        <v>309</v>
      </c>
      <c r="L327" s="20">
        <f t="shared" si="148"/>
        <v>0</v>
      </c>
      <c r="M327" s="20">
        <f t="shared" si="149"/>
        <v>0</v>
      </c>
      <c r="N327" s="20">
        <f t="shared" si="150"/>
        <v>0</v>
      </c>
      <c r="O327" s="26">
        <f t="shared" si="151"/>
        <v>0</v>
      </c>
      <c r="P327" s="31">
        <v>44531</v>
      </c>
      <c r="Q327" s="28">
        <f t="shared" si="169"/>
        <v>0</v>
      </c>
      <c r="R327" s="20">
        <f t="shared" si="152"/>
        <v>0</v>
      </c>
      <c r="S327" s="28">
        <f t="shared" si="170"/>
        <v>0</v>
      </c>
      <c r="T327" s="20">
        <f t="shared" si="171"/>
        <v>0</v>
      </c>
      <c r="U327" s="25">
        <f t="shared" si="172"/>
        <v>309</v>
      </c>
      <c r="V327" s="20">
        <f t="shared" si="153"/>
        <v>0</v>
      </c>
      <c r="W327" s="20">
        <f t="shared" si="154"/>
        <v>0</v>
      </c>
      <c r="X327" s="20">
        <f t="shared" si="155"/>
        <v>0</v>
      </c>
      <c r="Y327" s="26">
        <f t="shared" si="156"/>
        <v>0</v>
      </c>
      <c r="Z327" s="31">
        <v>44531</v>
      </c>
      <c r="AA327" s="28">
        <f t="shared" si="173"/>
        <v>0</v>
      </c>
      <c r="AB327" s="20">
        <f t="shared" si="157"/>
        <v>0</v>
      </c>
      <c r="AC327" s="28">
        <f t="shared" si="174"/>
        <v>0</v>
      </c>
      <c r="AD327" s="20">
        <f t="shared" si="175"/>
        <v>0</v>
      </c>
      <c r="AE327" s="25">
        <f t="shared" si="176"/>
        <v>309</v>
      </c>
      <c r="AF327" s="20">
        <f t="shared" si="158"/>
        <v>0</v>
      </c>
      <c r="AG327" s="20">
        <f t="shared" si="159"/>
        <v>0</v>
      </c>
      <c r="AH327" s="20">
        <f t="shared" si="160"/>
        <v>0</v>
      </c>
      <c r="AI327" s="26">
        <f t="shared" si="161"/>
        <v>0</v>
      </c>
      <c r="AJ327" s="31">
        <v>44531</v>
      </c>
      <c r="AK327" s="28">
        <f t="shared" si="177"/>
        <v>0</v>
      </c>
      <c r="AL327" s="20">
        <f t="shared" si="162"/>
        <v>0</v>
      </c>
      <c r="AM327" s="28">
        <f t="shared" si="178"/>
        <v>0</v>
      </c>
      <c r="AN327" s="20">
        <f t="shared" si="179"/>
        <v>0</v>
      </c>
    </row>
    <row r="328" spans="1:40" ht="11.1" customHeight="1">
      <c r="A328" s="25">
        <f t="shared" si="163"/>
        <v>310</v>
      </c>
      <c r="B328" s="20">
        <f t="shared" si="144"/>
        <v>0</v>
      </c>
      <c r="C328" s="20">
        <f t="shared" si="145"/>
        <v>0</v>
      </c>
      <c r="D328" s="20">
        <f t="shared" si="146"/>
        <v>0</v>
      </c>
      <c r="E328" s="26">
        <f t="shared" si="147"/>
        <v>0</v>
      </c>
      <c r="F328" s="31">
        <v>44562</v>
      </c>
      <c r="G328" s="28">
        <f t="shared" si="164"/>
        <v>0</v>
      </c>
      <c r="H328" s="20">
        <f t="shared" si="165"/>
        <v>0</v>
      </c>
      <c r="I328" s="28">
        <f t="shared" si="166"/>
        <v>0</v>
      </c>
      <c r="J328" s="20">
        <f t="shared" si="167"/>
        <v>0</v>
      </c>
      <c r="K328" s="25">
        <f t="shared" si="168"/>
        <v>310</v>
      </c>
      <c r="L328" s="20">
        <f t="shared" si="148"/>
        <v>0</v>
      </c>
      <c r="M328" s="20">
        <f t="shared" si="149"/>
        <v>0</v>
      </c>
      <c r="N328" s="20">
        <f t="shared" si="150"/>
        <v>0</v>
      </c>
      <c r="O328" s="26">
        <f t="shared" si="151"/>
        <v>0</v>
      </c>
      <c r="P328" s="31">
        <v>44562</v>
      </c>
      <c r="Q328" s="28">
        <f t="shared" si="169"/>
        <v>0</v>
      </c>
      <c r="R328" s="20">
        <f t="shared" si="152"/>
        <v>0</v>
      </c>
      <c r="S328" s="28">
        <f t="shared" si="170"/>
        <v>0</v>
      </c>
      <c r="T328" s="20">
        <f t="shared" si="171"/>
        <v>0</v>
      </c>
      <c r="U328" s="25">
        <f t="shared" si="172"/>
        <v>310</v>
      </c>
      <c r="V328" s="20">
        <f t="shared" si="153"/>
        <v>0</v>
      </c>
      <c r="W328" s="20">
        <f t="shared" si="154"/>
        <v>0</v>
      </c>
      <c r="X328" s="20">
        <f t="shared" si="155"/>
        <v>0</v>
      </c>
      <c r="Y328" s="26">
        <f t="shared" si="156"/>
        <v>0</v>
      </c>
      <c r="Z328" s="31">
        <v>44562</v>
      </c>
      <c r="AA328" s="28">
        <f t="shared" si="173"/>
        <v>0</v>
      </c>
      <c r="AB328" s="20">
        <f t="shared" si="157"/>
        <v>0</v>
      </c>
      <c r="AC328" s="28">
        <f t="shared" si="174"/>
        <v>0</v>
      </c>
      <c r="AD328" s="20">
        <f t="shared" si="175"/>
        <v>0</v>
      </c>
      <c r="AE328" s="25">
        <f t="shared" si="176"/>
        <v>310</v>
      </c>
      <c r="AF328" s="20">
        <f t="shared" si="158"/>
        <v>0</v>
      </c>
      <c r="AG328" s="20">
        <f t="shared" si="159"/>
        <v>0</v>
      </c>
      <c r="AH328" s="20">
        <f t="shared" si="160"/>
        <v>0</v>
      </c>
      <c r="AI328" s="26">
        <f t="shared" si="161"/>
        <v>0</v>
      </c>
      <c r="AJ328" s="31">
        <v>44562</v>
      </c>
      <c r="AK328" s="28">
        <f t="shared" si="177"/>
        <v>0</v>
      </c>
      <c r="AL328" s="20">
        <f t="shared" si="162"/>
        <v>0</v>
      </c>
      <c r="AM328" s="28">
        <f t="shared" si="178"/>
        <v>0</v>
      </c>
      <c r="AN328" s="20">
        <f t="shared" si="179"/>
        <v>0</v>
      </c>
    </row>
    <row r="329" spans="1:40" ht="11.1" customHeight="1">
      <c r="A329" s="25">
        <f t="shared" si="163"/>
        <v>311</v>
      </c>
      <c r="B329" s="20">
        <f t="shared" si="144"/>
        <v>0</v>
      </c>
      <c r="C329" s="20">
        <f t="shared" si="145"/>
        <v>0</v>
      </c>
      <c r="D329" s="20">
        <f t="shared" si="146"/>
        <v>0</v>
      </c>
      <c r="E329" s="26">
        <f t="shared" si="147"/>
        <v>0</v>
      </c>
      <c r="F329" s="31">
        <v>44593</v>
      </c>
      <c r="G329" s="28">
        <f t="shared" si="164"/>
        <v>0</v>
      </c>
      <c r="H329" s="20">
        <f t="shared" si="165"/>
        <v>0</v>
      </c>
      <c r="I329" s="28">
        <f t="shared" si="166"/>
        <v>0</v>
      </c>
      <c r="J329" s="20">
        <f t="shared" si="167"/>
        <v>0</v>
      </c>
      <c r="K329" s="25">
        <f t="shared" si="168"/>
        <v>311</v>
      </c>
      <c r="L329" s="20">
        <f t="shared" si="148"/>
        <v>0</v>
      </c>
      <c r="M329" s="20">
        <f t="shared" si="149"/>
        <v>0</v>
      </c>
      <c r="N329" s="20">
        <f t="shared" si="150"/>
        <v>0</v>
      </c>
      <c r="O329" s="26">
        <f t="shared" si="151"/>
        <v>0</v>
      </c>
      <c r="P329" s="31">
        <v>44593</v>
      </c>
      <c r="Q329" s="28">
        <f t="shared" si="169"/>
        <v>0</v>
      </c>
      <c r="R329" s="20">
        <f t="shared" si="152"/>
        <v>0</v>
      </c>
      <c r="S329" s="28">
        <f t="shared" si="170"/>
        <v>0</v>
      </c>
      <c r="T329" s="20">
        <f t="shared" si="171"/>
        <v>0</v>
      </c>
      <c r="U329" s="25">
        <f t="shared" si="172"/>
        <v>311</v>
      </c>
      <c r="V329" s="20">
        <f t="shared" si="153"/>
        <v>0</v>
      </c>
      <c r="W329" s="20">
        <f t="shared" si="154"/>
        <v>0</v>
      </c>
      <c r="X329" s="20">
        <f t="shared" si="155"/>
        <v>0</v>
      </c>
      <c r="Y329" s="26">
        <f t="shared" si="156"/>
        <v>0</v>
      </c>
      <c r="Z329" s="31">
        <v>44593</v>
      </c>
      <c r="AA329" s="28">
        <f t="shared" si="173"/>
        <v>0</v>
      </c>
      <c r="AB329" s="20">
        <f t="shared" si="157"/>
        <v>0</v>
      </c>
      <c r="AC329" s="28">
        <f t="shared" si="174"/>
        <v>0</v>
      </c>
      <c r="AD329" s="20">
        <f t="shared" si="175"/>
        <v>0</v>
      </c>
      <c r="AE329" s="25">
        <f t="shared" si="176"/>
        <v>311</v>
      </c>
      <c r="AF329" s="20">
        <f t="shared" si="158"/>
        <v>0</v>
      </c>
      <c r="AG329" s="20">
        <f t="shared" si="159"/>
        <v>0</v>
      </c>
      <c r="AH329" s="20">
        <f t="shared" si="160"/>
        <v>0</v>
      </c>
      <c r="AI329" s="26">
        <f t="shared" si="161"/>
        <v>0</v>
      </c>
      <c r="AJ329" s="31">
        <v>44593</v>
      </c>
      <c r="AK329" s="28">
        <f t="shared" si="177"/>
        <v>0</v>
      </c>
      <c r="AL329" s="20">
        <f t="shared" si="162"/>
        <v>0</v>
      </c>
      <c r="AM329" s="28">
        <f t="shared" si="178"/>
        <v>0</v>
      </c>
      <c r="AN329" s="20">
        <f t="shared" si="179"/>
        <v>0</v>
      </c>
    </row>
    <row r="330" spans="1:40" ht="11.1" customHeight="1">
      <c r="A330" s="25">
        <f t="shared" si="163"/>
        <v>312</v>
      </c>
      <c r="B330" s="20">
        <f t="shared" si="144"/>
        <v>0</v>
      </c>
      <c r="C330" s="20">
        <f t="shared" si="145"/>
        <v>0</v>
      </c>
      <c r="D330" s="20">
        <f t="shared" si="146"/>
        <v>0</v>
      </c>
      <c r="E330" s="26">
        <f t="shared" si="147"/>
        <v>0</v>
      </c>
      <c r="F330" s="31">
        <v>44621</v>
      </c>
      <c r="G330" s="28">
        <f t="shared" si="164"/>
        <v>0</v>
      </c>
      <c r="H330" s="20">
        <f t="shared" si="165"/>
        <v>0</v>
      </c>
      <c r="I330" s="28">
        <f t="shared" si="166"/>
        <v>0</v>
      </c>
      <c r="J330" s="20">
        <f t="shared" si="167"/>
        <v>0</v>
      </c>
      <c r="K330" s="25">
        <f t="shared" si="168"/>
        <v>312</v>
      </c>
      <c r="L330" s="20">
        <f t="shared" si="148"/>
        <v>0</v>
      </c>
      <c r="M330" s="20">
        <f t="shared" si="149"/>
        <v>0</v>
      </c>
      <c r="N330" s="20">
        <f t="shared" si="150"/>
        <v>0</v>
      </c>
      <c r="O330" s="26">
        <f t="shared" si="151"/>
        <v>0</v>
      </c>
      <c r="P330" s="31">
        <v>44621</v>
      </c>
      <c r="Q330" s="28">
        <f t="shared" si="169"/>
        <v>0</v>
      </c>
      <c r="R330" s="20">
        <f t="shared" si="152"/>
        <v>0</v>
      </c>
      <c r="S330" s="28">
        <f t="shared" si="170"/>
        <v>0</v>
      </c>
      <c r="T330" s="20">
        <f t="shared" si="171"/>
        <v>0</v>
      </c>
      <c r="U330" s="25">
        <f t="shared" si="172"/>
        <v>312</v>
      </c>
      <c r="V330" s="20">
        <f t="shared" si="153"/>
        <v>0</v>
      </c>
      <c r="W330" s="20">
        <f t="shared" si="154"/>
        <v>0</v>
      </c>
      <c r="X330" s="20">
        <f t="shared" si="155"/>
        <v>0</v>
      </c>
      <c r="Y330" s="26">
        <f t="shared" si="156"/>
        <v>0</v>
      </c>
      <c r="Z330" s="31">
        <v>44621</v>
      </c>
      <c r="AA330" s="28">
        <f t="shared" si="173"/>
        <v>0</v>
      </c>
      <c r="AB330" s="20">
        <f t="shared" si="157"/>
        <v>0</v>
      </c>
      <c r="AC330" s="28">
        <f t="shared" si="174"/>
        <v>0</v>
      </c>
      <c r="AD330" s="20">
        <f t="shared" si="175"/>
        <v>0</v>
      </c>
      <c r="AE330" s="25">
        <f t="shared" si="176"/>
        <v>312</v>
      </c>
      <c r="AF330" s="20">
        <f t="shared" si="158"/>
        <v>0</v>
      </c>
      <c r="AG330" s="20">
        <f t="shared" si="159"/>
        <v>0</v>
      </c>
      <c r="AH330" s="20">
        <f t="shared" si="160"/>
        <v>0</v>
      </c>
      <c r="AI330" s="26">
        <f t="shared" si="161"/>
        <v>0</v>
      </c>
      <c r="AJ330" s="31">
        <v>44621</v>
      </c>
      <c r="AK330" s="28">
        <f t="shared" si="177"/>
        <v>0</v>
      </c>
      <c r="AL330" s="20">
        <f t="shared" si="162"/>
        <v>0</v>
      </c>
      <c r="AM330" s="28">
        <f t="shared" si="178"/>
        <v>0</v>
      </c>
      <c r="AN330" s="20">
        <f t="shared" si="179"/>
        <v>0</v>
      </c>
    </row>
    <row r="331" spans="1:40" ht="11.1" customHeight="1">
      <c r="A331" s="25">
        <f t="shared" si="163"/>
        <v>313</v>
      </c>
      <c r="B331" s="20">
        <f t="shared" si="144"/>
        <v>0</v>
      </c>
      <c r="C331" s="20">
        <f t="shared" si="145"/>
        <v>0</v>
      </c>
      <c r="D331" s="20">
        <f t="shared" si="146"/>
        <v>0</v>
      </c>
      <c r="E331" s="26">
        <f t="shared" si="147"/>
        <v>0</v>
      </c>
      <c r="F331" s="31">
        <v>44652</v>
      </c>
      <c r="G331" s="28">
        <f t="shared" si="164"/>
        <v>0</v>
      </c>
      <c r="H331" s="20">
        <f t="shared" si="165"/>
        <v>0</v>
      </c>
      <c r="I331" s="28">
        <f t="shared" si="166"/>
        <v>0</v>
      </c>
      <c r="J331" s="20">
        <f t="shared" si="167"/>
        <v>0</v>
      </c>
      <c r="K331" s="25">
        <f t="shared" si="168"/>
        <v>313</v>
      </c>
      <c r="L331" s="20">
        <f t="shared" si="148"/>
        <v>0</v>
      </c>
      <c r="M331" s="20">
        <f t="shared" si="149"/>
        <v>0</v>
      </c>
      <c r="N331" s="20">
        <f t="shared" si="150"/>
        <v>0</v>
      </c>
      <c r="O331" s="26">
        <f t="shared" si="151"/>
        <v>0</v>
      </c>
      <c r="P331" s="31">
        <v>44652</v>
      </c>
      <c r="Q331" s="28">
        <f t="shared" si="169"/>
        <v>0</v>
      </c>
      <c r="R331" s="20">
        <f t="shared" si="152"/>
        <v>0</v>
      </c>
      <c r="S331" s="28">
        <f t="shared" si="170"/>
        <v>0</v>
      </c>
      <c r="T331" s="20">
        <f t="shared" si="171"/>
        <v>0</v>
      </c>
      <c r="U331" s="25">
        <f t="shared" si="172"/>
        <v>313</v>
      </c>
      <c r="V331" s="20">
        <f t="shared" si="153"/>
        <v>0</v>
      </c>
      <c r="W331" s="20">
        <f t="shared" si="154"/>
        <v>0</v>
      </c>
      <c r="X331" s="20">
        <f t="shared" si="155"/>
        <v>0</v>
      </c>
      <c r="Y331" s="26">
        <f t="shared" si="156"/>
        <v>0</v>
      </c>
      <c r="Z331" s="31">
        <v>44652</v>
      </c>
      <c r="AA331" s="28">
        <f t="shared" si="173"/>
        <v>0</v>
      </c>
      <c r="AB331" s="20">
        <f t="shared" si="157"/>
        <v>0</v>
      </c>
      <c r="AC331" s="28">
        <f t="shared" si="174"/>
        <v>0</v>
      </c>
      <c r="AD331" s="20">
        <f t="shared" si="175"/>
        <v>0</v>
      </c>
      <c r="AE331" s="25">
        <f t="shared" si="176"/>
        <v>313</v>
      </c>
      <c r="AF331" s="20">
        <f t="shared" si="158"/>
        <v>0</v>
      </c>
      <c r="AG331" s="20">
        <f t="shared" si="159"/>
        <v>0</v>
      </c>
      <c r="AH331" s="20">
        <f t="shared" si="160"/>
        <v>0</v>
      </c>
      <c r="AI331" s="26">
        <f t="shared" si="161"/>
        <v>0</v>
      </c>
      <c r="AJ331" s="31">
        <v>44652</v>
      </c>
      <c r="AK331" s="28">
        <f t="shared" si="177"/>
        <v>0</v>
      </c>
      <c r="AL331" s="20">
        <f t="shared" si="162"/>
        <v>0</v>
      </c>
      <c r="AM331" s="28">
        <f t="shared" si="178"/>
        <v>0</v>
      </c>
      <c r="AN331" s="20">
        <f t="shared" si="179"/>
        <v>0</v>
      </c>
    </row>
    <row r="332" spans="1:40" ht="11.1" customHeight="1">
      <c r="A332" s="25">
        <f t="shared" si="163"/>
        <v>314</v>
      </c>
      <c r="B332" s="20">
        <f t="shared" si="144"/>
        <v>0</v>
      </c>
      <c r="C332" s="20">
        <f t="shared" si="145"/>
        <v>0</v>
      </c>
      <c r="D332" s="20">
        <f t="shared" si="146"/>
        <v>0</v>
      </c>
      <c r="E332" s="26">
        <f t="shared" si="147"/>
        <v>0</v>
      </c>
      <c r="F332" s="31">
        <v>44682</v>
      </c>
      <c r="G332" s="28">
        <f t="shared" si="164"/>
        <v>0</v>
      </c>
      <c r="H332" s="20">
        <f t="shared" si="165"/>
        <v>0</v>
      </c>
      <c r="I332" s="28">
        <f t="shared" si="166"/>
        <v>0</v>
      </c>
      <c r="J332" s="20">
        <f t="shared" si="167"/>
        <v>0</v>
      </c>
      <c r="K332" s="25">
        <f t="shared" si="168"/>
        <v>314</v>
      </c>
      <c r="L332" s="20">
        <f t="shared" si="148"/>
        <v>0</v>
      </c>
      <c r="M332" s="20">
        <f t="shared" si="149"/>
        <v>0</v>
      </c>
      <c r="N332" s="20">
        <f t="shared" si="150"/>
        <v>0</v>
      </c>
      <c r="O332" s="26">
        <f t="shared" si="151"/>
        <v>0</v>
      </c>
      <c r="P332" s="31">
        <v>44682</v>
      </c>
      <c r="Q332" s="28">
        <f t="shared" si="169"/>
        <v>0</v>
      </c>
      <c r="R332" s="20">
        <f t="shared" si="152"/>
        <v>0</v>
      </c>
      <c r="S332" s="28">
        <f t="shared" si="170"/>
        <v>0</v>
      </c>
      <c r="T332" s="20">
        <f t="shared" si="171"/>
        <v>0</v>
      </c>
      <c r="U332" s="25">
        <f t="shared" si="172"/>
        <v>314</v>
      </c>
      <c r="V332" s="20">
        <f t="shared" si="153"/>
        <v>0</v>
      </c>
      <c r="W332" s="20">
        <f t="shared" si="154"/>
        <v>0</v>
      </c>
      <c r="X332" s="20">
        <f t="shared" si="155"/>
        <v>0</v>
      </c>
      <c r="Y332" s="26">
        <f t="shared" si="156"/>
        <v>0</v>
      </c>
      <c r="Z332" s="31">
        <v>44682</v>
      </c>
      <c r="AA332" s="28">
        <f t="shared" si="173"/>
        <v>0</v>
      </c>
      <c r="AB332" s="20">
        <f t="shared" si="157"/>
        <v>0</v>
      </c>
      <c r="AC332" s="28">
        <f t="shared" si="174"/>
        <v>0</v>
      </c>
      <c r="AD332" s="20">
        <f t="shared" si="175"/>
        <v>0</v>
      </c>
      <c r="AE332" s="25">
        <f t="shared" si="176"/>
        <v>314</v>
      </c>
      <c r="AF332" s="20">
        <f t="shared" si="158"/>
        <v>0</v>
      </c>
      <c r="AG332" s="20">
        <f t="shared" si="159"/>
        <v>0</v>
      </c>
      <c r="AH332" s="20">
        <f t="shared" si="160"/>
        <v>0</v>
      </c>
      <c r="AI332" s="26">
        <f t="shared" si="161"/>
        <v>0</v>
      </c>
      <c r="AJ332" s="31">
        <v>44682</v>
      </c>
      <c r="AK332" s="28">
        <f t="shared" si="177"/>
        <v>0</v>
      </c>
      <c r="AL332" s="20">
        <f t="shared" si="162"/>
        <v>0</v>
      </c>
      <c r="AM332" s="28">
        <f t="shared" si="178"/>
        <v>0</v>
      </c>
      <c r="AN332" s="20">
        <f t="shared" si="179"/>
        <v>0</v>
      </c>
    </row>
    <row r="333" spans="1:40" ht="11.1" customHeight="1">
      <c r="A333" s="25">
        <f t="shared" si="163"/>
        <v>315</v>
      </c>
      <c r="B333" s="20">
        <f t="shared" si="144"/>
        <v>0</v>
      </c>
      <c r="C333" s="20">
        <f t="shared" si="145"/>
        <v>0</v>
      </c>
      <c r="D333" s="20">
        <f t="shared" si="146"/>
        <v>0</v>
      </c>
      <c r="E333" s="26">
        <f t="shared" si="147"/>
        <v>0</v>
      </c>
      <c r="F333" s="31">
        <v>44713</v>
      </c>
      <c r="G333" s="28">
        <f t="shared" si="164"/>
        <v>0</v>
      </c>
      <c r="H333" s="20">
        <f t="shared" si="165"/>
        <v>0</v>
      </c>
      <c r="I333" s="28">
        <f t="shared" si="166"/>
        <v>0</v>
      </c>
      <c r="J333" s="20">
        <f t="shared" si="167"/>
        <v>0</v>
      </c>
      <c r="K333" s="25">
        <f t="shared" si="168"/>
        <v>315</v>
      </c>
      <c r="L333" s="20">
        <f t="shared" si="148"/>
        <v>0</v>
      </c>
      <c r="M333" s="20">
        <f t="shared" si="149"/>
        <v>0</v>
      </c>
      <c r="N333" s="20">
        <f t="shared" si="150"/>
        <v>0</v>
      </c>
      <c r="O333" s="26">
        <f t="shared" si="151"/>
        <v>0</v>
      </c>
      <c r="P333" s="31">
        <v>44713</v>
      </c>
      <c r="Q333" s="28">
        <f t="shared" si="169"/>
        <v>0</v>
      </c>
      <c r="R333" s="20">
        <f t="shared" si="152"/>
        <v>0</v>
      </c>
      <c r="S333" s="28">
        <f t="shared" si="170"/>
        <v>0</v>
      </c>
      <c r="T333" s="20">
        <f t="shared" si="171"/>
        <v>0</v>
      </c>
      <c r="U333" s="25">
        <f t="shared" si="172"/>
        <v>315</v>
      </c>
      <c r="V333" s="20">
        <f t="shared" si="153"/>
        <v>0</v>
      </c>
      <c r="W333" s="20">
        <f t="shared" si="154"/>
        <v>0</v>
      </c>
      <c r="X333" s="20">
        <f t="shared" si="155"/>
        <v>0</v>
      </c>
      <c r="Y333" s="26">
        <f t="shared" si="156"/>
        <v>0</v>
      </c>
      <c r="Z333" s="31">
        <v>44713</v>
      </c>
      <c r="AA333" s="28">
        <f t="shared" si="173"/>
        <v>0</v>
      </c>
      <c r="AB333" s="20">
        <f t="shared" si="157"/>
        <v>0</v>
      </c>
      <c r="AC333" s="28">
        <f t="shared" si="174"/>
        <v>0</v>
      </c>
      <c r="AD333" s="20">
        <f t="shared" si="175"/>
        <v>0</v>
      </c>
      <c r="AE333" s="25">
        <f t="shared" si="176"/>
        <v>315</v>
      </c>
      <c r="AF333" s="20">
        <f t="shared" si="158"/>
        <v>0</v>
      </c>
      <c r="AG333" s="20">
        <f t="shared" si="159"/>
        <v>0</v>
      </c>
      <c r="AH333" s="20">
        <f t="shared" si="160"/>
        <v>0</v>
      </c>
      <c r="AI333" s="26">
        <f t="shared" si="161"/>
        <v>0</v>
      </c>
      <c r="AJ333" s="31">
        <v>44713</v>
      </c>
      <c r="AK333" s="28">
        <f t="shared" si="177"/>
        <v>0</v>
      </c>
      <c r="AL333" s="20">
        <f t="shared" si="162"/>
        <v>0</v>
      </c>
      <c r="AM333" s="28">
        <f t="shared" si="178"/>
        <v>0</v>
      </c>
      <c r="AN333" s="20">
        <f t="shared" si="179"/>
        <v>0</v>
      </c>
    </row>
    <row r="334" spans="1:40" ht="11.1" customHeight="1">
      <c r="A334" s="25">
        <f t="shared" si="163"/>
        <v>316</v>
      </c>
      <c r="B334" s="20">
        <f t="shared" si="144"/>
        <v>0</v>
      </c>
      <c r="C334" s="20">
        <f t="shared" si="145"/>
        <v>0</v>
      </c>
      <c r="D334" s="20">
        <f t="shared" si="146"/>
        <v>0</v>
      </c>
      <c r="E334" s="26">
        <f t="shared" si="147"/>
        <v>0</v>
      </c>
      <c r="F334" s="31">
        <v>44743</v>
      </c>
      <c r="G334" s="28">
        <f t="shared" si="164"/>
        <v>0</v>
      </c>
      <c r="H334" s="20">
        <f t="shared" si="165"/>
        <v>0</v>
      </c>
      <c r="I334" s="28">
        <f t="shared" si="166"/>
        <v>0</v>
      </c>
      <c r="J334" s="20">
        <f t="shared" si="167"/>
        <v>0</v>
      </c>
      <c r="K334" s="25">
        <f t="shared" si="168"/>
        <v>316</v>
      </c>
      <c r="L334" s="20">
        <f t="shared" si="148"/>
        <v>0</v>
      </c>
      <c r="M334" s="20">
        <f t="shared" si="149"/>
        <v>0</v>
      </c>
      <c r="N334" s="20">
        <f t="shared" si="150"/>
        <v>0</v>
      </c>
      <c r="O334" s="26">
        <f t="shared" si="151"/>
        <v>0</v>
      </c>
      <c r="P334" s="31">
        <v>44743</v>
      </c>
      <c r="Q334" s="28">
        <f t="shared" si="169"/>
        <v>0</v>
      </c>
      <c r="R334" s="20">
        <f t="shared" si="152"/>
        <v>0</v>
      </c>
      <c r="S334" s="28">
        <f t="shared" si="170"/>
        <v>0</v>
      </c>
      <c r="T334" s="20">
        <f t="shared" si="171"/>
        <v>0</v>
      </c>
      <c r="U334" s="25">
        <f t="shared" si="172"/>
        <v>316</v>
      </c>
      <c r="V334" s="20">
        <f t="shared" si="153"/>
        <v>0</v>
      </c>
      <c r="W334" s="20">
        <f t="shared" si="154"/>
        <v>0</v>
      </c>
      <c r="X334" s="20">
        <f t="shared" si="155"/>
        <v>0</v>
      </c>
      <c r="Y334" s="26">
        <f t="shared" si="156"/>
        <v>0</v>
      </c>
      <c r="Z334" s="31">
        <v>44743</v>
      </c>
      <c r="AA334" s="28">
        <f t="shared" si="173"/>
        <v>0</v>
      </c>
      <c r="AB334" s="20">
        <f t="shared" si="157"/>
        <v>0</v>
      </c>
      <c r="AC334" s="28">
        <f t="shared" si="174"/>
        <v>0</v>
      </c>
      <c r="AD334" s="20">
        <f t="shared" si="175"/>
        <v>0</v>
      </c>
      <c r="AE334" s="25">
        <f t="shared" si="176"/>
        <v>316</v>
      </c>
      <c r="AF334" s="20">
        <f t="shared" si="158"/>
        <v>0</v>
      </c>
      <c r="AG334" s="20">
        <f t="shared" si="159"/>
        <v>0</v>
      </c>
      <c r="AH334" s="20">
        <f t="shared" si="160"/>
        <v>0</v>
      </c>
      <c r="AI334" s="26">
        <f t="shared" si="161"/>
        <v>0</v>
      </c>
      <c r="AJ334" s="31">
        <v>44743</v>
      </c>
      <c r="AK334" s="28">
        <f t="shared" si="177"/>
        <v>0</v>
      </c>
      <c r="AL334" s="20">
        <f t="shared" si="162"/>
        <v>0</v>
      </c>
      <c r="AM334" s="28">
        <f t="shared" si="178"/>
        <v>0</v>
      </c>
      <c r="AN334" s="20">
        <f t="shared" si="179"/>
        <v>0</v>
      </c>
    </row>
    <row r="335" spans="1:40" ht="11.1" customHeight="1">
      <c r="A335" s="25">
        <f t="shared" si="163"/>
        <v>317</v>
      </c>
      <c r="B335" s="20">
        <f t="shared" si="144"/>
        <v>0</v>
      </c>
      <c r="C335" s="20">
        <f t="shared" si="145"/>
        <v>0</v>
      </c>
      <c r="D335" s="20">
        <f t="shared" si="146"/>
        <v>0</v>
      </c>
      <c r="E335" s="26">
        <f t="shared" si="147"/>
        <v>0</v>
      </c>
      <c r="F335" s="31">
        <v>44774</v>
      </c>
      <c r="G335" s="28">
        <f t="shared" si="164"/>
        <v>0</v>
      </c>
      <c r="H335" s="20">
        <f t="shared" si="165"/>
        <v>0</v>
      </c>
      <c r="I335" s="28">
        <f t="shared" si="166"/>
        <v>0</v>
      </c>
      <c r="J335" s="20">
        <f t="shared" si="167"/>
        <v>0</v>
      </c>
      <c r="K335" s="25">
        <f t="shared" si="168"/>
        <v>317</v>
      </c>
      <c r="L335" s="20">
        <f t="shared" si="148"/>
        <v>0</v>
      </c>
      <c r="M335" s="20">
        <f t="shared" si="149"/>
        <v>0</v>
      </c>
      <c r="N335" s="20">
        <f t="shared" si="150"/>
        <v>0</v>
      </c>
      <c r="O335" s="26">
        <f t="shared" si="151"/>
        <v>0</v>
      </c>
      <c r="P335" s="31">
        <v>44774</v>
      </c>
      <c r="Q335" s="28">
        <f t="shared" si="169"/>
        <v>0</v>
      </c>
      <c r="R335" s="20">
        <f t="shared" si="152"/>
        <v>0</v>
      </c>
      <c r="S335" s="28">
        <f t="shared" si="170"/>
        <v>0</v>
      </c>
      <c r="T335" s="20">
        <f t="shared" si="171"/>
        <v>0</v>
      </c>
      <c r="U335" s="25">
        <f t="shared" si="172"/>
        <v>317</v>
      </c>
      <c r="V335" s="20">
        <f t="shared" si="153"/>
        <v>0</v>
      </c>
      <c r="W335" s="20">
        <f t="shared" si="154"/>
        <v>0</v>
      </c>
      <c r="X335" s="20">
        <f t="shared" si="155"/>
        <v>0</v>
      </c>
      <c r="Y335" s="26">
        <f t="shared" si="156"/>
        <v>0</v>
      </c>
      <c r="Z335" s="31">
        <v>44774</v>
      </c>
      <c r="AA335" s="28">
        <f t="shared" si="173"/>
        <v>0</v>
      </c>
      <c r="AB335" s="20">
        <f t="shared" si="157"/>
        <v>0</v>
      </c>
      <c r="AC335" s="28">
        <f t="shared" si="174"/>
        <v>0</v>
      </c>
      <c r="AD335" s="20">
        <f t="shared" si="175"/>
        <v>0</v>
      </c>
      <c r="AE335" s="25">
        <f t="shared" si="176"/>
        <v>317</v>
      </c>
      <c r="AF335" s="20">
        <f t="shared" si="158"/>
        <v>0</v>
      </c>
      <c r="AG335" s="20">
        <f t="shared" si="159"/>
        <v>0</v>
      </c>
      <c r="AH335" s="20">
        <f t="shared" si="160"/>
        <v>0</v>
      </c>
      <c r="AI335" s="26">
        <f t="shared" si="161"/>
        <v>0</v>
      </c>
      <c r="AJ335" s="31">
        <v>44774</v>
      </c>
      <c r="AK335" s="28">
        <f t="shared" si="177"/>
        <v>0</v>
      </c>
      <c r="AL335" s="20">
        <f t="shared" si="162"/>
        <v>0</v>
      </c>
      <c r="AM335" s="28">
        <f t="shared" si="178"/>
        <v>0</v>
      </c>
      <c r="AN335" s="20">
        <f t="shared" si="179"/>
        <v>0</v>
      </c>
    </row>
    <row r="336" spans="1:40" ht="11.1" customHeight="1">
      <c r="A336" s="25">
        <f t="shared" si="163"/>
        <v>318</v>
      </c>
      <c r="B336" s="20">
        <f t="shared" si="144"/>
        <v>0</v>
      </c>
      <c r="C336" s="20">
        <f t="shared" si="145"/>
        <v>0</v>
      </c>
      <c r="D336" s="20">
        <f t="shared" si="146"/>
        <v>0</v>
      </c>
      <c r="E336" s="26">
        <f t="shared" si="147"/>
        <v>0</v>
      </c>
      <c r="F336" s="31">
        <v>44805</v>
      </c>
      <c r="G336" s="28">
        <f t="shared" si="164"/>
        <v>0</v>
      </c>
      <c r="H336" s="20">
        <f t="shared" si="165"/>
        <v>0</v>
      </c>
      <c r="I336" s="28">
        <f t="shared" si="166"/>
        <v>0</v>
      </c>
      <c r="J336" s="20">
        <f t="shared" si="167"/>
        <v>0</v>
      </c>
      <c r="K336" s="25">
        <f t="shared" si="168"/>
        <v>318</v>
      </c>
      <c r="L336" s="20">
        <f t="shared" si="148"/>
        <v>0</v>
      </c>
      <c r="M336" s="20">
        <f t="shared" si="149"/>
        <v>0</v>
      </c>
      <c r="N336" s="20">
        <f t="shared" si="150"/>
        <v>0</v>
      </c>
      <c r="O336" s="26">
        <f t="shared" si="151"/>
        <v>0</v>
      </c>
      <c r="P336" s="31">
        <v>44805</v>
      </c>
      <c r="Q336" s="28">
        <f t="shared" si="169"/>
        <v>0</v>
      </c>
      <c r="R336" s="20">
        <f t="shared" si="152"/>
        <v>0</v>
      </c>
      <c r="S336" s="28">
        <f t="shared" si="170"/>
        <v>0</v>
      </c>
      <c r="T336" s="20">
        <f t="shared" si="171"/>
        <v>0</v>
      </c>
      <c r="U336" s="25">
        <f t="shared" si="172"/>
        <v>318</v>
      </c>
      <c r="V336" s="20">
        <f t="shared" si="153"/>
        <v>0</v>
      </c>
      <c r="W336" s="20">
        <f t="shared" si="154"/>
        <v>0</v>
      </c>
      <c r="X336" s="20">
        <f t="shared" si="155"/>
        <v>0</v>
      </c>
      <c r="Y336" s="26">
        <f t="shared" si="156"/>
        <v>0</v>
      </c>
      <c r="Z336" s="31">
        <v>44805</v>
      </c>
      <c r="AA336" s="28">
        <f t="shared" si="173"/>
        <v>0</v>
      </c>
      <c r="AB336" s="20">
        <f t="shared" si="157"/>
        <v>0</v>
      </c>
      <c r="AC336" s="28">
        <f t="shared" si="174"/>
        <v>0</v>
      </c>
      <c r="AD336" s="20">
        <f t="shared" si="175"/>
        <v>0</v>
      </c>
      <c r="AE336" s="25">
        <f t="shared" si="176"/>
        <v>318</v>
      </c>
      <c r="AF336" s="20">
        <f t="shared" si="158"/>
        <v>0</v>
      </c>
      <c r="AG336" s="20">
        <f t="shared" si="159"/>
        <v>0</v>
      </c>
      <c r="AH336" s="20">
        <f t="shared" si="160"/>
        <v>0</v>
      </c>
      <c r="AI336" s="26">
        <f t="shared" si="161"/>
        <v>0</v>
      </c>
      <c r="AJ336" s="31">
        <v>44805</v>
      </c>
      <c r="AK336" s="28">
        <f t="shared" si="177"/>
        <v>0</v>
      </c>
      <c r="AL336" s="20">
        <f t="shared" si="162"/>
        <v>0</v>
      </c>
      <c r="AM336" s="28">
        <f t="shared" si="178"/>
        <v>0</v>
      </c>
      <c r="AN336" s="20">
        <f t="shared" si="179"/>
        <v>0</v>
      </c>
    </row>
    <row r="337" spans="1:40" ht="11.1" customHeight="1">
      <c r="A337" s="25">
        <f t="shared" si="163"/>
        <v>319</v>
      </c>
      <c r="B337" s="20">
        <f t="shared" si="144"/>
        <v>0</v>
      </c>
      <c r="C337" s="20">
        <f t="shared" si="145"/>
        <v>0</v>
      </c>
      <c r="D337" s="20">
        <f t="shared" si="146"/>
        <v>0</v>
      </c>
      <c r="E337" s="26">
        <f t="shared" si="147"/>
        <v>0</v>
      </c>
      <c r="F337" s="31">
        <v>44835</v>
      </c>
      <c r="G337" s="28">
        <f t="shared" si="164"/>
        <v>0</v>
      </c>
      <c r="H337" s="20">
        <f t="shared" si="165"/>
        <v>0</v>
      </c>
      <c r="I337" s="28">
        <f t="shared" si="166"/>
        <v>0</v>
      </c>
      <c r="J337" s="20">
        <f t="shared" si="167"/>
        <v>0</v>
      </c>
      <c r="K337" s="25">
        <f t="shared" si="168"/>
        <v>319</v>
      </c>
      <c r="L337" s="20">
        <f t="shared" si="148"/>
        <v>0</v>
      </c>
      <c r="M337" s="20">
        <f t="shared" si="149"/>
        <v>0</v>
      </c>
      <c r="N337" s="20">
        <f t="shared" si="150"/>
        <v>0</v>
      </c>
      <c r="O337" s="26">
        <f t="shared" si="151"/>
        <v>0</v>
      </c>
      <c r="P337" s="31">
        <v>44835</v>
      </c>
      <c r="Q337" s="28">
        <f t="shared" si="169"/>
        <v>0</v>
      </c>
      <c r="R337" s="20">
        <f t="shared" si="152"/>
        <v>0</v>
      </c>
      <c r="S337" s="28">
        <f t="shared" si="170"/>
        <v>0</v>
      </c>
      <c r="T337" s="20">
        <f t="shared" si="171"/>
        <v>0</v>
      </c>
      <c r="U337" s="25">
        <f t="shared" si="172"/>
        <v>319</v>
      </c>
      <c r="V337" s="20">
        <f t="shared" si="153"/>
        <v>0</v>
      </c>
      <c r="W337" s="20">
        <f t="shared" si="154"/>
        <v>0</v>
      </c>
      <c r="X337" s="20">
        <f t="shared" si="155"/>
        <v>0</v>
      </c>
      <c r="Y337" s="26">
        <f t="shared" si="156"/>
        <v>0</v>
      </c>
      <c r="Z337" s="31">
        <v>44835</v>
      </c>
      <c r="AA337" s="28">
        <f t="shared" si="173"/>
        <v>0</v>
      </c>
      <c r="AB337" s="20">
        <f t="shared" si="157"/>
        <v>0</v>
      </c>
      <c r="AC337" s="28">
        <f t="shared" si="174"/>
        <v>0</v>
      </c>
      <c r="AD337" s="20">
        <f t="shared" si="175"/>
        <v>0</v>
      </c>
      <c r="AE337" s="25">
        <f t="shared" si="176"/>
        <v>319</v>
      </c>
      <c r="AF337" s="20">
        <f t="shared" si="158"/>
        <v>0</v>
      </c>
      <c r="AG337" s="20">
        <f t="shared" si="159"/>
        <v>0</v>
      </c>
      <c r="AH337" s="20">
        <f t="shared" si="160"/>
        <v>0</v>
      </c>
      <c r="AI337" s="26">
        <f t="shared" si="161"/>
        <v>0</v>
      </c>
      <c r="AJ337" s="31">
        <v>44835</v>
      </c>
      <c r="AK337" s="28">
        <f t="shared" si="177"/>
        <v>0</v>
      </c>
      <c r="AL337" s="20">
        <f t="shared" si="162"/>
        <v>0</v>
      </c>
      <c r="AM337" s="28">
        <f t="shared" si="178"/>
        <v>0</v>
      </c>
      <c r="AN337" s="20">
        <f t="shared" si="179"/>
        <v>0</v>
      </c>
    </row>
    <row r="338" spans="1:40" ht="11.1" customHeight="1">
      <c r="A338" s="25">
        <f t="shared" si="163"/>
        <v>320</v>
      </c>
      <c r="B338" s="20">
        <f t="shared" si="144"/>
        <v>0</v>
      </c>
      <c r="C338" s="20">
        <f t="shared" si="145"/>
        <v>0</v>
      </c>
      <c r="D338" s="20">
        <f t="shared" si="146"/>
        <v>0</v>
      </c>
      <c r="E338" s="26">
        <f t="shared" si="147"/>
        <v>0</v>
      </c>
      <c r="F338" s="31">
        <v>44866</v>
      </c>
      <c r="G338" s="28">
        <f t="shared" si="164"/>
        <v>0</v>
      </c>
      <c r="H338" s="20">
        <f t="shared" si="165"/>
        <v>0</v>
      </c>
      <c r="I338" s="28">
        <f t="shared" si="166"/>
        <v>0</v>
      </c>
      <c r="J338" s="20">
        <f t="shared" si="167"/>
        <v>0</v>
      </c>
      <c r="K338" s="25">
        <f t="shared" si="168"/>
        <v>320</v>
      </c>
      <c r="L338" s="20">
        <f t="shared" si="148"/>
        <v>0</v>
      </c>
      <c r="M338" s="20">
        <f t="shared" si="149"/>
        <v>0</v>
      </c>
      <c r="N338" s="20">
        <f t="shared" si="150"/>
        <v>0</v>
      </c>
      <c r="O338" s="26">
        <f t="shared" si="151"/>
        <v>0</v>
      </c>
      <c r="P338" s="31">
        <v>44866</v>
      </c>
      <c r="Q338" s="28">
        <f t="shared" si="169"/>
        <v>0</v>
      </c>
      <c r="R338" s="20">
        <f t="shared" si="152"/>
        <v>0</v>
      </c>
      <c r="S338" s="28">
        <f t="shared" si="170"/>
        <v>0</v>
      </c>
      <c r="T338" s="20">
        <f t="shared" si="171"/>
        <v>0</v>
      </c>
      <c r="U338" s="25">
        <f t="shared" si="172"/>
        <v>320</v>
      </c>
      <c r="V338" s="20">
        <f t="shared" si="153"/>
        <v>0</v>
      </c>
      <c r="W338" s="20">
        <f t="shared" si="154"/>
        <v>0</v>
      </c>
      <c r="X338" s="20">
        <f t="shared" si="155"/>
        <v>0</v>
      </c>
      <c r="Y338" s="26">
        <f t="shared" si="156"/>
        <v>0</v>
      </c>
      <c r="Z338" s="31">
        <v>44866</v>
      </c>
      <c r="AA338" s="28">
        <f t="shared" si="173"/>
        <v>0</v>
      </c>
      <c r="AB338" s="20">
        <f t="shared" si="157"/>
        <v>0</v>
      </c>
      <c r="AC338" s="28">
        <f t="shared" si="174"/>
        <v>0</v>
      </c>
      <c r="AD338" s="20">
        <f t="shared" si="175"/>
        <v>0</v>
      </c>
      <c r="AE338" s="25">
        <f t="shared" si="176"/>
        <v>320</v>
      </c>
      <c r="AF338" s="20">
        <f t="shared" si="158"/>
        <v>0</v>
      </c>
      <c r="AG338" s="20">
        <f t="shared" si="159"/>
        <v>0</v>
      </c>
      <c r="AH338" s="20">
        <f t="shared" si="160"/>
        <v>0</v>
      </c>
      <c r="AI338" s="26">
        <f t="shared" si="161"/>
        <v>0</v>
      </c>
      <c r="AJ338" s="31">
        <v>44866</v>
      </c>
      <c r="AK338" s="28">
        <f t="shared" si="177"/>
        <v>0</v>
      </c>
      <c r="AL338" s="20">
        <f t="shared" si="162"/>
        <v>0</v>
      </c>
      <c r="AM338" s="28">
        <f t="shared" si="178"/>
        <v>0</v>
      </c>
      <c r="AN338" s="20">
        <f t="shared" si="179"/>
        <v>0</v>
      </c>
    </row>
    <row r="339" spans="1:40" ht="11.1" customHeight="1">
      <c r="A339" s="25">
        <f t="shared" si="163"/>
        <v>321</v>
      </c>
      <c r="B339" s="20">
        <f t="shared" ref="B339:B378" si="180">IF(A339&gt;B$11*12,0,PMT(B$13/12,B$11*12,-B$12))</f>
        <v>0</v>
      </c>
      <c r="C339" s="20">
        <f t="shared" ref="C339:C378" si="181">IF(A339&gt;12*B$11,0,E338*B$13/12)</f>
        <v>0</v>
      </c>
      <c r="D339" s="20">
        <f t="shared" ref="D339:D378" si="182">IF(A339&gt;12*B$11,0,B339-C339)</f>
        <v>0</v>
      </c>
      <c r="E339" s="26">
        <f t="shared" ref="E339:E378" si="183">IF(A339&gt;B$11*12,0,E338-D339)</f>
        <v>0</v>
      </c>
      <c r="F339" s="31">
        <v>44896</v>
      </c>
      <c r="G339" s="28">
        <f t="shared" si="164"/>
        <v>0</v>
      </c>
      <c r="H339" s="20">
        <f t="shared" si="165"/>
        <v>0</v>
      </c>
      <c r="I339" s="28">
        <f t="shared" si="166"/>
        <v>0</v>
      </c>
      <c r="J339" s="20">
        <f t="shared" si="167"/>
        <v>0</v>
      </c>
      <c r="K339" s="25">
        <f t="shared" si="168"/>
        <v>321</v>
      </c>
      <c r="L339" s="20">
        <f t="shared" ref="L339:L378" si="184">IF(K339&gt;L$11*12,0,PMT(L$13/12,L$11*12,-L$12))</f>
        <v>0</v>
      </c>
      <c r="M339" s="20">
        <f t="shared" ref="M339:M378" si="185">IF(K339&gt;12*L$11,0,O338*L$13/12)</f>
        <v>0</v>
      </c>
      <c r="N339" s="20">
        <f t="shared" ref="N339:N378" si="186">IF(K339&gt;12*L$11,0,L339-M339)</f>
        <v>0</v>
      </c>
      <c r="O339" s="26">
        <f t="shared" ref="O339:O378" si="187">IF(K339&gt;L$11*12,0,O338-N339)</f>
        <v>0</v>
      </c>
      <c r="P339" s="31">
        <v>44896</v>
      </c>
      <c r="Q339" s="28">
        <f t="shared" si="169"/>
        <v>0</v>
      </c>
      <c r="R339" s="20">
        <f t="shared" ref="R339:R378" si="188">L339</f>
        <v>0</v>
      </c>
      <c r="S339" s="28">
        <f t="shared" si="170"/>
        <v>0</v>
      </c>
      <c r="T339" s="20">
        <f t="shared" si="171"/>
        <v>0</v>
      </c>
      <c r="U339" s="25">
        <f t="shared" si="172"/>
        <v>321</v>
      </c>
      <c r="V339" s="20">
        <f t="shared" ref="V339:V378" si="189">IF(U339&gt;V$11*12,0,PMT(V$13/12,V$11*12,-V$12))</f>
        <v>0</v>
      </c>
      <c r="W339" s="20">
        <f t="shared" ref="W339:W378" si="190">IF(U339&gt;12*V$11,0,Y338*V$13/12)</f>
        <v>0</v>
      </c>
      <c r="X339" s="20">
        <f t="shared" ref="X339:X378" si="191">IF(U339&gt;12*V$11,0,V339-W339)</f>
        <v>0</v>
      </c>
      <c r="Y339" s="26">
        <f t="shared" ref="Y339:Y378" si="192">IF(U339&gt;V$11*12,0,Y338-X339)</f>
        <v>0</v>
      </c>
      <c r="Z339" s="31">
        <v>44896</v>
      </c>
      <c r="AA339" s="28">
        <f t="shared" si="173"/>
        <v>0</v>
      </c>
      <c r="AB339" s="20">
        <f t="shared" ref="AB339:AB378" si="193">V339</f>
        <v>0</v>
      </c>
      <c r="AC339" s="28">
        <f t="shared" si="174"/>
        <v>0</v>
      </c>
      <c r="AD339" s="20">
        <f t="shared" si="175"/>
        <v>0</v>
      </c>
      <c r="AE339" s="25">
        <f t="shared" si="176"/>
        <v>321</v>
      </c>
      <c r="AF339" s="20">
        <f t="shared" ref="AF339:AF378" si="194">IF(AE339&gt;AF$11*12,0,PMT(AF$13/12,AF$11*12,-AF$12))</f>
        <v>0</v>
      </c>
      <c r="AG339" s="20">
        <f t="shared" ref="AG339:AG378" si="195">IF(AE339&gt;12*AF$11,0,AI338*AF$13/12)</f>
        <v>0</v>
      </c>
      <c r="AH339" s="20">
        <f t="shared" ref="AH339:AH378" si="196">IF(AE339&gt;12*AF$11,0,AF339-AG339)</f>
        <v>0</v>
      </c>
      <c r="AI339" s="26">
        <f t="shared" ref="AI339:AI378" si="197">IF(AE339&gt;AF$11*12,0,AI338-AH339)</f>
        <v>0</v>
      </c>
      <c r="AJ339" s="31">
        <v>44896</v>
      </c>
      <c r="AK339" s="28">
        <f t="shared" si="177"/>
        <v>0</v>
      </c>
      <c r="AL339" s="20">
        <f t="shared" ref="AL339:AL378" si="198">AF339</f>
        <v>0</v>
      </c>
      <c r="AM339" s="28">
        <f t="shared" si="178"/>
        <v>0</v>
      </c>
      <c r="AN339" s="20">
        <f t="shared" si="179"/>
        <v>0</v>
      </c>
    </row>
    <row r="340" spans="1:40" ht="11.1" customHeight="1">
      <c r="A340" s="25">
        <f t="shared" ref="A340:A378" si="199">A339+1</f>
        <v>322</v>
      </c>
      <c r="B340" s="20">
        <f t="shared" si="180"/>
        <v>0</v>
      </c>
      <c r="C340" s="20">
        <f t="shared" si="181"/>
        <v>0</v>
      </c>
      <c r="D340" s="20">
        <f t="shared" si="182"/>
        <v>0</v>
      </c>
      <c r="E340" s="26">
        <f t="shared" si="183"/>
        <v>0</v>
      </c>
      <c r="F340" s="31">
        <v>44927</v>
      </c>
      <c r="G340" s="28">
        <f t="shared" ref="G340:G378" si="200">IF(A340&lt;D$13*12,B340,IF(A340&gt;D$13*12,0,B340+E340*(1+D$12)))</f>
        <v>0</v>
      </c>
      <c r="H340" s="20">
        <f t="shared" ref="H340:H378" si="201">B340</f>
        <v>0</v>
      </c>
      <c r="I340" s="28">
        <f t="shared" ref="I340:I378" si="202">IF(A340&lt;D$13*12,B340-(D$14*C340),IF(A340&gt;D$13*12,0,B340-(D$14*C340)+E340*(1+(1-D$14)*D$12)))</f>
        <v>0</v>
      </c>
      <c r="J340" s="20">
        <f t="shared" ref="J340:J378" si="203">B340-D$14*C340</f>
        <v>0</v>
      </c>
      <c r="K340" s="25">
        <f t="shared" ref="K340:K378" si="204">K339+1</f>
        <v>322</v>
      </c>
      <c r="L340" s="20">
        <f t="shared" si="184"/>
        <v>0</v>
      </c>
      <c r="M340" s="20">
        <f t="shared" si="185"/>
        <v>0</v>
      </c>
      <c r="N340" s="20">
        <f t="shared" si="186"/>
        <v>0</v>
      </c>
      <c r="O340" s="26">
        <f t="shared" si="187"/>
        <v>0</v>
      </c>
      <c r="P340" s="31">
        <v>44927</v>
      </c>
      <c r="Q340" s="28">
        <f t="shared" ref="Q340:Q378" si="205">IF(K340&lt;N$13*12,L340,IF(K340&gt;N$13*12,0,L340+O340*(1+N$12)))</f>
        <v>0</v>
      </c>
      <c r="R340" s="20">
        <f t="shared" si="188"/>
        <v>0</v>
      </c>
      <c r="S340" s="28">
        <f t="shared" ref="S340:S378" si="206">IF(K340&lt;N$13*12,L340-(N$14*M340),IF(K340&gt;N$13*12,0,L340-(N$14*M340)+O340*(1+(1-N$14)*N$12)))</f>
        <v>0</v>
      </c>
      <c r="T340" s="20">
        <f t="shared" ref="T340:T378" si="207">L340-N$14*M340</f>
        <v>0</v>
      </c>
      <c r="U340" s="25">
        <f t="shared" ref="U340:U378" si="208">U339+1</f>
        <v>322</v>
      </c>
      <c r="V340" s="20">
        <f t="shared" si="189"/>
        <v>0</v>
      </c>
      <c r="W340" s="20">
        <f t="shared" si="190"/>
        <v>0</v>
      </c>
      <c r="X340" s="20">
        <f t="shared" si="191"/>
        <v>0</v>
      </c>
      <c r="Y340" s="26">
        <f t="shared" si="192"/>
        <v>0</v>
      </c>
      <c r="Z340" s="31">
        <v>44927</v>
      </c>
      <c r="AA340" s="28">
        <f t="shared" ref="AA340:AA378" si="209">IF(U340&lt;X$13*12,V340,IF(U340&gt;X$13*12,0,V340+Y340*(1+X$12)))</f>
        <v>0</v>
      </c>
      <c r="AB340" s="20">
        <f t="shared" si="193"/>
        <v>0</v>
      </c>
      <c r="AC340" s="28">
        <f t="shared" ref="AC340:AC378" si="210">IF(U340&lt;X$13*12,V340-(X$14*W340),IF(U340&gt;X$13*12,0,V340-(X$14*W340)+Y340*(1+(1-X$14)*X$12)))</f>
        <v>0</v>
      </c>
      <c r="AD340" s="20">
        <f t="shared" ref="AD340:AD378" si="211">V340-X$14*W340</f>
        <v>0</v>
      </c>
      <c r="AE340" s="25">
        <f t="shared" ref="AE340:AE378" si="212">AE339+1</f>
        <v>322</v>
      </c>
      <c r="AF340" s="20">
        <f t="shared" si="194"/>
        <v>0</v>
      </c>
      <c r="AG340" s="20">
        <f t="shared" si="195"/>
        <v>0</v>
      </c>
      <c r="AH340" s="20">
        <f t="shared" si="196"/>
        <v>0</v>
      </c>
      <c r="AI340" s="26">
        <f t="shared" si="197"/>
        <v>0</v>
      </c>
      <c r="AJ340" s="31">
        <v>44927</v>
      </c>
      <c r="AK340" s="28">
        <f t="shared" ref="AK340:AK378" si="213">IF(AE340&lt;AH$13*12,AF340,IF(AE340&gt;AH$13*12,0,AF340+AI340*(1+AH$12)))</f>
        <v>0</v>
      </c>
      <c r="AL340" s="20">
        <f t="shared" si="198"/>
        <v>0</v>
      </c>
      <c r="AM340" s="28">
        <f t="shared" ref="AM340:AM378" si="214">IF(AE340&lt;AH$13*12,AF340-(AH$14*AG340),IF(AE340&gt;AH$13*12,0,AF340-(AH$14*AG340)+AI340*(1+(1-AH$14)*AH$12)))</f>
        <v>0</v>
      </c>
      <c r="AN340" s="20">
        <f t="shared" ref="AN340:AN378" si="215">AF340-AH$14*AG340</f>
        <v>0</v>
      </c>
    </row>
    <row r="341" spans="1:40" ht="11.1" customHeight="1">
      <c r="A341" s="25">
        <f t="shared" si="199"/>
        <v>323</v>
      </c>
      <c r="B341" s="20">
        <f t="shared" si="180"/>
        <v>0</v>
      </c>
      <c r="C341" s="20">
        <f t="shared" si="181"/>
        <v>0</v>
      </c>
      <c r="D341" s="20">
        <f t="shared" si="182"/>
        <v>0</v>
      </c>
      <c r="E341" s="26">
        <f t="shared" si="183"/>
        <v>0</v>
      </c>
      <c r="F341" s="31">
        <v>44958</v>
      </c>
      <c r="G341" s="28">
        <f t="shared" si="200"/>
        <v>0</v>
      </c>
      <c r="H341" s="20">
        <f t="shared" si="201"/>
        <v>0</v>
      </c>
      <c r="I341" s="28">
        <f t="shared" si="202"/>
        <v>0</v>
      </c>
      <c r="J341" s="20">
        <f t="shared" si="203"/>
        <v>0</v>
      </c>
      <c r="K341" s="25">
        <f t="shared" si="204"/>
        <v>323</v>
      </c>
      <c r="L341" s="20">
        <f t="shared" si="184"/>
        <v>0</v>
      </c>
      <c r="M341" s="20">
        <f t="shared" si="185"/>
        <v>0</v>
      </c>
      <c r="N341" s="20">
        <f t="shared" si="186"/>
        <v>0</v>
      </c>
      <c r="O341" s="26">
        <f t="shared" si="187"/>
        <v>0</v>
      </c>
      <c r="P341" s="31">
        <v>44958</v>
      </c>
      <c r="Q341" s="28">
        <f t="shared" si="205"/>
        <v>0</v>
      </c>
      <c r="R341" s="20">
        <f t="shared" si="188"/>
        <v>0</v>
      </c>
      <c r="S341" s="28">
        <f t="shared" si="206"/>
        <v>0</v>
      </c>
      <c r="T341" s="20">
        <f t="shared" si="207"/>
        <v>0</v>
      </c>
      <c r="U341" s="25">
        <f t="shared" si="208"/>
        <v>323</v>
      </c>
      <c r="V341" s="20">
        <f t="shared" si="189"/>
        <v>0</v>
      </c>
      <c r="W341" s="20">
        <f t="shared" si="190"/>
        <v>0</v>
      </c>
      <c r="X341" s="20">
        <f t="shared" si="191"/>
        <v>0</v>
      </c>
      <c r="Y341" s="26">
        <f t="shared" si="192"/>
        <v>0</v>
      </c>
      <c r="Z341" s="31">
        <v>44958</v>
      </c>
      <c r="AA341" s="28">
        <f t="shared" si="209"/>
        <v>0</v>
      </c>
      <c r="AB341" s="20">
        <f t="shared" si="193"/>
        <v>0</v>
      </c>
      <c r="AC341" s="28">
        <f t="shared" si="210"/>
        <v>0</v>
      </c>
      <c r="AD341" s="20">
        <f t="shared" si="211"/>
        <v>0</v>
      </c>
      <c r="AE341" s="25">
        <f t="shared" si="212"/>
        <v>323</v>
      </c>
      <c r="AF341" s="20">
        <f t="shared" si="194"/>
        <v>0</v>
      </c>
      <c r="AG341" s="20">
        <f t="shared" si="195"/>
        <v>0</v>
      </c>
      <c r="AH341" s="20">
        <f t="shared" si="196"/>
        <v>0</v>
      </c>
      <c r="AI341" s="26">
        <f t="shared" si="197"/>
        <v>0</v>
      </c>
      <c r="AJ341" s="31">
        <v>44958</v>
      </c>
      <c r="AK341" s="28">
        <f t="shared" si="213"/>
        <v>0</v>
      </c>
      <c r="AL341" s="20">
        <f t="shared" si="198"/>
        <v>0</v>
      </c>
      <c r="AM341" s="28">
        <f t="shared" si="214"/>
        <v>0</v>
      </c>
      <c r="AN341" s="20">
        <f t="shared" si="215"/>
        <v>0</v>
      </c>
    </row>
    <row r="342" spans="1:40" ht="11.1" customHeight="1">
      <c r="A342" s="25">
        <f t="shared" si="199"/>
        <v>324</v>
      </c>
      <c r="B342" s="20">
        <f t="shared" si="180"/>
        <v>0</v>
      </c>
      <c r="C342" s="20">
        <f t="shared" si="181"/>
        <v>0</v>
      </c>
      <c r="D342" s="20">
        <f t="shared" si="182"/>
        <v>0</v>
      </c>
      <c r="E342" s="26">
        <f t="shared" si="183"/>
        <v>0</v>
      </c>
      <c r="F342" s="31">
        <v>44986</v>
      </c>
      <c r="G342" s="28">
        <f t="shared" si="200"/>
        <v>0</v>
      </c>
      <c r="H342" s="20">
        <f t="shared" si="201"/>
        <v>0</v>
      </c>
      <c r="I342" s="28">
        <f t="shared" si="202"/>
        <v>0</v>
      </c>
      <c r="J342" s="20">
        <f t="shared" si="203"/>
        <v>0</v>
      </c>
      <c r="K342" s="25">
        <f t="shared" si="204"/>
        <v>324</v>
      </c>
      <c r="L342" s="20">
        <f t="shared" si="184"/>
        <v>0</v>
      </c>
      <c r="M342" s="20">
        <f t="shared" si="185"/>
        <v>0</v>
      </c>
      <c r="N342" s="20">
        <f t="shared" si="186"/>
        <v>0</v>
      </c>
      <c r="O342" s="26">
        <f t="shared" si="187"/>
        <v>0</v>
      </c>
      <c r="P342" s="31">
        <v>44986</v>
      </c>
      <c r="Q342" s="28">
        <f t="shared" si="205"/>
        <v>0</v>
      </c>
      <c r="R342" s="20">
        <f t="shared" si="188"/>
        <v>0</v>
      </c>
      <c r="S342" s="28">
        <f t="shared" si="206"/>
        <v>0</v>
      </c>
      <c r="T342" s="20">
        <f t="shared" si="207"/>
        <v>0</v>
      </c>
      <c r="U342" s="25">
        <f t="shared" si="208"/>
        <v>324</v>
      </c>
      <c r="V342" s="20">
        <f t="shared" si="189"/>
        <v>0</v>
      </c>
      <c r="W342" s="20">
        <f t="shared" si="190"/>
        <v>0</v>
      </c>
      <c r="X342" s="20">
        <f t="shared" si="191"/>
        <v>0</v>
      </c>
      <c r="Y342" s="26">
        <f t="shared" si="192"/>
        <v>0</v>
      </c>
      <c r="Z342" s="31">
        <v>44986</v>
      </c>
      <c r="AA342" s="28">
        <f t="shared" si="209"/>
        <v>0</v>
      </c>
      <c r="AB342" s="20">
        <f t="shared" si="193"/>
        <v>0</v>
      </c>
      <c r="AC342" s="28">
        <f t="shared" si="210"/>
        <v>0</v>
      </c>
      <c r="AD342" s="20">
        <f t="shared" si="211"/>
        <v>0</v>
      </c>
      <c r="AE342" s="25">
        <f t="shared" si="212"/>
        <v>324</v>
      </c>
      <c r="AF342" s="20">
        <f t="shared" si="194"/>
        <v>0</v>
      </c>
      <c r="AG342" s="20">
        <f t="shared" si="195"/>
        <v>0</v>
      </c>
      <c r="AH342" s="20">
        <f t="shared" si="196"/>
        <v>0</v>
      </c>
      <c r="AI342" s="26">
        <f t="shared" si="197"/>
        <v>0</v>
      </c>
      <c r="AJ342" s="31">
        <v>44986</v>
      </c>
      <c r="AK342" s="28">
        <f t="shared" si="213"/>
        <v>0</v>
      </c>
      <c r="AL342" s="20">
        <f t="shared" si="198"/>
        <v>0</v>
      </c>
      <c r="AM342" s="28">
        <f t="shared" si="214"/>
        <v>0</v>
      </c>
      <c r="AN342" s="20">
        <f t="shared" si="215"/>
        <v>0</v>
      </c>
    </row>
    <row r="343" spans="1:40" ht="11.1" customHeight="1">
      <c r="A343" s="25">
        <f t="shared" si="199"/>
        <v>325</v>
      </c>
      <c r="B343" s="20">
        <f t="shared" si="180"/>
        <v>0</v>
      </c>
      <c r="C343" s="20">
        <f t="shared" si="181"/>
        <v>0</v>
      </c>
      <c r="D343" s="20">
        <f t="shared" si="182"/>
        <v>0</v>
      </c>
      <c r="E343" s="26">
        <f t="shared" si="183"/>
        <v>0</v>
      </c>
      <c r="F343" s="31">
        <v>45017</v>
      </c>
      <c r="G343" s="28">
        <f t="shared" si="200"/>
        <v>0</v>
      </c>
      <c r="H343" s="20">
        <f t="shared" si="201"/>
        <v>0</v>
      </c>
      <c r="I343" s="28">
        <f t="shared" si="202"/>
        <v>0</v>
      </c>
      <c r="J343" s="20">
        <f t="shared" si="203"/>
        <v>0</v>
      </c>
      <c r="K343" s="25">
        <f t="shared" si="204"/>
        <v>325</v>
      </c>
      <c r="L343" s="20">
        <f t="shared" si="184"/>
        <v>0</v>
      </c>
      <c r="M343" s="20">
        <f t="shared" si="185"/>
        <v>0</v>
      </c>
      <c r="N343" s="20">
        <f t="shared" si="186"/>
        <v>0</v>
      </c>
      <c r="O343" s="26">
        <f t="shared" si="187"/>
        <v>0</v>
      </c>
      <c r="P343" s="31">
        <v>45017</v>
      </c>
      <c r="Q343" s="28">
        <f t="shared" si="205"/>
        <v>0</v>
      </c>
      <c r="R343" s="20">
        <f t="shared" si="188"/>
        <v>0</v>
      </c>
      <c r="S343" s="28">
        <f t="shared" si="206"/>
        <v>0</v>
      </c>
      <c r="T343" s="20">
        <f t="shared" si="207"/>
        <v>0</v>
      </c>
      <c r="U343" s="25">
        <f t="shared" si="208"/>
        <v>325</v>
      </c>
      <c r="V343" s="20">
        <f t="shared" si="189"/>
        <v>0</v>
      </c>
      <c r="W343" s="20">
        <f t="shared" si="190"/>
        <v>0</v>
      </c>
      <c r="X343" s="20">
        <f t="shared" si="191"/>
        <v>0</v>
      </c>
      <c r="Y343" s="26">
        <f t="shared" si="192"/>
        <v>0</v>
      </c>
      <c r="Z343" s="31">
        <v>45017</v>
      </c>
      <c r="AA343" s="28">
        <f t="shared" si="209"/>
        <v>0</v>
      </c>
      <c r="AB343" s="20">
        <f t="shared" si="193"/>
        <v>0</v>
      </c>
      <c r="AC343" s="28">
        <f t="shared" si="210"/>
        <v>0</v>
      </c>
      <c r="AD343" s="20">
        <f t="shared" si="211"/>
        <v>0</v>
      </c>
      <c r="AE343" s="25">
        <f t="shared" si="212"/>
        <v>325</v>
      </c>
      <c r="AF343" s="20">
        <f t="shared" si="194"/>
        <v>0</v>
      </c>
      <c r="AG343" s="20">
        <f t="shared" si="195"/>
        <v>0</v>
      </c>
      <c r="AH343" s="20">
        <f t="shared" si="196"/>
        <v>0</v>
      </c>
      <c r="AI343" s="26">
        <f t="shared" si="197"/>
        <v>0</v>
      </c>
      <c r="AJ343" s="31">
        <v>45017</v>
      </c>
      <c r="AK343" s="28">
        <f t="shared" si="213"/>
        <v>0</v>
      </c>
      <c r="AL343" s="20">
        <f t="shared" si="198"/>
        <v>0</v>
      </c>
      <c r="AM343" s="28">
        <f t="shared" si="214"/>
        <v>0</v>
      </c>
      <c r="AN343" s="20">
        <f t="shared" si="215"/>
        <v>0</v>
      </c>
    </row>
    <row r="344" spans="1:40" ht="11.1" customHeight="1">
      <c r="A344" s="25">
        <f t="shared" si="199"/>
        <v>326</v>
      </c>
      <c r="B344" s="20">
        <f t="shared" si="180"/>
        <v>0</v>
      </c>
      <c r="C344" s="20">
        <f t="shared" si="181"/>
        <v>0</v>
      </c>
      <c r="D344" s="20">
        <f t="shared" si="182"/>
        <v>0</v>
      </c>
      <c r="E344" s="26">
        <f t="shared" si="183"/>
        <v>0</v>
      </c>
      <c r="F344" s="31">
        <v>45047</v>
      </c>
      <c r="G344" s="28">
        <f t="shared" si="200"/>
        <v>0</v>
      </c>
      <c r="H344" s="20">
        <f t="shared" si="201"/>
        <v>0</v>
      </c>
      <c r="I344" s="28">
        <f t="shared" si="202"/>
        <v>0</v>
      </c>
      <c r="J344" s="20">
        <f t="shared" si="203"/>
        <v>0</v>
      </c>
      <c r="K344" s="25">
        <f t="shared" si="204"/>
        <v>326</v>
      </c>
      <c r="L344" s="20">
        <f t="shared" si="184"/>
        <v>0</v>
      </c>
      <c r="M344" s="20">
        <f t="shared" si="185"/>
        <v>0</v>
      </c>
      <c r="N344" s="20">
        <f t="shared" si="186"/>
        <v>0</v>
      </c>
      <c r="O344" s="26">
        <f t="shared" si="187"/>
        <v>0</v>
      </c>
      <c r="P344" s="31">
        <v>45047</v>
      </c>
      <c r="Q344" s="28">
        <f t="shared" si="205"/>
        <v>0</v>
      </c>
      <c r="R344" s="20">
        <f t="shared" si="188"/>
        <v>0</v>
      </c>
      <c r="S344" s="28">
        <f t="shared" si="206"/>
        <v>0</v>
      </c>
      <c r="T344" s="20">
        <f t="shared" si="207"/>
        <v>0</v>
      </c>
      <c r="U344" s="25">
        <f t="shared" si="208"/>
        <v>326</v>
      </c>
      <c r="V344" s="20">
        <f t="shared" si="189"/>
        <v>0</v>
      </c>
      <c r="W344" s="20">
        <f t="shared" si="190"/>
        <v>0</v>
      </c>
      <c r="X344" s="20">
        <f t="shared" si="191"/>
        <v>0</v>
      </c>
      <c r="Y344" s="26">
        <f t="shared" si="192"/>
        <v>0</v>
      </c>
      <c r="Z344" s="31">
        <v>45047</v>
      </c>
      <c r="AA344" s="28">
        <f t="shared" si="209"/>
        <v>0</v>
      </c>
      <c r="AB344" s="20">
        <f t="shared" si="193"/>
        <v>0</v>
      </c>
      <c r="AC344" s="28">
        <f t="shared" si="210"/>
        <v>0</v>
      </c>
      <c r="AD344" s="20">
        <f t="shared" si="211"/>
        <v>0</v>
      </c>
      <c r="AE344" s="25">
        <f t="shared" si="212"/>
        <v>326</v>
      </c>
      <c r="AF344" s="20">
        <f t="shared" si="194"/>
        <v>0</v>
      </c>
      <c r="AG344" s="20">
        <f t="shared" si="195"/>
        <v>0</v>
      </c>
      <c r="AH344" s="20">
        <f t="shared" si="196"/>
        <v>0</v>
      </c>
      <c r="AI344" s="26">
        <f t="shared" si="197"/>
        <v>0</v>
      </c>
      <c r="AJ344" s="31">
        <v>45047</v>
      </c>
      <c r="AK344" s="28">
        <f t="shared" si="213"/>
        <v>0</v>
      </c>
      <c r="AL344" s="20">
        <f t="shared" si="198"/>
        <v>0</v>
      </c>
      <c r="AM344" s="28">
        <f t="shared" si="214"/>
        <v>0</v>
      </c>
      <c r="AN344" s="20">
        <f t="shared" si="215"/>
        <v>0</v>
      </c>
    </row>
    <row r="345" spans="1:40" ht="11.1" customHeight="1">
      <c r="A345" s="25">
        <f t="shared" si="199"/>
        <v>327</v>
      </c>
      <c r="B345" s="20">
        <f t="shared" si="180"/>
        <v>0</v>
      </c>
      <c r="C345" s="20">
        <f t="shared" si="181"/>
        <v>0</v>
      </c>
      <c r="D345" s="20">
        <f t="shared" si="182"/>
        <v>0</v>
      </c>
      <c r="E345" s="26">
        <f t="shared" si="183"/>
        <v>0</v>
      </c>
      <c r="F345" s="31">
        <v>45078</v>
      </c>
      <c r="G345" s="28">
        <f t="shared" si="200"/>
        <v>0</v>
      </c>
      <c r="H345" s="20">
        <f t="shared" si="201"/>
        <v>0</v>
      </c>
      <c r="I345" s="28">
        <f t="shared" si="202"/>
        <v>0</v>
      </c>
      <c r="J345" s="20">
        <f t="shared" si="203"/>
        <v>0</v>
      </c>
      <c r="K345" s="25">
        <f t="shared" si="204"/>
        <v>327</v>
      </c>
      <c r="L345" s="20">
        <f t="shared" si="184"/>
        <v>0</v>
      </c>
      <c r="M345" s="20">
        <f t="shared" si="185"/>
        <v>0</v>
      </c>
      <c r="N345" s="20">
        <f t="shared" si="186"/>
        <v>0</v>
      </c>
      <c r="O345" s="26">
        <f t="shared" si="187"/>
        <v>0</v>
      </c>
      <c r="P345" s="31">
        <v>45078</v>
      </c>
      <c r="Q345" s="28">
        <f t="shared" si="205"/>
        <v>0</v>
      </c>
      <c r="R345" s="20">
        <f t="shared" si="188"/>
        <v>0</v>
      </c>
      <c r="S345" s="28">
        <f t="shared" si="206"/>
        <v>0</v>
      </c>
      <c r="T345" s="20">
        <f t="shared" si="207"/>
        <v>0</v>
      </c>
      <c r="U345" s="25">
        <f t="shared" si="208"/>
        <v>327</v>
      </c>
      <c r="V345" s="20">
        <f t="shared" si="189"/>
        <v>0</v>
      </c>
      <c r="W345" s="20">
        <f t="shared" si="190"/>
        <v>0</v>
      </c>
      <c r="X345" s="20">
        <f t="shared" si="191"/>
        <v>0</v>
      </c>
      <c r="Y345" s="26">
        <f t="shared" si="192"/>
        <v>0</v>
      </c>
      <c r="Z345" s="31">
        <v>45078</v>
      </c>
      <c r="AA345" s="28">
        <f t="shared" si="209"/>
        <v>0</v>
      </c>
      <c r="AB345" s="20">
        <f t="shared" si="193"/>
        <v>0</v>
      </c>
      <c r="AC345" s="28">
        <f t="shared" si="210"/>
        <v>0</v>
      </c>
      <c r="AD345" s="20">
        <f t="shared" si="211"/>
        <v>0</v>
      </c>
      <c r="AE345" s="25">
        <f t="shared" si="212"/>
        <v>327</v>
      </c>
      <c r="AF345" s="20">
        <f t="shared" si="194"/>
        <v>0</v>
      </c>
      <c r="AG345" s="20">
        <f t="shared" si="195"/>
        <v>0</v>
      </c>
      <c r="AH345" s="20">
        <f t="shared" si="196"/>
        <v>0</v>
      </c>
      <c r="AI345" s="26">
        <f t="shared" si="197"/>
        <v>0</v>
      </c>
      <c r="AJ345" s="31">
        <v>45078</v>
      </c>
      <c r="AK345" s="28">
        <f t="shared" si="213"/>
        <v>0</v>
      </c>
      <c r="AL345" s="20">
        <f t="shared" si="198"/>
        <v>0</v>
      </c>
      <c r="AM345" s="28">
        <f t="shared" si="214"/>
        <v>0</v>
      </c>
      <c r="AN345" s="20">
        <f t="shared" si="215"/>
        <v>0</v>
      </c>
    </row>
    <row r="346" spans="1:40" ht="11.1" customHeight="1">
      <c r="A346" s="25">
        <f t="shared" si="199"/>
        <v>328</v>
      </c>
      <c r="B346" s="20">
        <f t="shared" si="180"/>
        <v>0</v>
      </c>
      <c r="C346" s="20">
        <f t="shared" si="181"/>
        <v>0</v>
      </c>
      <c r="D346" s="20">
        <f t="shared" si="182"/>
        <v>0</v>
      </c>
      <c r="E346" s="26">
        <f t="shared" si="183"/>
        <v>0</v>
      </c>
      <c r="F346" s="31">
        <v>45108</v>
      </c>
      <c r="G346" s="28">
        <f t="shared" si="200"/>
        <v>0</v>
      </c>
      <c r="H346" s="20">
        <f t="shared" si="201"/>
        <v>0</v>
      </c>
      <c r="I346" s="28">
        <f t="shared" si="202"/>
        <v>0</v>
      </c>
      <c r="J346" s="20">
        <f t="shared" si="203"/>
        <v>0</v>
      </c>
      <c r="K346" s="25">
        <f t="shared" si="204"/>
        <v>328</v>
      </c>
      <c r="L346" s="20">
        <f t="shared" si="184"/>
        <v>0</v>
      </c>
      <c r="M346" s="20">
        <f t="shared" si="185"/>
        <v>0</v>
      </c>
      <c r="N346" s="20">
        <f t="shared" si="186"/>
        <v>0</v>
      </c>
      <c r="O346" s="26">
        <f t="shared" si="187"/>
        <v>0</v>
      </c>
      <c r="P346" s="31">
        <v>45108</v>
      </c>
      <c r="Q346" s="28">
        <f t="shared" si="205"/>
        <v>0</v>
      </c>
      <c r="R346" s="20">
        <f t="shared" si="188"/>
        <v>0</v>
      </c>
      <c r="S346" s="28">
        <f t="shared" si="206"/>
        <v>0</v>
      </c>
      <c r="T346" s="20">
        <f t="shared" si="207"/>
        <v>0</v>
      </c>
      <c r="U346" s="25">
        <f t="shared" si="208"/>
        <v>328</v>
      </c>
      <c r="V346" s="20">
        <f t="shared" si="189"/>
        <v>0</v>
      </c>
      <c r="W346" s="20">
        <f t="shared" si="190"/>
        <v>0</v>
      </c>
      <c r="X346" s="20">
        <f t="shared" si="191"/>
        <v>0</v>
      </c>
      <c r="Y346" s="26">
        <f t="shared" si="192"/>
        <v>0</v>
      </c>
      <c r="Z346" s="31">
        <v>45108</v>
      </c>
      <c r="AA346" s="28">
        <f t="shared" si="209"/>
        <v>0</v>
      </c>
      <c r="AB346" s="20">
        <f t="shared" si="193"/>
        <v>0</v>
      </c>
      <c r="AC346" s="28">
        <f t="shared" si="210"/>
        <v>0</v>
      </c>
      <c r="AD346" s="20">
        <f t="shared" si="211"/>
        <v>0</v>
      </c>
      <c r="AE346" s="25">
        <f t="shared" si="212"/>
        <v>328</v>
      </c>
      <c r="AF346" s="20">
        <f t="shared" si="194"/>
        <v>0</v>
      </c>
      <c r="AG346" s="20">
        <f t="shared" si="195"/>
        <v>0</v>
      </c>
      <c r="AH346" s="20">
        <f t="shared" si="196"/>
        <v>0</v>
      </c>
      <c r="AI346" s="26">
        <f t="shared" si="197"/>
        <v>0</v>
      </c>
      <c r="AJ346" s="31">
        <v>45108</v>
      </c>
      <c r="AK346" s="28">
        <f t="shared" si="213"/>
        <v>0</v>
      </c>
      <c r="AL346" s="20">
        <f t="shared" si="198"/>
        <v>0</v>
      </c>
      <c r="AM346" s="28">
        <f t="shared" si="214"/>
        <v>0</v>
      </c>
      <c r="AN346" s="20">
        <f t="shared" si="215"/>
        <v>0</v>
      </c>
    </row>
    <row r="347" spans="1:40" ht="11.1" customHeight="1">
      <c r="A347" s="25">
        <f t="shared" si="199"/>
        <v>329</v>
      </c>
      <c r="B347" s="20">
        <f t="shared" si="180"/>
        <v>0</v>
      </c>
      <c r="C347" s="20">
        <f t="shared" si="181"/>
        <v>0</v>
      </c>
      <c r="D347" s="20">
        <f t="shared" si="182"/>
        <v>0</v>
      </c>
      <c r="E347" s="26">
        <f t="shared" si="183"/>
        <v>0</v>
      </c>
      <c r="F347" s="31">
        <v>45139</v>
      </c>
      <c r="G347" s="28">
        <f t="shared" si="200"/>
        <v>0</v>
      </c>
      <c r="H347" s="20">
        <f t="shared" si="201"/>
        <v>0</v>
      </c>
      <c r="I347" s="28">
        <f t="shared" si="202"/>
        <v>0</v>
      </c>
      <c r="J347" s="20">
        <f t="shared" si="203"/>
        <v>0</v>
      </c>
      <c r="K347" s="25">
        <f t="shared" si="204"/>
        <v>329</v>
      </c>
      <c r="L347" s="20">
        <f t="shared" si="184"/>
        <v>0</v>
      </c>
      <c r="M347" s="20">
        <f t="shared" si="185"/>
        <v>0</v>
      </c>
      <c r="N347" s="20">
        <f t="shared" si="186"/>
        <v>0</v>
      </c>
      <c r="O347" s="26">
        <f t="shared" si="187"/>
        <v>0</v>
      </c>
      <c r="P347" s="31">
        <v>45139</v>
      </c>
      <c r="Q347" s="28">
        <f t="shared" si="205"/>
        <v>0</v>
      </c>
      <c r="R347" s="20">
        <f t="shared" si="188"/>
        <v>0</v>
      </c>
      <c r="S347" s="28">
        <f t="shared" si="206"/>
        <v>0</v>
      </c>
      <c r="T347" s="20">
        <f t="shared" si="207"/>
        <v>0</v>
      </c>
      <c r="U347" s="25">
        <f t="shared" si="208"/>
        <v>329</v>
      </c>
      <c r="V347" s="20">
        <f t="shared" si="189"/>
        <v>0</v>
      </c>
      <c r="W347" s="20">
        <f t="shared" si="190"/>
        <v>0</v>
      </c>
      <c r="X347" s="20">
        <f t="shared" si="191"/>
        <v>0</v>
      </c>
      <c r="Y347" s="26">
        <f t="shared" si="192"/>
        <v>0</v>
      </c>
      <c r="Z347" s="31">
        <v>45139</v>
      </c>
      <c r="AA347" s="28">
        <f t="shared" si="209"/>
        <v>0</v>
      </c>
      <c r="AB347" s="20">
        <f t="shared" si="193"/>
        <v>0</v>
      </c>
      <c r="AC347" s="28">
        <f t="shared" si="210"/>
        <v>0</v>
      </c>
      <c r="AD347" s="20">
        <f t="shared" si="211"/>
        <v>0</v>
      </c>
      <c r="AE347" s="25">
        <f t="shared" si="212"/>
        <v>329</v>
      </c>
      <c r="AF347" s="20">
        <f t="shared" si="194"/>
        <v>0</v>
      </c>
      <c r="AG347" s="20">
        <f t="shared" si="195"/>
        <v>0</v>
      </c>
      <c r="AH347" s="20">
        <f t="shared" si="196"/>
        <v>0</v>
      </c>
      <c r="AI347" s="26">
        <f t="shared" si="197"/>
        <v>0</v>
      </c>
      <c r="AJ347" s="31">
        <v>45139</v>
      </c>
      <c r="AK347" s="28">
        <f t="shared" si="213"/>
        <v>0</v>
      </c>
      <c r="AL347" s="20">
        <f t="shared" si="198"/>
        <v>0</v>
      </c>
      <c r="AM347" s="28">
        <f t="shared" si="214"/>
        <v>0</v>
      </c>
      <c r="AN347" s="20">
        <f t="shared" si="215"/>
        <v>0</v>
      </c>
    </row>
    <row r="348" spans="1:40" ht="11.1" customHeight="1">
      <c r="A348" s="25">
        <f t="shared" si="199"/>
        <v>330</v>
      </c>
      <c r="B348" s="20">
        <f t="shared" si="180"/>
        <v>0</v>
      </c>
      <c r="C348" s="20">
        <f t="shared" si="181"/>
        <v>0</v>
      </c>
      <c r="D348" s="20">
        <f t="shared" si="182"/>
        <v>0</v>
      </c>
      <c r="E348" s="26">
        <f t="shared" si="183"/>
        <v>0</v>
      </c>
      <c r="F348" s="31">
        <v>45170</v>
      </c>
      <c r="G348" s="28">
        <f t="shared" si="200"/>
        <v>0</v>
      </c>
      <c r="H348" s="20">
        <f t="shared" si="201"/>
        <v>0</v>
      </c>
      <c r="I348" s="28">
        <f t="shared" si="202"/>
        <v>0</v>
      </c>
      <c r="J348" s="20">
        <f t="shared" si="203"/>
        <v>0</v>
      </c>
      <c r="K348" s="25">
        <f t="shared" si="204"/>
        <v>330</v>
      </c>
      <c r="L348" s="20">
        <f t="shared" si="184"/>
        <v>0</v>
      </c>
      <c r="M348" s="20">
        <f t="shared" si="185"/>
        <v>0</v>
      </c>
      <c r="N348" s="20">
        <f t="shared" si="186"/>
        <v>0</v>
      </c>
      <c r="O348" s="26">
        <f t="shared" si="187"/>
        <v>0</v>
      </c>
      <c r="P348" s="31">
        <v>45170</v>
      </c>
      <c r="Q348" s="28">
        <f t="shared" si="205"/>
        <v>0</v>
      </c>
      <c r="R348" s="20">
        <f t="shared" si="188"/>
        <v>0</v>
      </c>
      <c r="S348" s="28">
        <f t="shared" si="206"/>
        <v>0</v>
      </c>
      <c r="T348" s="20">
        <f t="shared" si="207"/>
        <v>0</v>
      </c>
      <c r="U348" s="25">
        <f t="shared" si="208"/>
        <v>330</v>
      </c>
      <c r="V348" s="20">
        <f t="shared" si="189"/>
        <v>0</v>
      </c>
      <c r="W348" s="20">
        <f t="shared" si="190"/>
        <v>0</v>
      </c>
      <c r="X348" s="20">
        <f t="shared" si="191"/>
        <v>0</v>
      </c>
      <c r="Y348" s="26">
        <f t="shared" si="192"/>
        <v>0</v>
      </c>
      <c r="Z348" s="31">
        <v>45170</v>
      </c>
      <c r="AA348" s="28">
        <f t="shared" si="209"/>
        <v>0</v>
      </c>
      <c r="AB348" s="20">
        <f t="shared" si="193"/>
        <v>0</v>
      </c>
      <c r="AC348" s="28">
        <f t="shared" si="210"/>
        <v>0</v>
      </c>
      <c r="AD348" s="20">
        <f t="shared" si="211"/>
        <v>0</v>
      </c>
      <c r="AE348" s="25">
        <f t="shared" si="212"/>
        <v>330</v>
      </c>
      <c r="AF348" s="20">
        <f t="shared" si="194"/>
        <v>0</v>
      </c>
      <c r="AG348" s="20">
        <f t="shared" si="195"/>
        <v>0</v>
      </c>
      <c r="AH348" s="20">
        <f t="shared" si="196"/>
        <v>0</v>
      </c>
      <c r="AI348" s="26">
        <f t="shared" si="197"/>
        <v>0</v>
      </c>
      <c r="AJ348" s="31">
        <v>45170</v>
      </c>
      <c r="AK348" s="28">
        <f t="shared" si="213"/>
        <v>0</v>
      </c>
      <c r="AL348" s="20">
        <f t="shared" si="198"/>
        <v>0</v>
      </c>
      <c r="AM348" s="28">
        <f t="shared" si="214"/>
        <v>0</v>
      </c>
      <c r="AN348" s="20">
        <f t="shared" si="215"/>
        <v>0</v>
      </c>
    </row>
    <row r="349" spans="1:40" ht="11.1" customHeight="1">
      <c r="A349" s="25">
        <f t="shared" si="199"/>
        <v>331</v>
      </c>
      <c r="B349" s="20">
        <f t="shared" si="180"/>
        <v>0</v>
      </c>
      <c r="C349" s="20">
        <f t="shared" si="181"/>
        <v>0</v>
      </c>
      <c r="D349" s="20">
        <f t="shared" si="182"/>
        <v>0</v>
      </c>
      <c r="E349" s="26">
        <f t="shared" si="183"/>
        <v>0</v>
      </c>
      <c r="F349" s="31">
        <v>45200</v>
      </c>
      <c r="G349" s="28">
        <f t="shared" si="200"/>
        <v>0</v>
      </c>
      <c r="H349" s="20">
        <f t="shared" si="201"/>
        <v>0</v>
      </c>
      <c r="I349" s="28">
        <f t="shared" si="202"/>
        <v>0</v>
      </c>
      <c r="J349" s="20">
        <f t="shared" si="203"/>
        <v>0</v>
      </c>
      <c r="K349" s="25">
        <f t="shared" si="204"/>
        <v>331</v>
      </c>
      <c r="L349" s="20">
        <f t="shared" si="184"/>
        <v>0</v>
      </c>
      <c r="M349" s="20">
        <f t="shared" si="185"/>
        <v>0</v>
      </c>
      <c r="N349" s="20">
        <f t="shared" si="186"/>
        <v>0</v>
      </c>
      <c r="O349" s="26">
        <f t="shared" si="187"/>
        <v>0</v>
      </c>
      <c r="P349" s="31">
        <v>45200</v>
      </c>
      <c r="Q349" s="28">
        <f t="shared" si="205"/>
        <v>0</v>
      </c>
      <c r="R349" s="20">
        <f t="shared" si="188"/>
        <v>0</v>
      </c>
      <c r="S349" s="28">
        <f t="shared" si="206"/>
        <v>0</v>
      </c>
      <c r="T349" s="20">
        <f t="shared" si="207"/>
        <v>0</v>
      </c>
      <c r="U349" s="25">
        <f t="shared" si="208"/>
        <v>331</v>
      </c>
      <c r="V349" s="20">
        <f t="shared" si="189"/>
        <v>0</v>
      </c>
      <c r="W349" s="20">
        <f t="shared" si="190"/>
        <v>0</v>
      </c>
      <c r="X349" s="20">
        <f t="shared" si="191"/>
        <v>0</v>
      </c>
      <c r="Y349" s="26">
        <f t="shared" si="192"/>
        <v>0</v>
      </c>
      <c r="Z349" s="31">
        <v>45200</v>
      </c>
      <c r="AA349" s="28">
        <f t="shared" si="209"/>
        <v>0</v>
      </c>
      <c r="AB349" s="20">
        <f t="shared" si="193"/>
        <v>0</v>
      </c>
      <c r="AC349" s="28">
        <f t="shared" si="210"/>
        <v>0</v>
      </c>
      <c r="AD349" s="20">
        <f t="shared" si="211"/>
        <v>0</v>
      </c>
      <c r="AE349" s="25">
        <f t="shared" si="212"/>
        <v>331</v>
      </c>
      <c r="AF349" s="20">
        <f t="shared" si="194"/>
        <v>0</v>
      </c>
      <c r="AG349" s="20">
        <f t="shared" si="195"/>
        <v>0</v>
      </c>
      <c r="AH349" s="20">
        <f t="shared" si="196"/>
        <v>0</v>
      </c>
      <c r="AI349" s="26">
        <f t="shared" si="197"/>
        <v>0</v>
      </c>
      <c r="AJ349" s="31">
        <v>45200</v>
      </c>
      <c r="AK349" s="28">
        <f t="shared" si="213"/>
        <v>0</v>
      </c>
      <c r="AL349" s="20">
        <f t="shared" si="198"/>
        <v>0</v>
      </c>
      <c r="AM349" s="28">
        <f t="shared" si="214"/>
        <v>0</v>
      </c>
      <c r="AN349" s="20">
        <f t="shared" si="215"/>
        <v>0</v>
      </c>
    </row>
    <row r="350" spans="1:40" ht="11.1" customHeight="1">
      <c r="A350" s="25">
        <f t="shared" si="199"/>
        <v>332</v>
      </c>
      <c r="B350" s="20">
        <f t="shared" si="180"/>
        <v>0</v>
      </c>
      <c r="C350" s="20">
        <f t="shared" si="181"/>
        <v>0</v>
      </c>
      <c r="D350" s="20">
        <f t="shared" si="182"/>
        <v>0</v>
      </c>
      <c r="E350" s="26">
        <f t="shared" si="183"/>
        <v>0</v>
      </c>
      <c r="F350" s="31">
        <v>45231</v>
      </c>
      <c r="G350" s="28">
        <f t="shared" si="200"/>
        <v>0</v>
      </c>
      <c r="H350" s="20">
        <f t="shared" si="201"/>
        <v>0</v>
      </c>
      <c r="I350" s="28">
        <f t="shared" si="202"/>
        <v>0</v>
      </c>
      <c r="J350" s="20">
        <f t="shared" si="203"/>
        <v>0</v>
      </c>
      <c r="K350" s="25">
        <f t="shared" si="204"/>
        <v>332</v>
      </c>
      <c r="L350" s="20">
        <f t="shared" si="184"/>
        <v>0</v>
      </c>
      <c r="M350" s="20">
        <f t="shared" si="185"/>
        <v>0</v>
      </c>
      <c r="N350" s="20">
        <f t="shared" si="186"/>
        <v>0</v>
      </c>
      <c r="O350" s="26">
        <f t="shared" si="187"/>
        <v>0</v>
      </c>
      <c r="P350" s="31">
        <v>45231</v>
      </c>
      <c r="Q350" s="28">
        <f t="shared" si="205"/>
        <v>0</v>
      </c>
      <c r="R350" s="20">
        <f t="shared" si="188"/>
        <v>0</v>
      </c>
      <c r="S350" s="28">
        <f t="shared" si="206"/>
        <v>0</v>
      </c>
      <c r="T350" s="20">
        <f t="shared" si="207"/>
        <v>0</v>
      </c>
      <c r="U350" s="25">
        <f t="shared" si="208"/>
        <v>332</v>
      </c>
      <c r="V350" s="20">
        <f t="shared" si="189"/>
        <v>0</v>
      </c>
      <c r="W350" s="20">
        <f t="shared" si="190"/>
        <v>0</v>
      </c>
      <c r="X350" s="20">
        <f t="shared" si="191"/>
        <v>0</v>
      </c>
      <c r="Y350" s="26">
        <f t="shared" si="192"/>
        <v>0</v>
      </c>
      <c r="Z350" s="31">
        <v>45231</v>
      </c>
      <c r="AA350" s="28">
        <f t="shared" si="209"/>
        <v>0</v>
      </c>
      <c r="AB350" s="20">
        <f t="shared" si="193"/>
        <v>0</v>
      </c>
      <c r="AC350" s="28">
        <f t="shared" si="210"/>
        <v>0</v>
      </c>
      <c r="AD350" s="20">
        <f t="shared" si="211"/>
        <v>0</v>
      </c>
      <c r="AE350" s="25">
        <f t="shared" si="212"/>
        <v>332</v>
      </c>
      <c r="AF350" s="20">
        <f t="shared" si="194"/>
        <v>0</v>
      </c>
      <c r="AG350" s="20">
        <f t="shared" si="195"/>
        <v>0</v>
      </c>
      <c r="AH350" s="20">
        <f t="shared" si="196"/>
        <v>0</v>
      </c>
      <c r="AI350" s="26">
        <f t="shared" si="197"/>
        <v>0</v>
      </c>
      <c r="AJ350" s="31">
        <v>45231</v>
      </c>
      <c r="AK350" s="28">
        <f t="shared" si="213"/>
        <v>0</v>
      </c>
      <c r="AL350" s="20">
        <f t="shared" si="198"/>
        <v>0</v>
      </c>
      <c r="AM350" s="28">
        <f t="shared" si="214"/>
        <v>0</v>
      </c>
      <c r="AN350" s="20">
        <f t="shared" si="215"/>
        <v>0</v>
      </c>
    </row>
    <row r="351" spans="1:40" ht="11.1" customHeight="1">
      <c r="A351" s="25">
        <f t="shared" si="199"/>
        <v>333</v>
      </c>
      <c r="B351" s="20">
        <f t="shared" si="180"/>
        <v>0</v>
      </c>
      <c r="C351" s="20">
        <f t="shared" si="181"/>
        <v>0</v>
      </c>
      <c r="D351" s="20">
        <f t="shared" si="182"/>
        <v>0</v>
      </c>
      <c r="E351" s="26">
        <f t="shared" si="183"/>
        <v>0</v>
      </c>
      <c r="F351" s="31">
        <v>45261</v>
      </c>
      <c r="G351" s="28">
        <f t="shared" si="200"/>
        <v>0</v>
      </c>
      <c r="H351" s="20">
        <f t="shared" si="201"/>
        <v>0</v>
      </c>
      <c r="I351" s="28">
        <f t="shared" si="202"/>
        <v>0</v>
      </c>
      <c r="J351" s="20">
        <f t="shared" si="203"/>
        <v>0</v>
      </c>
      <c r="K351" s="25">
        <f t="shared" si="204"/>
        <v>333</v>
      </c>
      <c r="L351" s="20">
        <f t="shared" si="184"/>
        <v>0</v>
      </c>
      <c r="M351" s="20">
        <f t="shared" si="185"/>
        <v>0</v>
      </c>
      <c r="N351" s="20">
        <f t="shared" si="186"/>
        <v>0</v>
      </c>
      <c r="O351" s="26">
        <f t="shared" si="187"/>
        <v>0</v>
      </c>
      <c r="P351" s="31">
        <v>45261</v>
      </c>
      <c r="Q351" s="28">
        <f t="shared" si="205"/>
        <v>0</v>
      </c>
      <c r="R351" s="20">
        <f t="shared" si="188"/>
        <v>0</v>
      </c>
      <c r="S351" s="28">
        <f t="shared" si="206"/>
        <v>0</v>
      </c>
      <c r="T351" s="20">
        <f t="shared" si="207"/>
        <v>0</v>
      </c>
      <c r="U351" s="25">
        <f t="shared" si="208"/>
        <v>333</v>
      </c>
      <c r="V351" s="20">
        <f t="shared" si="189"/>
        <v>0</v>
      </c>
      <c r="W351" s="20">
        <f t="shared" si="190"/>
        <v>0</v>
      </c>
      <c r="X351" s="20">
        <f t="shared" si="191"/>
        <v>0</v>
      </c>
      <c r="Y351" s="26">
        <f t="shared" si="192"/>
        <v>0</v>
      </c>
      <c r="Z351" s="31">
        <v>45261</v>
      </c>
      <c r="AA351" s="28">
        <f t="shared" si="209"/>
        <v>0</v>
      </c>
      <c r="AB351" s="20">
        <f t="shared" si="193"/>
        <v>0</v>
      </c>
      <c r="AC351" s="28">
        <f t="shared" si="210"/>
        <v>0</v>
      </c>
      <c r="AD351" s="20">
        <f t="shared" si="211"/>
        <v>0</v>
      </c>
      <c r="AE351" s="25">
        <f t="shared" si="212"/>
        <v>333</v>
      </c>
      <c r="AF351" s="20">
        <f t="shared" si="194"/>
        <v>0</v>
      </c>
      <c r="AG351" s="20">
        <f t="shared" si="195"/>
        <v>0</v>
      </c>
      <c r="AH351" s="20">
        <f t="shared" si="196"/>
        <v>0</v>
      </c>
      <c r="AI351" s="26">
        <f t="shared" si="197"/>
        <v>0</v>
      </c>
      <c r="AJ351" s="31">
        <v>45261</v>
      </c>
      <c r="AK351" s="28">
        <f t="shared" si="213"/>
        <v>0</v>
      </c>
      <c r="AL351" s="20">
        <f t="shared" si="198"/>
        <v>0</v>
      </c>
      <c r="AM351" s="28">
        <f t="shared" si="214"/>
        <v>0</v>
      </c>
      <c r="AN351" s="20">
        <f t="shared" si="215"/>
        <v>0</v>
      </c>
    </row>
    <row r="352" spans="1:40" ht="11.1" customHeight="1">
      <c r="A352" s="25">
        <f t="shared" si="199"/>
        <v>334</v>
      </c>
      <c r="B352" s="20">
        <f t="shared" si="180"/>
        <v>0</v>
      </c>
      <c r="C352" s="20">
        <f t="shared" si="181"/>
        <v>0</v>
      </c>
      <c r="D352" s="20">
        <f t="shared" si="182"/>
        <v>0</v>
      </c>
      <c r="E352" s="26">
        <f t="shared" si="183"/>
        <v>0</v>
      </c>
      <c r="F352" s="31">
        <v>45292</v>
      </c>
      <c r="G352" s="28">
        <f t="shared" si="200"/>
        <v>0</v>
      </c>
      <c r="H352" s="20">
        <f t="shared" si="201"/>
        <v>0</v>
      </c>
      <c r="I352" s="28">
        <f t="shared" si="202"/>
        <v>0</v>
      </c>
      <c r="J352" s="20">
        <f t="shared" si="203"/>
        <v>0</v>
      </c>
      <c r="K352" s="25">
        <f t="shared" si="204"/>
        <v>334</v>
      </c>
      <c r="L352" s="20">
        <f t="shared" si="184"/>
        <v>0</v>
      </c>
      <c r="M352" s="20">
        <f t="shared" si="185"/>
        <v>0</v>
      </c>
      <c r="N352" s="20">
        <f t="shared" si="186"/>
        <v>0</v>
      </c>
      <c r="O352" s="26">
        <f t="shared" si="187"/>
        <v>0</v>
      </c>
      <c r="P352" s="31">
        <v>45292</v>
      </c>
      <c r="Q352" s="28">
        <f t="shared" si="205"/>
        <v>0</v>
      </c>
      <c r="R352" s="20">
        <f t="shared" si="188"/>
        <v>0</v>
      </c>
      <c r="S352" s="28">
        <f t="shared" si="206"/>
        <v>0</v>
      </c>
      <c r="T352" s="20">
        <f t="shared" si="207"/>
        <v>0</v>
      </c>
      <c r="U352" s="25">
        <f t="shared" si="208"/>
        <v>334</v>
      </c>
      <c r="V352" s="20">
        <f t="shared" si="189"/>
        <v>0</v>
      </c>
      <c r="W352" s="20">
        <f t="shared" si="190"/>
        <v>0</v>
      </c>
      <c r="X352" s="20">
        <f t="shared" si="191"/>
        <v>0</v>
      </c>
      <c r="Y352" s="26">
        <f t="shared" si="192"/>
        <v>0</v>
      </c>
      <c r="Z352" s="31">
        <v>45292</v>
      </c>
      <c r="AA352" s="28">
        <f t="shared" si="209"/>
        <v>0</v>
      </c>
      <c r="AB352" s="20">
        <f t="shared" si="193"/>
        <v>0</v>
      </c>
      <c r="AC352" s="28">
        <f t="shared" si="210"/>
        <v>0</v>
      </c>
      <c r="AD352" s="20">
        <f t="shared" si="211"/>
        <v>0</v>
      </c>
      <c r="AE352" s="25">
        <f t="shared" si="212"/>
        <v>334</v>
      </c>
      <c r="AF352" s="20">
        <f t="shared" si="194"/>
        <v>0</v>
      </c>
      <c r="AG352" s="20">
        <f t="shared" si="195"/>
        <v>0</v>
      </c>
      <c r="AH352" s="20">
        <f t="shared" si="196"/>
        <v>0</v>
      </c>
      <c r="AI352" s="26">
        <f t="shared" si="197"/>
        <v>0</v>
      </c>
      <c r="AJ352" s="31">
        <v>45292</v>
      </c>
      <c r="AK352" s="28">
        <f t="shared" si="213"/>
        <v>0</v>
      </c>
      <c r="AL352" s="20">
        <f t="shared" si="198"/>
        <v>0</v>
      </c>
      <c r="AM352" s="28">
        <f t="shared" si="214"/>
        <v>0</v>
      </c>
      <c r="AN352" s="20">
        <f t="shared" si="215"/>
        <v>0</v>
      </c>
    </row>
    <row r="353" spans="1:40" ht="11.1" customHeight="1">
      <c r="A353" s="25">
        <f t="shared" si="199"/>
        <v>335</v>
      </c>
      <c r="B353" s="20">
        <f t="shared" si="180"/>
        <v>0</v>
      </c>
      <c r="C353" s="20">
        <f t="shared" si="181"/>
        <v>0</v>
      </c>
      <c r="D353" s="20">
        <f t="shared" si="182"/>
        <v>0</v>
      </c>
      <c r="E353" s="26">
        <f t="shared" si="183"/>
        <v>0</v>
      </c>
      <c r="F353" s="31">
        <v>45323</v>
      </c>
      <c r="G353" s="28">
        <f t="shared" si="200"/>
        <v>0</v>
      </c>
      <c r="H353" s="20">
        <f t="shared" si="201"/>
        <v>0</v>
      </c>
      <c r="I353" s="28">
        <f t="shared" si="202"/>
        <v>0</v>
      </c>
      <c r="J353" s="20">
        <f t="shared" si="203"/>
        <v>0</v>
      </c>
      <c r="K353" s="25">
        <f t="shared" si="204"/>
        <v>335</v>
      </c>
      <c r="L353" s="20">
        <f t="shared" si="184"/>
        <v>0</v>
      </c>
      <c r="M353" s="20">
        <f t="shared" si="185"/>
        <v>0</v>
      </c>
      <c r="N353" s="20">
        <f t="shared" si="186"/>
        <v>0</v>
      </c>
      <c r="O353" s="26">
        <f t="shared" si="187"/>
        <v>0</v>
      </c>
      <c r="P353" s="31">
        <v>45323</v>
      </c>
      <c r="Q353" s="28">
        <f t="shared" si="205"/>
        <v>0</v>
      </c>
      <c r="R353" s="20">
        <f t="shared" si="188"/>
        <v>0</v>
      </c>
      <c r="S353" s="28">
        <f t="shared" si="206"/>
        <v>0</v>
      </c>
      <c r="T353" s="20">
        <f t="shared" si="207"/>
        <v>0</v>
      </c>
      <c r="U353" s="25">
        <f t="shared" si="208"/>
        <v>335</v>
      </c>
      <c r="V353" s="20">
        <f t="shared" si="189"/>
        <v>0</v>
      </c>
      <c r="W353" s="20">
        <f t="shared" si="190"/>
        <v>0</v>
      </c>
      <c r="X353" s="20">
        <f t="shared" si="191"/>
        <v>0</v>
      </c>
      <c r="Y353" s="26">
        <f t="shared" si="192"/>
        <v>0</v>
      </c>
      <c r="Z353" s="31">
        <v>45323</v>
      </c>
      <c r="AA353" s="28">
        <f t="shared" si="209"/>
        <v>0</v>
      </c>
      <c r="AB353" s="20">
        <f t="shared" si="193"/>
        <v>0</v>
      </c>
      <c r="AC353" s="28">
        <f t="shared" si="210"/>
        <v>0</v>
      </c>
      <c r="AD353" s="20">
        <f t="shared" si="211"/>
        <v>0</v>
      </c>
      <c r="AE353" s="25">
        <f t="shared" si="212"/>
        <v>335</v>
      </c>
      <c r="AF353" s="20">
        <f t="shared" si="194"/>
        <v>0</v>
      </c>
      <c r="AG353" s="20">
        <f t="shared" si="195"/>
        <v>0</v>
      </c>
      <c r="AH353" s="20">
        <f t="shared" si="196"/>
        <v>0</v>
      </c>
      <c r="AI353" s="26">
        <f t="shared" si="197"/>
        <v>0</v>
      </c>
      <c r="AJ353" s="31">
        <v>45323</v>
      </c>
      <c r="AK353" s="28">
        <f t="shared" si="213"/>
        <v>0</v>
      </c>
      <c r="AL353" s="20">
        <f t="shared" si="198"/>
        <v>0</v>
      </c>
      <c r="AM353" s="28">
        <f t="shared" si="214"/>
        <v>0</v>
      </c>
      <c r="AN353" s="20">
        <f t="shared" si="215"/>
        <v>0</v>
      </c>
    </row>
    <row r="354" spans="1:40" ht="11.1" customHeight="1">
      <c r="A354" s="25">
        <f t="shared" si="199"/>
        <v>336</v>
      </c>
      <c r="B354" s="20">
        <f t="shared" si="180"/>
        <v>0</v>
      </c>
      <c r="C354" s="20">
        <f t="shared" si="181"/>
        <v>0</v>
      </c>
      <c r="D354" s="20">
        <f t="shared" si="182"/>
        <v>0</v>
      </c>
      <c r="E354" s="26">
        <f t="shared" si="183"/>
        <v>0</v>
      </c>
      <c r="F354" s="31">
        <v>45352</v>
      </c>
      <c r="G354" s="28">
        <f t="shared" si="200"/>
        <v>0</v>
      </c>
      <c r="H354" s="20">
        <f t="shared" si="201"/>
        <v>0</v>
      </c>
      <c r="I354" s="28">
        <f t="shared" si="202"/>
        <v>0</v>
      </c>
      <c r="J354" s="20">
        <f t="shared" si="203"/>
        <v>0</v>
      </c>
      <c r="K354" s="25">
        <f t="shared" si="204"/>
        <v>336</v>
      </c>
      <c r="L354" s="20">
        <f t="shared" si="184"/>
        <v>0</v>
      </c>
      <c r="M354" s="20">
        <f t="shared" si="185"/>
        <v>0</v>
      </c>
      <c r="N354" s="20">
        <f t="shared" si="186"/>
        <v>0</v>
      </c>
      <c r="O354" s="26">
        <f t="shared" si="187"/>
        <v>0</v>
      </c>
      <c r="P354" s="31">
        <v>45352</v>
      </c>
      <c r="Q354" s="28">
        <f t="shared" si="205"/>
        <v>0</v>
      </c>
      <c r="R354" s="20">
        <f t="shared" si="188"/>
        <v>0</v>
      </c>
      <c r="S354" s="28">
        <f t="shared" si="206"/>
        <v>0</v>
      </c>
      <c r="T354" s="20">
        <f t="shared" si="207"/>
        <v>0</v>
      </c>
      <c r="U354" s="25">
        <f t="shared" si="208"/>
        <v>336</v>
      </c>
      <c r="V354" s="20">
        <f t="shared" si="189"/>
        <v>0</v>
      </c>
      <c r="W354" s="20">
        <f t="shared" si="190"/>
        <v>0</v>
      </c>
      <c r="X354" s="20">
        <f t="shared" si="191"/>
        <v>0</v>
      </c>
      <c r="Y354" s="26">
        <f t="shared" si="192"/>
        <v>0</v>
      </c>
      <c r="Z354" s="31">
        <v>45352</v>
      </c>
      <c r="AA354" s="28">
        <f t="shared" si="209"/>
        <v>0</v>
      </c>
      <c r="AB354" s="20">
        <f t="shared" si="193"/>
        <v>0</v>
      </c>
      <c r="AC354" s="28">
        <f t="shared" si="210"/>
        <v>0</v>
      </c>
      <c r="AD354" s="20">
        <f t="shared" si="211"/>
        <v>0</v>
      </c>
      <c r="AE354" s="25">
        <f t="shared" si="212"/>
        <v>336</v>
      </c>
      <c r="AF354" s="20">
        <f t="shared" si="194"/>
        <v>0</v>
      </c>
      <c r="AG354" s="20">
        <f t="shared" si="195"/>
        <v>0</v>
      </c>
      <c r="AH354" s="20">
        <f t="shared" si="196"/>
        <v>0</v>
      </c>
      <c r="AI354" s="26">
        <f t="shared" si="197"/>
        <v>0</v>
      </c>
      <c r="AJ354" s="31">
        <v>45352</v>
      </c>
      <c r="AK354" s="28">
        <f t="shared" si="213"/>
        <v>0</v>
      </c>
      <c r="AL354" s="20">
        <f t="shared" si="198"/>
        <v>0</v>
      </c>
      <c r="AM354" s="28">
        <f t="shared" si="214"/>
        <v>0</v>
      </c>
      <c r="AN354" s="20">
        <f t="shared" si="215"/>
        <v>0</v>
      </c>
    </row>
    <row r="355" spans="1:40" ht="11.1" customHeight="1">
      <c r="A355" s="25">
        <f t="shared" si="199"/>
        <v>337</v>
      </c>
      <c r="B355" s="20">
        <f t="shared" si="180"/>
        <v>0</v>
      </c>
      <c r="C355" s="20">
        <f t="shared" si="181"/>
        <v>0</v>
      </c>
      <c r="D355" s="20">
        <f t="shared" si="182"/>
        <v>0</v>
      </c>
      <c r="E355" s="26">
        <f t="shared" si="183"/>
        <v>0</v>
      </c>
      <c r="F355" s="31">
        <v>45383</v>
      </c>
      <c r="G355" s="28">
        <f t="shared" si="200"/>
        <v>0</v>
      </c>
      <c r="H355" s="20">
        <f t="shared" si="201"/>
        <v>0</v>
      </c>
      <c r="I355" s="28">
        <f t="shared" si="202"/>
        <v>0</v>
      </c>
      <c r="J355" s="20">
        <f t="shared" si="203"/>
        <v>0</v>
      </c>
      <c r="K355" s="25">
        <f t="shared" si="204"/>
        <v>337</v>
      </c>
      <c r="L355" s="20">
        <f t="shared" si="184"/>
        <v>0</v>
      </c>
      <c r="M355" s="20">
        <f t="shared" si="185"/>
        <v>0</v>
      </c>
      <c r="N355" s="20">
        <f t="shared" si="186"/>
        <v>0</v>
      </c>
      <c r="O355" s="26">
        <f t="shared" si="187"/>
        <v>0</v>
      </c>
      <c r="P355" s="31">
        <v>45383</v>
      </c>
      <c r="Q355" s="28">
        <f t="shared" si="205"/>
        <v>0</v>
      </c>
      <c r="R355" s="20">
        <f t="shared" si="188"/>
        <v>0</v>
      </c>
      <c r="S355" s="28">
        <f t="shared" si="206"/>
        <v>0</v>
      </c>
      <c r="T355" s="20">
        <f t="shared" si="207"/>
        <v>0</v>
      </c>
      <c r="U355" s="25">
        <f t="shared" si="208"/>
        <v>337</v>
      </c>
      <c r="V355" s="20">
        <f t="shared" si="189"/>
        <v>0</v>
      </c>
      <c r="W355" s="20">
        <f t="shared" si="190"/>
        <v>0</v>
      </c>
      <c r="X355" s="20">
        <f t="shared" si="191"/>
        <v>0</v>
      </c>
      <c r="Y355" s="26">
        <f t="shared" si="192"/>
        <v>0</v>
      </c>
      <c r="Z355" s="31">
        <v>45383</v>
      </c>
      <c r="AA355" s="28">
        <f t="shared" si="209"/>
        <v>0</v>
      </c>
      <c r="AB355" s="20">
        <f t="shared" si="193"/>
        <v>0</v>
      </c>
      <c r="AC355" s="28">
        <f t="shared" si="210"/>
        <v>0</v>
      </c>
      <c r="AD355" s="20">
        <f t="shared" si="211"/>
        <v>0</v>
      </c>
      <c r="AE355" s="25">
        <f t="shared" si="212"/>
        <v>337</v>
      </c>
      <c r="AF355" s="20">
        <f t="shared" si="194"/>
        <v>0</v>
      </c>
      <c r="AG355" s="20">
        <f t="shared" si="195"/>
        <v>0</v>
      </c>
      <c r="AH355" s="20">
        <f t="shared" si="196"/>
        <v>0</v>
      </c>
      <c r="AI355" s="26">
        <f t="shared" si="197"/>
        <v>0</v>
      </c>
      <c r="AJ355" s="31">
        <v>45383</v>
      </c>
      <c r="AK355" s="28">
        <f t="shared" si="213"/>
        <v>0</v>
      </c>
      <c r="AL355" s="20">
        <f t="shared" si="198"/>
        <v>0</v>
      </c>
      <c r="AM355" s="28">
        <f t="shared" si="214"/>
        <v>0</v>
      </c>
      <c r="AN355" s="20">
        <f t="shared" si="215"/>
        <v>0</v>
      </c>
    </row>
    <row r="356" spans="1:40" ht="11.1" customHeight="1">
      <c r="A356" s="25">
        <f t="shared" si="199"/>
        <v>338</v>
      </c>
      <c r="B356" s="20">
        <f t="shared" si="180"/>
        <v>0</v>
      </c>
      <c r="C356" s="20">
        <f t="shared" si="181"/>
        <v>0</v>
      </c>
      <c r="D356" s="20">
        <f t="shared" si="182"/>
        <v>0</v>
      </c>
      <c r="E356" s="26">
        <f t="shared" si="183"/>
        <v>0</v>
      </c>
      <c r="F356" s="31">
        <v>45413</v>
      </c>
      <c r="G356" s="28">
        <f t="shared" si="200"/>
        <v>0</v>
      </c>
      <c r="H356" s="20">
        <f t="shared" si="201"/>
        <v>0</v>
      </c>
      <c r="I356" s="28">
        <f t="shared" si="202"/>
        <v>0</v>
      </c>
      <c r="J356" s="20">
        <f t="shared" si="203"/>
        <v>0</v>
      </c>
      <c r="K356" s="25">
        <f t="shared" si="204"/>
        <v>338</v>
      </c>
      <c r="L356" s="20">
        <f t="shared" si="184"/>
        <v>0</v>
      </c>
      <c r="M356" s="20">
        <f t="shared" si="185"/>
        <v>0</v>
      </c>
      <c r="N356" s="20">
        <f t="shared" si="186"/>
        <v>0</v>
      </c>
      <c r="O356" s="26">
        <f t="shared" si="187"/>
        <v>0</v>
      </c>
      <c r="P356" s="31">
        <v>45413</v>
      </c>
      <c r="Q356" s="28">
        <f t="shared" si="205"/>
        <v>0</v>
      </c>
      <c r="R356" s="20">
        <f t="shared" si="188"/>
        <v>0</v>
      </c>
      <c r="S356" s="28">
        <f t="shared" si="206"/>
        <v>0</v>
      </c>
      <c r="T356" s="20">
        <f t="shared" si="207"/>
        <v>0</v>
      </c>
      <c r="U356" s="25">
        <f t="shared" si="208"/>
        <v>338</v>
      </c>
      <c r="V356" s="20">
        <f t="shared" si="189"/>
        <v>0</v>
      </c>
      <c r="W356" s="20">
        <f t="shared" si="190"/>
        <v>0</v>
      </c>
      <c r="X356" s="20">
        <f t="shared" si="191"/>
        <v>0</v>
      </c>
      <c r="Y356" s="26">
        <f t="shared" si="192"/>
        <v>0</v>
      </c>
      <c r="Z356" s="31">
        <v>45413</v>
      </c>
      <c r="AA356" s="28">
        <f t="shared" si="209"/>
        <v>0</v>
      </c>
      <c r="AB356" s="20">
        <f t="shared" si="193"/>
        <v>0</v>
      </c>
      <c r="AC356" s="28">
        <f t="shared" si="210"/>
        <v>0</v>
      </c>
      <c r="AD356" s="20">
        <f t="shared" si="211"/>
        <v>0</v>
      </c>
      <c r="AE356" s="25">
        <f t="shared" si="212"/>
        <v>338</v>
      </c>
      <c r="AF356" s="20">
        <f t="shared" si="194"/>
        <v>0</v>
      </c>
      <c r="AG356" s="20">
        <f t="shared" si="195"/>
        <v>0</v>
      </c>
      <c r="AH356" s="20">
        <f t="shared" si="196"/>
        <v>0</v>
      </c>
      <c r="AI356" s="26">
        <f t="shared" si="197"/>
        <v>0</v>
      </c>
      <c r="AJ356" s="31">
        <v>45413</v>
      </c>
      <c r="AK356" s="28">
        <f t="shared" si="213"/>
        <v>0</v>
      </c>
      <c r="AL356" s="20">
        <f t="shared" si="198"/>
        <v>0</v>
      </c>
      <c r="AM356" s="28">
        <f t="shared" si="214"/>
        <v>0</v>
      </c>
      <c r="AN356" s="20">
        <f t="shared" si="215"/>
        <v>0</v>
      </c>
    </row>
    <row r="357" spans="1:40" ht="11.1" customHeight="1">
      <c r="A357" s="25">
        <f t="shared" si="199"/>
        <v>339</v>
      </c>
      <c r="B357" s="20">
        <f t="shared" si="180"/>
        <v>0</v>
      </c>
      <c r="C357" s="20">
        <f t="shared" si="181"/>
        <v>0</v>
      </c>
      <c r="D357" s="20">
        <f t="shared" si="182"/>
        <v>0</v>
      </c>
      <c r="E357" s="26">
        <f t="shared" si="183"/>
        <v>0</v>
      </c>
      <c r="F357" s="31">
        <v>45444</v>
      </c>
      <c r="G357" s="28">
        <f t="shared" si="200"/>
        <v>0</v>
      </c>
      <c r="H357" s="20">
        <f t="shared" si="201"/>
        <v>0</v>
      </c>
      <c r="I357" s="28">
        <f t="shared" si="202"/>
        <v>0</v>
      </c>
      <c r="J357" s="20">
        <f t="shared" si="203"/>
        <v>0</v>
      </c>
      <c r="K357" s="25">
        <f t="shared" si="204"/>
        <v>339</v>
      </c>
      <c r="L357" s="20">
        <f t="shared" si="184"/>
        <v>0</v>
      </c>
      <c r="M357" s="20">
        <f t="shared" si="185"/>
        <v>0</v>
      </c>
      <c r="N357" s="20">
        <f t="shared" si="186"/>
        <v>0</v>
      </c>
      <c r="O357" s="26">
        <f t="shared" si="187"/>
        <v>0</v>
      </c>
      <c r="P357" s="31">
        <v>45444</v>
      </c>
      <c r="Q357" s="28">
        <f t="shared" si="205"/>
        <v>0</v>
      </c>
      <c r="R357" s="20">
        <f t="shared" si="188"/>
        <v>0</v>
      </c>
      <c r="S357" s="28">
        <f t="shared" si="206"/>
        <v>0</v>
      </c>
      <c r="T357" s="20">
        <f t="shared" si="207"/>
        <v>0</v>
      </c>
      <c r="U357" s="25">
        <f t="shared" si="208"/>
        <v>339</v>
      </c>
      <c r="V357" s="20">
        <f t="shared" si="189"/>
        <v>0</v>
      </c>
      <c r="W357" s="20">
        <f t="shared" si="190"/>
        <v>0</v>
      </c>
      <c r="X357" s="20">
        <f t="shared" si="191"/>
        <v>0</v>
      </c>
      <c r="Y357" s="26">
        <f t="shared" si="192"/>
        <v>0</v>
      </c>
      <c r="Z357" s="31">
        <v>45444</v>
      </c>
      <c r="AA357" s="28">
        <f t="shared" si="209"/>
        <v>0</v>
      </c>
      <c r="AB357" s="20">
        <f t="shared" si="193"/>
        <v>0</v>
      </c>
      <c r="AC357" s="28">
        <f t="shared" si="210"/>
        <v>0</v>
      </c>
      <c r="AD357" s="20">
        <f t="shared" si="211"/>
        <v>0</v>
      </c>
      <c r="AE357" s="25">
        <f t="shared" si="212"/>
        <v>339</v>
      </c>
      <c r="AF357" s="20">
        <f t="shared" si="194"/>
        <v>0</v>
      </c>
      <c r="AG357" s="20">
        <f t="shared" si="195"/>
        <v>0</v>
      </c>
      <c r="AH357" s="20">
        <f t="shared" si="196"/>
        <v>0</v>
      </c>
      <c r="AI357" s="26">
        <f t="shared" si="197"/>
        <v>0</v>
      </c>
      <c r="AJ357" s="31">
        <v>45444</v>
      </c>
      <c r="AK357" s="28">
        <f t="shared" si="213"/>
        <v>0</v>
      </c>
      <c r="AL357" s="20">
        <f t="shared" si="198"/>
        <v>0</v>
      </c>
      <c r="AM357" s="28">
        <f t="shared" si="214"/>
        <v>0</v>
      </c>
      <c r="AN357" s="20">
        <f t="shared" si="215"/>
        <v>0</v>
      </c>
    </row>
    <row r="358" spans="1:40" ht="11.1" customHeight="1">
      <c r="A358" s="25">
        <f t="shared" si="199"/>
        <v>340</v>
      </c>
      <c r="B358" s="20">
        <f t="shared" si="180"/>
        <v>0</v>
      </c>
      <c r="C358" s="20">
        <f t="shared" si="181"/>
        <v>0</v>
      </c>
      <c r="D358" s="20">
        <f t="shared" si="182"/>
        <v>0</v>
      </c>
      <c r="E358" s="26">
        <f t="shared" si="183"/>
        <v>0</v>
      </c>
      <c r="F358" s="31">
        <v>45474</v>
      </c>
      <c r="G358" s="28">
        <f t="shared" si="200"/>
        <v>0</v>
      </c>
      <c r="H358" s="20">
        <f t="shared" si="201"/>
        <v>0</v>
      </c>
      <c r="I358" s="28">
        <f t="shared" si="202"/>
        <v>0</v>
      </c>
      <c r="J358" s="20">
        <f t="shared" si="203"/>
        <v>0</v>
      </c>
      <c r="K358" s="25">
        <f t="shared" si="204"/>
        <v>340</v>
      </c>
      <c r="L358" s="20">
        <f t="shared" si="184"/>
        <v>0</v>
      </c>
      <c r="M358" s="20">
        <f t="shared" si="185"/>
        <v>0</v>
      </c>
      <c r="N358" s="20">
        <f t="shared" si="186"/>
        <v>0</v>
      </c>
      <c r="O358" s="26">
        <f t="shared" si="187"/>
        <v>0</v>
      </c>
      <c r="P358" s="31">
        <v>45474</v>
      </c>
      <c r="Q358" s="28">
        <f t="shared" si="205"/>
        <v>0</v>
      </c>
      <c r="R358" s="20">
        <f t="shared" si="188"/>
        <v>0</v>
      </c>
      <c r="S358" s="28">
        <f t="shared" si="206"/>
        <v>0</v>
      </c>
      <c r="T358" s="20">
        <f t="shared" si="207"/>
        <v>0</v>
      </c>
      <c r="U358" s="25">
        <f t="shared" si="208"/>
        <v>340</v>
      </c>
      <c r="V358" s="20">
        <f t="shared" si="189"/>
        <v>0</v>
      </c>
      <c r="W358" s="20">
        <f t="shared" si="190"/>
        <v>0</v>
      </c>
      <c r="X358" s="20">
        <f t="shared" si="191"/>
        <v>0</v>
      </c>
      <c r="Y358" s="26">
        <f t="shared" si="192"/>
        <v>0</v>
      </c>
      <c r="Z358" s="31">
        <v>45474</v>
      </c>
      <c r="AA358" s="28">
        <f t="shared" si="209"/>
        <v>0</v>
      </c>
      <c r="AB358" s="20">
        <f t="shared" si="193"/>
        <v>0</v>
      </c>
      <c r="AC358" s="28">
        <f t="shared" si="210"/>
        <v>0</v>
      </c>
      <c r="AD358" s="20">
        <f t="shared" si="211"/>
        <v>0</v>
      </c>
      <c r="AE358" s="25">
        <f t="shared" si="212"/>
        <v>340</v>
      </c>
      <c r="AF358" s="20">
        <f t="shared" si="194"/>
        <v>0</v>
      </c>
      <c r="AG358" s="20">
        <f t="shared" si="195"/>
        <v>0</v>
      </c>
      <c r="AH358" s="20">
        <f t="shared" si="196"/>
        <v>0</v>
      </c>
      <c r="AI358" s="26">
        <f t="shared" si="197"/>
        <v>0</v>
      </c>
      <c r="AJ358" s="31">
        <v>45474</v>
      </c>
      <c r="AK358" s="28">
        <f t="shared" si="213"/>
        <v>0</v>
      </c>
      <c r="AL358" s="20">
        <f t="shared" si="198"/>
        <v>0</v>
      </c>
      <c r="AM358" s="28">
        <f t="shared" si="214"/>
        <v>0</v>
      </c>
      <c r="AN358" s="20">
        <f t="shared" si="215"/>
        <v>0</v>
      </c>
    </row>
    <row r="359" spans="1:40" ht="11.1" customHeight="1">
      <c r="A359" s="25">
        <f t="shared" si="199"/>
        <v>341</v>
      </c>
      <c r="B359" s="20">
        <f t="shared" si="180"/>
        <v>0</v>
      </c>
      <c r="C359" s="20">
        <f t="shared" si="181"/>
        <v>0</v>
      </c>
      <c r="D359" s="20">
        <f t="shared" si="182"/>
        <v>0</v>
      </c>
      <c r="E359" s="26">
        <f t="shared" si="183"/>
        <v>0</v>
      </c>
      <c r="F359" s="31">
        <v>45505</v>
      </c>
      <c r="G359" s="28">
        <f t="shared" si="200"/>
        <v>0</v>
      </c>
      <c r="H359" s="20">
        <f t="shared" si="201"/>
        <v>0</v>
      </c>
      <c r="I359" s="28">
        <f t="shared" si="202"/>
        <v>0</v>
      </c>
      <c r="J359" s="20">
        <f t="shared" si="203"/>
        <v>0</v>
      </c>
      <c r="K359" s="25">
        <f t="shared" si="204"/>
        <v>341</v>
      </c>
      <c r="L359" s="20">
        <f t="shared" si="184"/>
        <v>0</v>
      </c>
      <c r="M359" s="20">
        <f t="shared" si="185"/>
        <v>0</v>
      </c>
      <c r="N359" s="20">
        <f t="shared" si="186"/>
        <v>0</v>
      </c>
      <c r="O359" s="26">
        <f t="shared" si="187"/>
        <v>0</v>
      </c>
      <c r="P359" s="31">
        <v>45505</v>
      </c>
      <c r="Q359" s="28">
        <f t="shared" si="205"/>
        <v>0</v>
      </c>
      <c r="R359" s="20">
        <f t="shared" si="188"/>
        <v>0</v>
      </c>
      <c r="S359" s="28">
        <f t="shared" si="206"/>
        <v>0</v>
      </c>
      <c r="T359" s="20">
        <f t="shared" si="207"/>
        <v>0</v>
      </c>
      <c r="U359" s="25">
        <f t="shared" si="208"/>
        <v>341</v>
      </c>
      <c r="V359" s="20">
        <f t="shared" si="189"/>
        <v>0</v>
      </c>
      <c r="W359" s="20">
        <f t="shared" si="190"/>
        <v>0</v>
      </c>
      <c r="X359" s="20">
        <f t="shared" si="191"/>
        <v>0</v>
      </c>
      <c r="Y359" s="26">
        <f t="shared" si="192"/>
        <v>0</v>
      </c>
      <c r="Z359" s="31">
        <v>45505</v>
      </c>
      <c r="AA359" s="28">
        <f t="shared" si="209"/>
        <v>0</v>
      </c>
      <c r="AB359" s="20">
        <f t="shared" si="193"/>
        <v>0</v>
      </c>
      <c r="AC359" s="28">
        <f t="shared" si="210"/>
        <v>0</v>
      </c>
      <c r="AD359" s="20">
        <f t="shared" si="211"/>
        <v>0</v>
      </c>
      <c r="AE359" s="25">
        <f t="shared" si="212"/>
        <v>341</v>
      </c>
      <c r="AF359" s="20">
        <f t="shared" si="194"/>
        <v>0</v>
      </c>
      <c r="AG359" s="20">
        <f t="shared" si="195"/>
        <v>0</v>
      </c>
      <c r="AH359" s="20">
        <f t="shared" si="196"/>
        <v>0</v>
      </c>
      <c r="AI359" s="26">
        <f t="shared" si="197"/>
        <v>0</v>
      </c>
      <c r="AJ359" s="31">
        <v>45505</v>
      </c>
      <c r="AK359" s="28">
        <f t="shared" si="213"/>
        <v>0</v>
      </c>
      <c r="AL359" s="20">
        <f t="shared" si="198"/>
        <v>0</v>
      </c>
      <c r="AM359" s="28">
        <f t="shared" si="214"/>
        <v>0</v>
      </c>
      <c r="AN359" s="20">
        <f t="shared" si="215"/>
        <v>0</v>
      </c>
    </row>
    <row r="360" spans="1:40" ht="11.1" customHeight="1">
      <c r="A360" s="25">
        <f t="shared" si="199"/>
        <v>342</v>
      </c>
      <c r="B360" s="20">
        <f t="shared" si="180"/>
        <v>0</v>
      </c>
      <c r="C360" s="20">
        <f t="shared" si="181"/>
        <v>0</v>
      </c>
      <c r="D360" s="20">
        <f t="shared" si="182"/>
        <v>0</v>
      </c>
      <c r="E360" s="26">
        <f t="shared" si="183"/>
        <v>0</v>
      </c>
      <c r="F360" s="31">
        <v>45536</v>
      </c>
      <c r="G360" s="28">
        <f t="shared" si="200"/>
        <v>0</v>
      </c>
      <c r="H360" s="20">
        <f t="shared" si="201"/>
        <v>0</v>
      </c>
      <c r="I360" s="28">
        <f t="shared" si="202"/>
        <v>0</v>
      </c>
      <c r="J360" s="20">
        <f t="shared" si="203"/>
        <v>0</v>
      </c>
      <c r="K360" s="25">
        <f t="shared" si="204"/>
        <v>342</v>
      </c>
      <c r="L360" s="20">
        <f t="shared" si="184"/>
        <v>0</v>
      </c>
      <c r="M360" s="20">
        <f t="shared" si="185"/>
        <v>0</v>
      </c>
      <c r="N360" s="20">
        <f t="shared" si="186"/>
        <v>0</v>
      </c>
      <c r="O360" s="26">
        <f t="shared" si="187"/>
        <v>0</v>
      </c>
      <c r="P360" s="31">
        <v>45536</v>
      </c>
      <c r="Q360" s="28">
        <f t="shared" si="205"/>
        <v>0</v>
      </c>
      <c r="R360" s="20">
        <f t="shared" si="188"/>
        <v>0</v>
      </c>
      <c r="S360" s="28">
        <f t="shared" si="206"/>
        <v>0</v>
      </c>
      <c r="T360" s="20">
        <f t="shared" si="207"/>
        <v>0</v>
      </c>
      <c r="U360" s="25">
        <f t="shared" si="208"/>
        <v>342</v>
      </c>
      <c r="V360" s="20">
        <f t="shared" si="189"/>
        <v>0</v>
      </c>
      <c r="W360" s="20">
        <f t="shared" si="190"/>
        <v>0</v>
      </c>
      <c r="X360" s="20">
        <f t="shared" si="191"/>
        <v>0</v>
      </c>
      <c r="Y360" s="26">
        <f t="shared" si="192"/>
        <v>0</v>
      </c>
      <c r="Z360" s="31">
        <v>45536</v>
      </c>
      <c r="AA360" s="28">
        <f t="shared" si="209"/>
        <v>0</v>
      </c>
      <c r="AB360" s="20">
        <f t="shared" si="193"/>
        <v>0</v>
      </c>
      <c r="AC360" s="28">
        <f t="shared" si="210"/>
        <v>0</v>
      </c>
      <c r="AD360" s="20">
        <f t="shared" si="211"/>
        <v>0</v>
      </c>
      <c r="AE360" s="25">
        <f t="shared" si="212"/>
        <v>342</v>
      </c>
      <c r="AF360" s="20">
        <f t="shared" si="194"/>
        <v>0</v>
      </c>
      <c r="AG360" s="20">
        <f t="shared" si="195"/>
        <v>0</v>
      </c>
      <c r="AH360" s="20">
        <f t="shared" si="196"/>
        <v>0</v>
      </c>
      <c r="AI360" s="26">
        <f t="shared" si="197"/>
        <v>0</v>
      </c>
      <c r="AJ360" s="31">
        <v>45536</v>
      </c>
      <c r="AK360" s="28">
        <f t="shared" si="213"/>
        <v>0</v>
      </c>
      <c r="AL360" s="20">
        <f t="shared" si="198"/>
        <v>0</v>
      </c>
      <c r="AM360" s="28">
        <f t="shared" si="214"/>
        <v>0</v>
      </c>
      <c r="AN360" s="20">
        <f t="shared" si="215"/>
        <v>0</v>
      </c>
    </row>
    <row r="361" spans="1:40" ht="11.1" customHeight="1">
      <c r="A361" s="25">
        <f t="shared" si="199"/>
        <v>343</v>
      </c>
      <c r="B361" s="20">
        <f t="shared" si="180"/>
        <v>0</v>
      </c>
      <c r="C361" s="20">
        <f t="shared" si="181"/>
        <v>0</v>
      </c>
      <c r="D361" s="20">
        <f t="shared" si="182"/>
        <v>0</v>
      </c>
      <c r="E361" s="26">
        <f t="shared" si="183"/>
        <v>0</v>
      </c>
      <c r="F361" s="31">
        <v>45566</v>
      </c>
      <c r="G361" s="28">
        <f t="shared" si="200"/>
        <v>0</v>
      </c>
      <c r="H361" s="20">
        <f t="shared" si="201"/>
        <v>0</v>
      </c>
      <c r="I361" s="28">
        <f t="shared" si="202"/>
        <v>0</v>
      </c>
      <c r="J361" s="20">
        <f t="shared" si="203"/>
        <v>0</v>
      </c>
      <c r="K361" s="25">
        <f t="shared" si="204"/>
        <v>343</v>
      </c>
      <c r="L361" s="20">
        <f t="shared" si="184"/>
        <v>0</v>
      </c>
      <c r="M361" s="20">
        <f t="shared" si="185"/>
        <v>0</v>
      </c>
      <c r="N361" s="20">
        <f t="shared" si="186"/>
        <v>0</v>
      </c>
      <c r="O361" s="26">
        <f t="shared" si="187"/>
        <v>0</v>
      </c>
      <c r="P361" s="31">
        <v>45566</v>
      </c>
      <c r="Q361" s="28">
        <f t="shared" si="205"/>
        <v>0</v>
      </c>
      <c r="R361" s="20">
        <f t="shared" si="188"/>
        <v>0</v>
      </c>
      <c r="S361" s="28">
        <f t="shared" si="206"/>
        <v>0</v>
      </c>
      <c r="T361" s="20">
        <f t="shared" si="207"/>
        <v>0</v>
      </c>
      <c r="U361" s="25">
        <f t="shared" si="208"/>
        <v>343</v>
      </c>
      <c r="V361" s="20">
        <f t="shared" si="189"/>
        <v>0</v>
      </c>
      <c r="W361" s="20">
        <f t="shared" si="190"/>
        <v>0</v>
      </c>
      <c r="X361" s="20">
        <f t="shared" si="191"/>
        <v>0</v>
      </c>
      <c r="Y361" s="26">
        <f t="shared" si="192"/>
        <v>0</v>
      </c>
      <c r="Z361" s="31">
        <v>45566</v>
      </c>
      <c r="AA361" s="28">
        <f t="shared" si="209"/>
        <v>0</v>
      </c>
      <c r="AB361" s="20">
        <f t="shared" si="193"/>
        <v>0</v>
      </c>
      <c r="AC361" s="28">
        <f t="shared" si="210"/>
        <v>0</v>
      </c>
      <c r="AD361" s="20">
        <f t="shared" si="211"/>
        <v>0</v>
      </c>
      <c r="AE361" s="25">
        <f t="shared" si="212"/>
        <v>343</v>
      </c>
      <c r="AF361" s="20">
        <f t="shared" si="194"/>
        <v>0</v>
      </c>
      <c r="AG361" s="20">
        <f t="shared" si="195"/>
        <v>0</v>
      </c>
      <c r="AH361" s="20">
        <f t="shared" si="196"/>
        <v>0</v>
      </c>
      <c r="AI361" s="26">
        <f t="shared" si="197"/>
        <v>0</v>
      </c>
      <c r="AJ361" s="31">
        <v>45566</v>
      </c>
      <c r="AK361" s="28">
        <f t="shared" si="213"/>
        <v>0</v>
      </c>
      <c r="AL361" s="20">
        <f t="shared" si="198"/>
        <v>0</v>
      </c>
      <c r="AM361" s="28">
        <f t="shared" si="214"/>
        <v>0</v>
      </c>
      <c r="AN361" s="20">
        <f t="shared" si="215"/>
        <v>0</v>
      </c>
    </row>
    <row r="362" spans="1:40" ht="11.1" customHeight="1">
      <c r="A362" s="25">
        <f t="shared" si="199"/>
        <v>344</v>
      </c>
      <c r="B362" s="20">
        <f t="shared" si="180"/>
        <v>0</v>
      </c>
      <c r="C362" s="20">
        <f t="shared" si="181"/>
        <v>0</v>
      </c>
      <c r="D362" s="20">
        <f t="shared" si="182"/>
        <v>0</v>
      </c>
      <c r="E362" s="26">
        <f t="shared" si="183"/>
        <v>0</v>
      </c>
      <c r="F362" s="31">
        <v>45597</v>
      </c>
      <c r="G362" s="28">
        <f t="shared" si="200"/>
        <v>0</v>
      </c>
      <c r="H362" s="20">
        <f t="shared" si="201"/>
        <v>0</v>
      </c>
      <c r="I362" s="28">
        <f t="shared" si="202"/>
        <v>0</v>
      </c>
      <c r="J362" s="20">
        <f t="shared" si="203"/>
        <v>0</v>
      </c>
      <c r="K362" s="25">
        <f t="shared" si="204"/>
        <v>344</v>
      </c>
      <c r="L362" s="20">
        <f t="shared" si="184"/>
        <v>0</v>
      </c>
      <c r="M362" s="20">
        <f t="shared" si="185"/>
        <v>0</v>
      </c>
      <c r="N362" s="20">
        <f t="shared" si="186"/>
        <v>0</v>
      </c>
      <c r="O362" s="26">
        <f t="shared" si="187"/>
        <v>0</v>
      </c>
      <c r="P362" s="31">
        <v>45597</v>
      </c>
      <c r="Q362" s="28">
        <f t="shared" si="205"/>
        <v>0</v>
      </c>
      <c r="R362" s="20">
        <f t="shared" si="188"/>
        <v>0</v>
      </c>
      <c r="S362" s="28">
        <f t="shared" si="206"/>
        <v>0</v>
      </c>
      <c r="T362" s="20">
        <f t="shared" si="207"/>
        <v>0</v>
      </c>
      <c r="U362" s="25">
        <f t="shared" si="208"/>
        <v>344</v>
      </c>
      <c r="V362" s="20">
        <f t="shared" si="189"/>
        <v>0</v>
      </c>
      <c r="W362" s="20">
        <f t="shared" si="190"/>
        <v>0</v>
      </c>
      <c r="X362" s="20">
        <f t="shared" si="191"/>
        <v>0</v>
      </c>
      <c r="Y362" s="26">
        <f t="shared" si="192"/>
        <v>0</v>
      </c>
      <c r="Z362" s="31">
        <v>45597</v>
      </c>
      <c r="AA362" s="28">
        <f t="shared" si="209"/>
        <v>0</v>
      </c>
      <c r="AB362" s="20">
        <f t="shared" si="193"/>
        <v>0</v>
      </c>
      <c r="AC362" s="28">
        <f t="shared" si="210"/>
        <v>0</v>
      </c>
      <c r="AD362" s="20">
        <f t="shared" si="211"/>
        <v>0</v>
      </c>
      <c r="AE362" s="25">
        <f t="shared" si="212"/>
        <v>344</v>
      </c>
      <c r="AF362" s="20">
        <f t="shared" si="194"/>
        <v>0</v>
      </c>
      <c r="AG362" s="20">
        <f t="shared" si="195"/>
        <v>0</v>
      </c>
      <c r="AH362" s="20">
        <f t="shared" si="196"/>
        <v>0</v>
      </c>
      <c r="AI362" s="26">
        <f t="shared" si="197"/>
        <v>0</v>
      </c>
      <c r="AJ362" s="31">
        <v>45597</v>
      </c>
      <c r="AK362" s="28">
        <f t="shared" si="213"/>
        <v>0</v>
      </c>
      <c r="AL362" s="20">
        <f t="shared" si="198"/>
        <v>0</v>
      </c>
      <c r="AM362" s="28">
        <f t="shared" si="214"/>
        <v>0</v>
      </c>
      <c r="AN362" s="20">
        <f t="shared" si="215"/>
        <v>0</v>
      </c>
    </row>
    <row r="363" spans="1:40" ht="11.1" customHeight="1">
      <c r="A363" s="25">
        <f t="shared" si="199"/>
        <v>345</v>
      </c>
      <c r="B363" s="20">
        <f t="shared" si="180"/>
        <v>0</v>
      </c>
      <c r="C363" s="20">
        <f t="shared" si="181"/>
        <v>0</v>
      </c>
      <c r="D363" s="20">
        <f t="shared" si="182"/>
        <v>0</v>
      </c>
      <c r="E363" s="26">
        <f t="shared" si="183"/>
        <v>0</v>
      </c>
      <c r="F363" s="31">
        <v>45627</v>
      </c>
      <c r="G363" s="28">
        <f t="shared" si="200"/>
        <v>0</v>
      </c>
      <c r="H363" s="20">
        <f t="shared" si="201"/>
        <v>0</v>
      </c>
      <c r="I363" s="28">
        <f t="shared" si="202"/>
        <v>0</v>
      </c>
      <c r="J363" s="20">
        <f t="shared" si="203"/>
        <v>0</v>
      </c>
      <c r="K363" s="25">
        <f t="shared" si="204"/>
        <v>345</v>
      </c>
      <c r="L363" s="20">
        <f t="shared" si="184"/>
        <v>0</v>
      </c>
      <c r="M363" s="20">
        <f t="shared" si="185"/>
        <v>0</v>
      </c>
      <c r="N363" s="20">
        <f t="shared" si="186"/>
        <v>0</v>
      </c>
      <c r="O363" s="26">
        <f t="shared" si="187"/>
        <v>0</v>
      </c>
      <c r="P363" s="31">
        <v>45627</v>
      </c>
      <c r="Q363" s="28">
        <f t="shared" si="205"/>
        <v>0</v>
      </c>
      <c r="R363" s="20">
        <f t="shared" si="188"/>
        <v>0</v>
      </c>
      <c r="S363" s="28">
        <f t="shared" si="206"/>
        <v>0</v>
      </c>
      <c r="T363" s="20">
        <f t="shared" si="207"/>
        <v>0</v>
      </c>
      <c r="U363" s="25">
        <f t="shared" si="208"/>
        <v>345</v>
      </c>
      <c r="V363" s="20">
        <f t="shared" si="189"/>
        <v>0</v>
      </c>
      <c r="W363" s="20">
        <f t="shared" si="190"/>
        <v>0</v>
      </c>
      <c r="X363" s="20">
        <f t="shared" si="191"/>
        <v>0</v>
      </c>
      <c r="Y363" s="26">
        <f t="shared" si="192"/>
        <v>0</v>
      </c>
      <c r="Z363" s="31">
        <v>45627</v>
      </c>
      <c r="AA363" s="28">
        <f t="shared" si="209"/>
        <v>0</v>
      </c>
      <c r="AB363" s="20">
        <f t="shared" si="193"/>
        <v>0</v>
      </c>
      <c r="AC363" s="28">
        <f t="shared" si="210"/>
        <v>0</v>
      </c>
      <c r="AD363" s="20">
        <f t="shared" si="211"/>
        <v>0</v>
      </c>
      <c r="AE363" s="25">
        <f t="shared" si="212"/>
        <v>345</v>
      </c>
      <c r="AF363" s="20">
        <f t="shared" si="194"/>
        <v>0</v>
      </c>
      <c r="AG363" s="20">
        <f t="shared" si="195"/>
        <v>0</v>
      </c>
      <c r="AH363" s="20">
        <f t="shared" si="196"/>
        <v>0</v>
      </c>
      <c r="AI363" s="26">
        <f t="shared" si="197"/>
        <v>0</v>
      </c>
      <c r="AJ363" s="31">
        <v>45627</v>
      </c>
      <c r="AK363" s="28">
        <f t="shared" si="213"/>
        <v>0</v>
      </c>
      <c r="AL363" s="20">
        <f t="shared" si="198"/>
        <v>0</v>
      </c>
      <c r="AM363" s="28">
        <f t="shared" si="214"/>
        <v>0</v>
      </c>
      <c r="AN363" s="20">
        <f t="shared" si="215"/>
        <v>0</v>
      </c>
    </row>
    <row r="364" spans="1:40" ht="11.1" customHeight="1">
      <c r="A364" s="25">
        <f t="shared" si="199"/>
        <v>346</v>
      </c>
      <c r="B364" s="20">
        <f t="shared" si="180"/>
        <v>0</v>
      </c>
      <c r="C364" s="20">
        <f t="shared" si="181"/>
        <v>0</v>
      </c>
      <c r="D364" s="20">
        <f t="shared" si="182"/>
        <v>0</v>
      </c>
      <c r="E364" s="26">
        <f t="shared" si="183"/>
        <v>0</v>
      </c>
      <c r="F364" s="31">
        <v>45658</v>
      </c>
      <c r="G364" s="28">
        <f t="shared" si="200"/>
        <v>0</v>
      </c>
      <c r="H364" s="20">
        <f t="shared" si="201"/>
        <v>0</v>
      </c>
      <c r="I364" s="28">
        <f t="shared" si="202"/>
        <v>0</v>
      </c>
      <c r="J364" s="20">
        <f t="shared" si="203"/>
        <v>0</v>
      </c>
      <c r="K364" s="25">
        <f t="shared" si="204"/>
        <v>346</v>
      </c>
      <c r="L364" s="20">
        <f t="shared" si="184"/>
        <v>0</v>
      </c>
      <c r="M364" s="20">
        <f t="shared" si="185"/>
        <v>0</v>
      </c>
      <c r="N364" s="20">
        <f t="shared" si="186"/>
        <v>0</v>
      </c>
      <c r="O364" s="26">
        <f t="shared" si="187"/>
        <v>0</v>
      </c>
      <c r="P364" s="31">
        <v>45658</v>
      </c>
      <c r="Q364" s="28">
        <f t="shared" si="205"/>
        <v>0</v>
      </c>
      <c r="R364" s="20">
        <f t="shared" si="188"/>
        <v>0</v>
      </c>
      <c r="S364" s="28">
        <f t="shared" si="206"/>
        <v>0</v>
      </c>
      <c r="T364" s="20">
        <f t="shared" si="207"/>
        <v>0</v>
      </c>
      <c r="U364" s="25">
        <f t="shared" si="208"/>
        <v>346</v>
      </c>
      <c r="V364" s="20">
        <f t="shared" si="189"/>
        <v>0</v>
      </c>
      <c r="W364" s="20">
        <f t="shared" si="190"/>
        <v>0</v>
      </c>
      <c r="X364" s="20">
        <f t="shared" si="191"/>
        <v>0</v>
      </c>
      <c r="Y364" s="26">
        <f t="shared" si="192"/>
        <v>0</v>
      </c>
      <c r="Z364" s="31">
        <v>45658</v>
      </c>
      <c r="AA364" s="28">
        <f t="shared" si="209"/>
        <v>0</v>
      </c>
      <c r="AB364" s="20">
        <f t="shared" si="193"/>
        <v>0</v>
      </c>
      <c r="AC364" s="28">
        <f t="shared" si="210"/>
        <v>0</v>
      </c>
      <c r="AD364" s="20">
        <f t="shared" si="211"/>
        <v>0</v>
      </c>
      <c r="AE364" s="25">
        <f t="shared" si="212"/>
        <v>346</v>
      </c>
      <c r="AF364" s="20">
        <f t="shared" si="194"/>
        <v>0</v>
      </c>
      <c r="AG364" s="20">
        <f t="shared" si="195"/>
        <v>0</v>
      </c>
      <c r="AH364" s="20">
        <f t="shared" si="196"/>
        <v>0</v>
      </c>
      <c r="AI364" s="26">
        <f t="shared" si="197"/>
        <v>0</v>
      </c>
      <c r="AJ364" s="31">
        <v>45658</v>
      </c>
      <c r="AK364" s="28">
        <f t="shared" si="213"/>
        <v>0</v>
      </c>
      <c r="AL364" s="20">
        <f t="shared" si="198"/>
        <v>0</v>
      </c>
      <c r="AM364" s="28">
        <f t="shared" si="214"/>
        <v>0</v>
      </c>
      <c r="AN364" s="20">
        <f t="shared" si="215"/>
        <v>0</v>
      </c>
    </row>
    <row r="365" spans="1:40" ht="11.1" customHeight="1">
      <c r="A365" s="25">
        <f t="shared" si="199"/>
        <v>347</v>
      </c>
      <c r="B365" s="20">
        <f t="shared" si="180"/>
        <v>0</v>
      </c>
      <c r="C365" s="20">
        <f t="shared" si="181"/>
        <v>0</v>
      </c>
      <c r="D365" s="20">
        <f t="shared" si="182"/>
        <v>0</v>
      </c>
      <c r="E365" s="26">
        <f t="shared" si="183"/>
        <v>0</v>
      </c>
      <c r="F365" s="31">
        <v>45689</v>
      </c>
      <c r="G365" s="28">
        <f t="shared" si="200"/>
        <v>0</v>
      </c>
      <c r="H365" s="20">
        <f t="shared" si="201"/>
        <v>0</v>
      </c>
      <c r="I365" s="28">
        <f t="shared" si="202"/>
        <v>0</v>
      </c>
      <c r="J365" s="20">
        <f t="shared" si="203"/>
        <v>0</v>
      </c>
      <c r="K365" s="25">
        <f t="shared" si="204"/>
        <v>347</v>
      </c>
      <c r="L365" s="20">
        <f t="shared" si="184"/>
        <v>0</v>
      </c>
      <c r="M365" s="20">
        <f t="shared" si="185"/>
        <v>0</v>
      </c>
      <c r="N365" s="20">
        <f t="shared" si="186"/>
        <v>0</v>
      </c>
      <c r="O365" s="26">
        <f t="shared" si="187"/>
        <v>0</v>
      </c>
      <c r="P365" s="31">
        <v>45689</v>
      </c>
      <c r="Q365" s="28">
        <f t="shared" si="205"/>
        <v>0</v>
      </c>
      <c r="R365" s="20">
        <f t="shared" si="188"/>
        <v>0</v>
      </c>
      <c r="S365" s="28">
        <f t="shared" si="206"/>
        <v>0</v>
      </c>
      <c r="T365" s="20">
        <f t="shared" si="207"/>
        <v>0</v>
      </c>
      <c r="U365" s="25">
        <f t="shared" si="208"/>
        <v>347</v>
      </c>
      <c r="V365" s="20">
        <f t="shared" si="189"/>
        <v>0</v>
      </c>
      <c r="W365" s="20">
        <f t="shared" si="190"/>
        <v>0</v>
      </c>
      <c r="X365" s="20">
        <f t="shared" si="191"/>
        <v>0</v>
      </c>
      <c r="Y365" s="26">
        <f t="shared" si="192"/>
        <v>0</v>
      </c>
      <c r="Z365" s="31">
        <v>45689</v>
      </c>
      <c r="AA365" s="28">
        <f t="shared" si="209"/>
        <v>0</v>
      </c>
      <c r="AB365" s="20">
        <f t="shared" si="193"/>
        <v>0</v>
      </c>
      <c r="AC365" s="28">
        <f t="shared" si="210"/>
        <v>0</v>
      </c>
      <c r="AD365" s="20">
        <f t="shared" si="211"/>
        <v>0</v>
      </c>
      <c r="AE365" s="25">
        <f t="shared" si="212"/>
        <v>347</v>
      </c>
      <c r="AF365" s="20">
        <f t="shared" si="194"/>
        <v>0</v>
      </c>
      <c r="AG365" s="20">
        <f t="shared" si="195"/>
        <v>0</v>
      </c>
      <c r="AH365" s="20">
        <f t="shared" si="196"/>
        <v>0</v>
      </c>
      <c r="AI365" s="26">
        <f t="shared" si="197"/>
        <v>0</v>
      </c>
      <c r="AJ365" s="31">
        <v>45689</v>
      </c>
      <c r="AK365" s="28">
        <f t="shared" si="213"/>
        <v>0</v>
      </c>
      <c r="AL365" s="20">
        <f t="shared" si="198"/>
        <v>0</v>
      </c>
      <c r="AM365" s="28">
        <f t="shared" si="214"/>
        <v>0</v>
      </c>
      <c r="AN365" s="20">
        <f t="shared" si="215"/>
        <v>0</v>
      </c>
    </row>
    <row r="366" spans="1:40" ht="11.1" customHeight="1">
      <c r="A366" s="25">
        <f t="shared" si="199"/>
        <v>348</v>
      </c>
      <c r="B366" s="20">
        <f t="shared" si="180"/>
        <v>0</v>
      </c>
      <c r="C366" s="20">
        <f t="shared" si="181"/>
        <v>0</v>
      </c>
      <c r="D366" s="20">
        <f t="shared" si="182"/>
        <v>0</v>
      </c>
      <c r="E366" s="26">
        <f t="shared" si="183"/>
        <v>0</v>
      </c>
      <c r="F366" s="31">
        <v>45717</v>
      </c>
      <c r="G366" s="28">
        <f t="shared" si="200"/>
        <v>0</v>
      </c>
      <c r="H366" s="20">
        <f t="shared" si="201"/>
        <v>0</v>
      </c>
      <c r="I366" s="28">
        <f t="shared" si="202"/>
        <v>0</v>
      </c>
      <c r="J366" s="20">
        <f t="shared" si="203"/>
        <v>0</v>
      </c>
      <c r="K366" s="25">
        <f t="shared" si="204"/>
        <v>348</v>
      </c>
      <c r="L366" s="20">
        <f t="shared" si="184"/>
        <v>0</v>
      </c>
      <c r="M366" s="20">
        <f t="shared" si="185"/>
        <v>0</v>
      </c>
      <c r="N366" s="20">
        <f t="shared" si="186"/>
        <v>0</v>
      </c>
      <c r="O366" s="26">
        <f t="shared" si="187"/>
        <v>0</v>
      </c>
      <c r="P366" s="31">
        <v>45717</v>
      </c>
      <c r="Q366" s="28">
        <f t="shared" si="205"/>
        <v>0</v>
      </c>
      <c r="R366" s="20">
        <f t="shared" si="188"/>
        <v>0</v>
      </c>
      <c r="S366" s="28">
        <f t="shared" si="206"/>
        <v>0</v>
      </c>
      <c r="T366" s="20">
        <f t="shared" si="207"/>
        <v>0</v>
      </c>
      <c r="U366" s="25">
        <f t="shared" si="208"/>
        <v>348</v>
      </c>
      <c r="V366" s="20">
        <f t="shared" si="189"/>
        <v>0</v>
      </c>
      <c r="W366" s="20">
        <f t="shared" si="190"/>
        <v>0</v>
      </c>
      <c r="X366" s="20">
        <f t="shared" si="191"/>
        <v>0</v>
      </c>
      <c r="Y366" s="26">
        <f t="shared" si="192"/>
        <v>0</v>
      </c>
      <c r="Z366" s="31">
        <v>45717</v>
      </c>
      <c r="AA366" s="28">
        <f t="shared" si="209"/>
        <v>0</v>
      </c>
      <c r="AB366" s="20">
        <f t="shared" si="193"/>
        <v>0</v>
      </c>
      <c r="AC366" s="28">
        <f t="shared" si="210"/>
        <v>0</v>
      </c>
      <c r="AD366" s="20">
        <f t="shared" si="211"/>
        <v>0</v>
      </c>
      <c r="AE366" s="25">
        <f t="shared" si="212"/>
        <v>348</v>
      </c>
      <c r="AF366" s="20">
        <f t="shared" si="194"/>
        <v>0</v>
      </c>
      <c r="AG366" s="20">
        <f t="shared" si="195"/>
        <v>0</v>
      </c>
      <c r="AH366" s="20">
        <f t="shared" si="196"/>
        <v>0</v>
      </c>
      <c r="AI366" s="26">
        <f t="shared" si="197"/>
        <v>0</v>
      </c>
      <c r="AJ366" s="31">
        <v>45717</v>
      </c>
      <c r="AK366" s="28">
        <f t="shared" si="213"/>
        <v>0</v>
      </c>
      <c r="AL366" s="20">
        <f t="shared" si="198"/>
        <v>0</v>
      </c>
      <c r="AM366" s="28">
        <f t="shared" si="214"/>
        <v>0</v>
      </c>
      <c r="AN366" s="20">
        <f t="shared" si="215"/>
        <v>0</v>
      </c>
    </row>
    <row r="367" spans="1:40" ht="11.1" customHeight="1">
      <c r="A367" s="25">
        <f t="shared" si="199"/>
        <v>349</v>
      </c>
      <c r="B367" s="20">
        <f t="shared" si="180"/>
        <v>0</v>
      </c>
      <c r="C367" s="20">
        <f t="shared" si="181"/>
        <v>0</v>
      </c>
      <c r="D367" s="20">
        <f t="shared" si="182"/>
        <v>0</v>
      </c>
      <c r="E367" s="26">
        <f t="shared" si="183"/>
        <v>0</v>
      </c>
      <c r="F367" s="31">
        <v>45748</v>
      </c>
      <c r="G367" s="28">
        <f t="shared" si="200"/>
        <v>0</v>
      </c>
      <c r="H367" s="20">
        <f t="shared" si="201"/>
        <v>0</v>
      </c>
      <c r="I367" s="28">
        <f t="shared" si="202"/>
        <v>0</v>
      </c>
      <c r="J367" s="20">
        <f t="shared" si="203"/>
        <v>0</v>
      </c>
      <c r="K367" s="25">
        <f t="shared" si="204"/>
        <v>349</v>
      </c>
      <c r="L367" s="20">
        <f t="shared" si="184"/>
        <v>0</v>
      </c>
      <c r="M367" s="20">
        <f t="shared" si="185"/>
        <v>0</v>
      </c>
      <c r="N367" s="20">
        <f t="shared" si="186"/>
        <v>0</v>
      </c>
      <c r="O367" s="26">
        <f t="shared" si="187"/>
        <v>0</v>
      </c>
      <c r="P367" s="31">
        <v>45748</v>
      </c>
      <c r="Q367" s="28">
        <f t="shared" si="205"/>
        <v>0</v>
      </c>
      <c r="R367" s="20">
        <f t="shared" si="188"/>
        <v>0</v>
      </c>
      <c r="S367" s="28">
        <f t="shared" si="206"/>
        <v>0</v>
      </c>
      <c r="T367" s="20">
        <f t="shared" si="207"/>
        <v>0</v>
      </c>
      <c r="U367" s="25">
        <f t="shared" si="208"/>
        <v>349</v>
      </c>
      <c r="V367" s="20">
        <f t="shared" si="189"/>
        <v>0</v>
      </c>
      <c r="W367" s="20">
        <f t="shared" si="190"/>
        <v>0</v>
      </c>
      <c r="X367" s="20">
        <f t="shared" si="191"/>
        <v>0</v>
      </c>
      <c r="Y367" s="26">
        <f t="shared" si="192"/>
        <v>0</v>
      </c>
      <c r="Z367" s="31">
        <v>45748</v>
      </c>
      <c r="AA367" s="28">
        <f t="shared" si="209"/>
        <v>0</v>
      </c>
      <c r="AB367" s="20">
        <f t="shared" si="193"/>
        <v>0</v>
      </c>
      <c r="AC367" s="28">
        <f t="shared" si="210"/>
        <v>0</v>
      </c>
      <c r="AD367" s="20">
        <f t="shared" si="211"/>
        <v>0</v>
      </c>
      <c r="AE367" s="25">
        <f t="shared" si="212"/>
        <v>349</v>
      </c>
      <c r="AF367" s="20">
        <f t="shared" si="194"/>
        <v>0</v>
      </c>
      <c r="AG367" s="20">
        <f t="shared" si="195"/>
        <v>0</v>
      </c>
      <c r="AH367" s="20">
        <f t="shared" si="196"/>
        <v>0</v>
      </c>
      <c r="AI367" s="26">
        <f t="shared" si="197"/>
        <v>0</v>
      </c>
      <c r="AJ367" s="31">
        <v>45748</v>
      </c>
      <c r="AK367" s="28">
        <f t="shared" si="213"/>
        <v>0</v>
      </c>
      <c r="AL367" s="20">
        <f t="shared" si="198"/>
        <v>0</v>
      </c>
      <c r="AM367" s="28">
        <f t="shared" si="214"/>
        <v>0</v>
      </c>
      <c r="AN367" s="20">
        <f t="shared" si="215"/>
        <v>0</v>
      </c>
    </row>
    <row r="368" spans="1:40" ht="11.1" customHeight="1">
      <c r="A368" s="25">
        <f t="shared" si="199"/>
        <v>350</v>
      </c>
      <c r="B368" s="20">
        <f t="shared" si="180"/>
        <v>0</v>
      </c>
      <c r="C368" s="20">
        <f t="shared" si="181"/>
        <v>0</v>
      </c>
      <c r="D368" s="20">
        <f t="shared" si="182"/>
        <v>0</v>
      </c>
      <c r="E368" s="26">
        <f t="shared" si="183"/>
        <v>0</v>
      </c>
      <c r="F368" s="31">
        <v>45778</v>
      </c>
      <c r="G368" s="28">
        <f t="shared" si="200"/>
        <v>0</v>
      </c>
      <c r="H368" s="20">
        <f t="shared" si="201"/>
        <v>0</v>
      </c>
      <c r="I368" s="28">
        <f t="shared" si="202"/>
        <v>0</v>
      </c>
      <c r="J368" s="20">
        <f t="shared" si="203"/>
        <v>0</v>
      </c>
      <c r="K368" s="25">
        <f t="shared" si="204"/>
        <v>350</v>
      </c>
      <c r="L368" s="20">
        <f t="shared" si="184"/>
        <v>0</v>
      </c>
      <c r="M368" s="20">
        <f t="shared" si="185"/>
        <v>0</v>
      </c>
      <c r="N368" s="20">
        <f t="shared" si="186"/>
        <v>0</v>
      </c>
      <c r="O368" s="26">
        <f t="shared" si="187"/>
        <v>0</v>
      </c>
      <c r="P368" s="31">
        <v>45778</v>
      </c>
      <c r="Q368" s="28">
        <f t="shared" si="205"/>
        <v>0</v>
      </c>
      <c r="R368" s="20">
        <f t="shared" si="188"/>
        <v>0</v>
      </c>
      <c r="S368" s="28">
        <f t="shared" si="206"/>
        <v>0</v>
      </c>
      <c r="T368" s="20">
        <f t="shared" si="207"/>
        <v>0</v>
      </c>
      <c r="U368" s="25">
        <f t="shared" si="208"/>
        <v>350</v>
      </c>
      <c r="V368" s="20">
        <f t="shared" si="189"/>
        <v>0</v>
      </c>
      <c r="W368" s="20">
        <f t="shared" si="190"/>
        <v>0</v>
      </c>
      <c r="X368" s="20">
        <f t="shared" si="191"/>
        <v>0</v>
      </c>
      <c r="Y368" s="26">
        <f t="shared" si="192"/>
        <v>0</v>
      </c>
      <c r="Z368" s="31">
        <v>45778</v>
      </c>
      <c r="AA368" s="28">
        <f t="shared" si="209"/>
        <v>0</v>
      </c>
      <c r="AB368" s="20">
        <f t="shared" si="193"/>
        <v>0</v>
      </c>
      <c r="AC368" s="28">
        <f t="shared" si="210"/>
        <v>0</v>
      </c>
      <c r="AD368" s="20">
        <f t="shared" si="211"/>
        <v>0</v>
      </c>
      <c r="AE368" s="25">
        <f t="shared" si="212"/>
        <v>350</v>
      </c>
      <c r="AF368" s="20">
        <f t="shared" si="194"/>
        <v>0</v>
      </c>
      <c r="AG368" s="20">
        <f t="shared" si="195"/>
        <v>0</v>
      </c>
      <c r="AH368" s="20">
        <f t="shared" si="196"/>
        <v>0</v>
      </c>
      <c r="AI368" s="26">
        <f t="shared" si="197"/>
        <v>0</v>
      </c>
      <c r="AJ368" s="31">
        <v>45778</v>
      </c>
      <c r="AK368" s="28">
        <f t="shared" si="213"/>
        <v>0</v>
      </c>
      <c r="AL368" s="20">
        <f t="shared" si="198"/>
        <v>0</v>
      </c>
      <c r="AM368" s="28">
        <f t="shared" si="214"/>
        <v>0</v>
      </c>
      <c r="AN368" s="20">
        <f t="shared" si="215"/>
        <v>0</v>
      </c>
    </row>
    <row r="369" spans="1:40" ht="11.1" customHeight="1">
      <c r="A369" s="25">
        <f t="shared" si="199"/>
        <v>351</v>
      </c>
      <c r="B369" s="20">
        <f t="shared" si="180"/>
        <v>0</v>
      </c>
      <c r="C369" s="20">
        <f t="shared" si="181"/>
        <v>0</v>
      </c>
      <c r="D369" s="20">
        <f t="shared" si="182"/>
        <v>0</v>
      </c>
      <c r="E369" s="26">
        <f t="shared" si="183"/>
        <v>0</v>
      </c>
      <c r="F369" s="31">
        <v>45809</v>
      </c>
      <c r="G369" s="28">
        <f t="shared" si="200"/>
        <v>0</v>
      </c>
      <c r="H369" s="20">
        <f t="shared" si="201"/>
        <v>0</v>
      </c>
      <c r="I369" s="28">
        <f t="shared" si="202"/>
        <v>0</v>
      </c>
      <c r="J369" s="20">
        <f t="shared" si="203"/>
        <v>0</v>
      </c>
      <c r="K369" s="25">
        <f t="shared" si="204"/>
        <v>351</v>
      </c>
      <c r="L369" s="20">
        <f t="shared" si="184"/>
        <v>0</v>
      </c>
      <c r="M369" s="20">
        <f t="shared" si="185"/>
        <v>0</v>
      </c>
      <c r="N369" s="20">
        <f t="shared" si="186"/>
        <v>0</v>
      </c>
      <c r="O369" s="26">
        <f t="shared" si="187"/>
        <v>0</v>
      </c>
      <c r="P369" s="31">
        <v>45809</v>
      </c>
      <c r="Q369" s="28">
        <f t="shared" si="205"/>
        <v>0</v>
      </c>
      <c r="R369" s="20">
        <f t="shared" si="188"/>
        <v>0</v>
      </c>
      <c r="S369" s="28">
        <f t="shared" si="206"/>
        <v>0</v>
      </c>
      <c r="T369" s="20">
        <f t="shared" si="207"/>
        <v>0</v>
      </c>
      <c r="U369" s="25">
        <f t="shared" si="208"/>
        <v>351</v>
      </c>
      <c r="V369" s="20">
        <f t="shared" si="189"/>
        <v>0</v>
      </c>
      <c r="W369" s="20">
        <f t="shared" si="190"/>
        <v>0</v>
      </c>
      <c r="X369" s="20">
        <f t="shared" si="191"/>
        <v>0</v>
      </c>
      <c r="Y369" s="26">
        <f t="shared" si="192"/>
        <v>0</v>
      </c>
      <c r="Z369" s="31">
        <v>45809</v>
      </c>
      <c r="AA369" s="28">
        <f t="shared" si="209"/>
        <v>0</v>
      </c>
      <c r="AB369" s="20">
        <f t="shared" si="193"/>
        <v>0</v>
      </c>
      <c r="AC369" s="28">
        <f t="shared" si="210"/>
        <v>0</v>
      </c>
      <c r="AD369" s="20">
        <f t="shared" si="211"/>
        <v>0</v>
      </c>
      <c r="AE369" s="25">
        <f t="shared" si="212"/>
        <v>351</v>
      </c>
      <c r="AF369" s="20">
        <f t="shared" si="194"/>
        <v>0</v>
      </c>
      <c r="AG369" s="20">
        <f t="shared" si="195"/>
        <v>0</v>
      </c>
      <c r="AH369" s="20">
        <f t="shared" si="196"/>
        <v>0</v>
      </c>
      <c r="AI369" s="26">
        <f t="shared" si="197"/>
        <v>0</v>
      </c>
      <c r="AJ369" s="31">
        <v>45809</v>
      </c>
      <c r="AK369" s="28">
        <f t="shared" si="213"/>
        <v>0</v>
      </c>
      <c r="AL369" s="20">
        <f t="shared" si="198"/>
        <v>0</v>
      </c>
      <c r="AM369" s="28">
        <f t="shared" si="214"/>
        <v>0</v>
      </c>
      <c r="AN369" s="20">
        <f t="shared" si="215"/>
        <v>0</v>
      </c>
    </row>
    <row r="370" spans="1:40" ht="11.1" customHeight="1">
      <c r="A370" s="25">
        <f t="shared" si="199"/>
        <v>352</v>
      </c>
      <c r="B370" s="20">
        <f t="shared" si="180"/>
        <v>0</v>
      </c>
      <c r="C370" s="20">
        <f t="shared" si="181"/>
        <v>0</v>
      </c>
      <c r="D370" s="20">
        <f t="shared" si="182"/>
        <v>0</v>
      </c>
      <c r="E370" s="26">
        <f t="shared" si="183"/>
        <v>0</v>
      </c>
      <c r="F370" s="31">
        <v>45839</v>
      </c>
      <c r="G370" s="28">
        <f t="shared" si="200"/>
        <v>0</v>
      </c>
      <c r="H370" s="20">
        <f t="shared" si="201"/>
        <v>0</v>
      </c>
      <c r="I370" s="28">
        <f t="shared" si="202"/>
        <v>0</v>
      </c>
      <c r="J370" s="20">
        <f t="shared" si="203"/>
        <v>0</v>
      </c>
      <c r="K370" s="25">
        <f t="shared" si="204"/>
        <v>352</v>
      </c>
      <c r="L370" s="20">
        <f t="shared" si="184"/>
        <v>0</v>
      </c>
      <c r="M370" s="20">
        <f t="shared" si="185"/>
        <v>0</v>
      </c>
      <c r="N370" s="20">
        <f t="shared" si="186"/>
        <v>0</v>
      </c>
      <c r="O370" s="26">
        <f t="shared" si="187"/>
        <v>0</v>
      </c>
      <c r="P370" s="31">
        <v>45839</v>
      </c>
      <c r="Q370" s="28">
        <f t="shared" si="205"/>
        <v>0</v>
      </c>
      <c r="R370" s="20">
        <f t="shared" si="188"/>
        <v>0</v>
      </c>
      <c r="S370" s="28">
        <f t="shared" si="206"/>
        <v>0</v>
      </c>
      <c r="T370" s="20">
        <f t="shared" si="207"/>
        <v>0</v>
      </c>
      <c r="U370" s="25">
        <f t="shared" si="208"/>
        <v>352</v>
      </c>
      <c r="V370" s="20">
        <f t="shared" si="189"/>
        <v>0</v>
      </c>
      <c r="W370" s="20">
        <f t="shared" si="190"/>
        <v>0</v>
      </c>
      <c r="X370" s="20">
        <f t="shared" si="191"/>
        <v>0</v>
      </c>
      <c r="Y370" s="26">
        <f t="shared" si="192"/>
        <v>0</v>
      </c>
      <c r="Z370" s="31">
        <v>45839</v>
      </c>
      <c r="AA370" s="28">
        <f t="shared" si="209"/>
        <v>0</v>
      </c>
      <c r="AB370" s="20">
        <f t="shared" si="193"/>
        <v>0</v>
      </c>
      <c r="AC370" s="28">
        <f t="shared" si="210"/>
        <v>0</v>
      </c>
      <c r="AD370" s="20">
        <f t="shared" si="211"/>
        <v>0</v>
      </c>
      <c r="AE370" s="25">
        <f t="shared" si="212"/>
        <v>352</v>
      </c>
      <c r="AF370" s="20">
        <f t="shared" si="194"/>
        <v>0</v>
      </c>
      <c r="AG370" s="20">
        <f t="shared" si="195"/>
        <v>0</v>
      </c>
      <c r="AH370" s="20">
        <f t="shared" si="196"/>
        <v>0</v>
      </c>
      <c r="AI370" s="26">
        <f t="shared" si="197"/>
        <v>0</v>
      </c>
      <c r="AJ370" s="31">
        <v>45839</v>
      </c>
      <c r="AK370" s="28">
        <f t="shared" si="213"/>
        <v>0</v>
      </c>
      <c r="AL370" s="20">
        <f t="shared" si="198"/>
        <v>0</v>
      </c>
      <c r="AM370" s="28">
        <f t="shared" si="214"/>
        <v>0</v>
      </c>
      <c r="AN370" s="20">
        <f t="shared" si="215"/>
        <v>0</v>
      </c>
    </row>
    <row r="371" spans="1:40" ht="11.1" customHeight="1">
      <c r="A371" s="25">
        <f t="shared" si="199"/>
        <v>353</v>
      </c>
      <c r="B371" s="20">
        <f t="shared" si="180"/>
        <v>0</v>
      </c>
      <c r="C371" s="20">
        <f t="shared" si="181"/>
        <v>0</v>
      </c>
      <c r="D371" s="20">
        <f t="shared" si="182"/>
        <v>0</v>
      </c>
      <c r="E371" s="26">
        <f t="shared" si="183"/>
        <v>0</v>
      </c>
      <c r="F371" s="31">
        <v>45870</v>
      </c>
      <c r="G371" s="28">
        <f t="shared" si="200"/>
        <v>0</v>
      </c>
      <c r="H371" s="20">
        <f t="shared" si="201"/>
        <v>0</v>
      </c>
      <c r="I371" s="28">
        <f t="shared" si="202"/>
        <v>0</v>
      </c>
      <c r="J371" s="20">
        <f t="shared" si="203"/>
        <v>0</v>
      </c>
      <c r="K371" s="25">
        <f t="shared" si="204"/>
        <v>353</v>
      </c>
      <c r="L371" s="20">
        <f t="shared" si="184"/>
        <v>0</v>
      </c>
      <c r="M371" s="20">
        <f t="shared" si="185"/>
        <v>0</v>
      </c>
      <c r="N371" s="20">
        <f t="shared" si="186"/>
        <v>0</v>
      </c>
      <c r="O371" s="26">
        <f t="shared" si="187"/>
        <v>0</v>
      </c>
      <c r="P371" s="31">
        <v>45870</v>
      </c>
      <c r="Q371" s="28">
        <f t="shared" si="205"/>
        <v>0</v>
      </c>
      <c r="R371" s="20">
        <f t="shared" si="188"/>
        <v>0</v>
      </c>
      <c r="S371" s="28">
        <f t="shared" si="206"/>
        <v>0</v>
      </c>
      <c r="T371" s="20">
        <f t="shared" si="207"/>
        <v>0</v>
      </c>
      <c r="U371" s="25">
        <f t="shared" si="208"/>
        <v>353</v>
      </c>
      <c r="V371" s="20">
        <f t="shared" si="189"/>
        <v>0</v>
      </c>
      <c r="W371" s="20">
        <f t="shared" si="190"/>
        <v>0</v>
      </c>
      <c r="X371" s="20">
        <f t="shared" si="191"/>
        <v>0</v>
      </c>
      <c r="Y371" s="26">
        <f t="shared" si="192"/>
        <v>0</v>
      </c>
      <c r="Z371" s="31">
        <v>45870</v>
      </c>
      <c r="AA371" s="28">
        <f t="shared" si="209"/>
        <v>0</v>
      </c>
      <c r="AB371" s="20">
        <f t="shared" si="193"/>
        <v>0</v>
      </c>
      <c r="AC371" s="28">
        <f t="shared" si="210"/>
        <v>0</v>
      </c>
      <c r="AD371" s="20">
        <f t="shared" si="211"/>
        <v>0</v>
      </c>
      <c r="AE371" s="25">
        <f t="shared" si="212"/>
        <v>353</v>
      </c>
      <c r="AF371" s="20">
        <f t="shared" si="194"/>
        <v>0</v>
      </c>
      <c r="AG371" s="20">
        <f t="shared" si="195"/>
        <v>0</v>
      </c>
      <c r="AH371" s="20">
        <f t="shared" si="196"/>
        <v>0</v>
      </c>
      <c r="AI371" s="26">
        <f t="shared" si="197"/>
        <v>0</v>
      </c>
      <c r="AJ371" s="31">
        <v>45870</v>
      </c>
      <c r="AK371" s="28">
        <f t="shared" si="213"/>
        <v>0</v>
      </c>
      <c r="AL371" s="20">
        <f t="shared" si="198"/>
        <v>0</v>
      </c>
      <c r="AM371" s="28">
        <f t="shared" si="214"/>
        <v>0</v>
      </c>
      <c r="AN371" s="20">
        <f t="shared" si="215"/>
        <v>0</v>
      </c>
    </row>
    <row r="372" spans="1:40" ht="11.1" customHeight="1">
      <c r="A372" s="25">
        <f t="shared" si="199"/>
        <v>354</v>
      </c>
      <c r="B372" s="20">
        <f t="shared" si="180"/>
        <v>0</v>
      </c>
      <c r="C372" s="20">
        <f t="shared" si="181"/>
        <v>0</v>
      </c>
      <c r="D372" s="20">
        <f t="shared" si="182"/>
        <v>0</v>
      </c>
      <c r="E372" s="26">
        <f t="shared" si="183"/>
        <v>0</v>
      </c>
      <c r="F372" s="31">
        <v>45901</v>
      </c>
      <c r="G372" s="28">
        <f t="shared" si="200"/>
        <v>0</v>
      </c>
      <c r="H372" s="20">
        <f t="shared" si="201"/>
        <v>0</v>
      </c>
      <c r="I372" s="28">
        <f t="shared" si="202"/>
        <v>0</v>
      </c>
      <c r="J372" s="20">
        <f t="shared" si="203"/>
        <v>0</v>
      </c>
      <c r="K372" s="25">
        <f t="shared" si="204"/>
        <v>354</v>
      </c>
      <c r="L372" s="20">
        <f t="shared" si="184"/>
        <v>0</v>
      </c>
      <c r="M372" s="20">
        <f t="shared" si="185"/>
        <v>0</v>
      </c>
      <c r="N372" s="20">
        <f t="shared" si="186"/>
        <v>0</v>
      </c>
      <c r="O372" s="26">
        <f t="shared" si="187"/>
        <v>0</v>
      </c>
      <c r="P372" s="31">
        <v>45901</v>
      </c>
      <c r="Q372" s="28">
        <f t="shared" si="205"/>
        <v>0</v>
      </c>
      <c r="R372" s="20">
        <f t="shared" si="188"/>
        <v>0</v>
      </c>
      <c r="S372" s="28">
        <f t="shared" si="206"/>
        <v>0</v>
      </c>
      <c r="T372" s="20">
        <f t="shared" si="207"/>
        <v>0</v>
      </c>
      <c r="U372" s="25">
        <f t="shared" si="208"/>
        <v>354</v>
      </c>
      <c r="V372" s="20">
        <f t="shared" si="189"/>
        <v>0</v>
      </c>
      <c r="W372" s="20">
        <f t="shared" si="190"/>
        <v>0</v>
      </c>
      <c r="X372" s="20">
        <f t="shared" si="191"/>
        <v>0</v>
      </c>
      <c r="Y372" s="26">
        <f t="shared" si="192"/>
        <v>0</v>
      </c>
      <c r="Z372" s="31">
        <v>45901</v>
      </c>
      <c r="AA372" s="28">
        <f t="shared" si="209"/>
        <v>0</v>
      </c>
      <c r="AB372" s="20">
        <f t="shared" si="193"/>
        <v>0</v>
      </c>
      <c r="AC372" s="28">
        <f t="shared" si="210"/>
        <v>0</v>
      </c>
      <c r="AD372" s="20">
        <f t="shared" si="211"/>
        <v>0</v>
      </c>
      <c r="AE372" s="25">
        <f t="shared" si="212"/>
        <v>354</v>
      </c>
      <c r="AF372" s="20">
        <f t="shared" si="194"/>
        <v>0</v>
      </c>
      <c r="AG372" s="20">
        <f t="shared" si="195"/>
        <v>0</v>
      </c>
      <c r="AH372" s="20">
        <f t="shared" si="196"/>
        <v>0</v>
      </c>
      <c r="AI372" s="26">
        <f t="shared" si="197"/>
        <v>0</v>
      </c>
      <c r="AJ372" s="31">
        <v>45901</v>
      </c>
      <c r="AK372" s="28">
        <f t="shared" si="213"/>
        <v>0</v>
      </c>
      <c r="AL372" s="20">
        <f t="shared" si="198"/>
        <v>0</v>
      </c>
      <c r="AM372" s="28">
        <f t="shared" si="214"/>
        <v>0</v>
      </c>
      <c r="AN372" s="20">
        <f t="shared" si="215"/>
        <v>0</v>
      </c>
    </row>
    <row r="373" spans="1:40" ht="11.1" customHeight="1">
      <c r="A373" s="25">
        <f t="shared" si="199"/>
        <v>355</v>
      </c>
      <c r="B373" s="20">
        <f t="shared" si="180"/>
        <v>0</v>
      </c>
      <c r="C373" s="20">
        <f t="shared" si="181"/>
        <v>0</v>
      </c>
      <c r="D373" s="20">
        <f t="shared" si="182"/>
        <v>0</v>
      </c>
      <c r="E373" s="26">
        <f t="shared" si="183"/>
        <v>0</v>
      </c>
      <c r="F373" s="31">
        <v>45931</v>
      </c>
      <c r="G373" s="28">
        <f t="shared" si="200"/>
        <v>0</v>
      </c>
      <c r="H373" s="20">
        <f t="shared" si="201"/>
        <v>0</v>
      </c>
      <c r="I373" s="28">
        <f t="shared" si="202"/>
        <v>0</v>
      </c>
      <c r="J373" s="20">
        <f t="shared" si="203"/>
        <v>0</v>
      </c>
      <c r="K373" s="25">
        <f t="shared" si="204"/>
        <v>355</v>
      </c>
      <c r="L373" s="20">
        <f t="shared" si="184"/>
        <v>0</v>
      </c>
      <c r="M373" s="20">
        <f t="shared" si="185"/>
        <v>0</v>
      </c>
      <c r="N373" s="20">
        <f t="shared" si="186"/>
        <v>0</v>
      </c>
      <c r="O373" s="26">
        <f t="shared" si="187"/>
        <v>0</v>
      </c>
      <c r="P373" s="31">
        <v>45931</v>
      </c>
      <c r="Q373" s="28">
        <f t="shared" si="205"/>
        <v>0</v>
      </c>
      <c r="R373" s="20">
        <f t="shared" si="188"/>
        <v>0</v>
      </c>
      <c r="S373" s="28">
        <f t="shared" si="206"/>
        <v>0</v>
      </c>
      <c r="T373" s="20">
        <f t="shared" si="207"/>
        <v>0</v>
      </c>
      <c r="U373" s="25">
        <f t="shared" si="208"/>
        <v>355</v>
      </c>
      <c r="V373" s="20">
        <f t="shared" si="189"/>
        <v>0</v>
      </c>
      <c r="W373" s="20">
        <f t="shared" si="190"/>
        <v>0</v>
      </c>
      <c r="X373" s="20">
        <f t="shared" si="191"/>
        <v>0</v>
      </c>
      <c r="Y373" s="26">
        <f t="shared" si="192"/>
        <v>0</v>
      </c>
      <c r="Z373" s="31">
        <v>45931</v>
      </c>
      <c r="AA373" s="28">
        <f t="shared" si="209"/>
        <v>0</v>
      </c>
      <c r="AB373" s="20">
        <f t="shared" si="193"/>
        <v>0</v>
      </c>
      <c r="AC373" s="28">
        <f t="shared" si="210"/>
        <v>0</v>
      </c>
      <c r="AD373" s="20">
        <f t="shared" si="211"/>
        <v>0</v>
      </c>
      <c r="AE373" s="25">
        <f t="shared" si="212"/>
        <v>355</v>
      </c>
      <c r="AF373" s="20">
        <f t="shared" si="194"/>
        <v>0</v>
      </c>
      <c r="AG373" s="20">
        <f t="shared" si="195"/>
        <v>0</v>
      </c>
      <c r="AH373" s="20">
        <f t="shared" si="196"/>
        <v>0</v>
      </c>
      <c r="AI373" s="26">
        <f t="shared" si="197"/>
        <v>0</v>
      </c>
      <c r="AJ373" s="31">
        <v>45931</v>
      </c>
      <c r="AK373" s="28">
        <f t="shared" si="213"/>
        <v>0</v>
      </c>
      <c r="AL373" s="20">
        <f t="shared" si="198"/>
        <v>0</v>
      </c>
      <c r="AM373" s="28">
        <f t="shared" si="214"/>
        <v>0</v>
      </c>
      <c r="AN373" s="20">
        <f t="shared" si="215"/>
        <v>0</v>
      </c>
    </row>
    <row r="374" spans="1:40" ht="11.1" customHeight="1">
      <c r="A374" s="25">
        <f t="shared" si="199"/>
        <v>356</v>
      </c>
      <c r="B374" s="20">
        <f t="shared" si="180"/>
        <v>0</v>
      </c>
      <c r="C374" s="20">
        <f t="shared" si="181"/>
        <v>0</v>
      </c>
      <c r="D374" s="20">
        <f t="shared" si="182"/>
        <v>0</v>
      </c>
      <c r="E374" s="26">
        <f t="shared" si="183"/>
        <v>0</v>
      </c>
      <c r="F374" s="31">
        <v>45962</v>
      </c>
      <c r="G374" s="28">
        <f t="shared" si="200"/>
        <v>0</v>
      </c>
      <c r="H374" s="20">
        <f t="shared" si="201"/>
        <v>0</v>
      </c>
      <c r="I374" s="28">
        <f t="shared" si="202"/>
        <v>0</v>
      </c>
      <c r="J374" s="20">
        <f t="shared" si="203"/>
        <v>0</v>
      </c>
      <c r="K374" s="25">
        <f t="shared" si="204"/>
        <v>356</v>
      </c>
      <c r="L374" s="20">
        <f t="shared" si="184"/>
        <v>0</v>
      </c>
      <c r="M374" s="20">
        <f t="shared" si="185"/>
        <v>0</v>
      </c>
      <c r="N374" s="20">
        <f t="shared" si="186"/>
        <v>0</v>
      </c>
      <c r="O374" s="26">
        <f t="shared" si="187"/>
        <v>0</v>
      </c>
      <c r="P374" s="31">
        <v>45962</v>
      </c>
      <c r="Q374" s="28">
        <f t="shared" si="205"/>
        <v>0</v>
      </c>
      <c r="R374" s="20">
        <f t="shared" si="188"/>
        <v>0</v>
      </c>
      <c r="S374" s="28">
        <f t="shared" si="206"/>
        <v>0</v>
      </c>
      <c r="T374" s="20">
        <f t="shared" si="207"/>
        <v>0</v>
      </c>
      <c r="U374" s="25">
        <f t="shared" si="208"/>
        <v>356</v>
      </c>
      <c r="V374" s="20">
        <f t="shared" si="189"/>
        <v>0</v>
      </c>
      <c r="W374" s="20">
        <f t="shared" si="190"/>
        <v>0</v>
      </c>
      <c r="X374" s="20">
        <f t="shared" si="191"/>
        <v>0</v>
      </c>
      <c r="Y374" s="26">
        <f t="shared" si="192"/>
        <v>0</v>
      </c>
      <c r="Z374" s="31">
        <v>45962</v>
      </c>
      <c r="AA374" s="28">
        <f t="shared" si="209"/>
        <v>0</v>
      </c>
      <c r="AB374" s="20">
        <f t="shared" si="193"/>
        <v>0</v>
      </c>
      <c r="AC374" s="28">
        <f t="shared" si="210"/>
        <v>0</v>
      </c>
      <c r="AD374" s="20">
        <f t="shared" si="211"/>
        <v>0</v>
      </c>
      <c r="AE374" s="25">
        <f t="shared" si="212"/>
        <v>356</v>
      </c>
      <c r="AF374" s="20">
        <f t="shared" si="194"/>
        <v>0</v>
      </c>
      <c r="AG374" s="20">
        <f t="shared" si="195"/>
        <v>0</v>
      </c>
      <c r="AH374" s="20">
        <f t="shared" si="196"/>
        <v>0</v>
      </c>
      <c r="AI374" s="26">
        <f t="shared" si="197"/>
        <v>0</v>
      </c>
      <c r="AJ374" s="31">
        <v>45962</v>
      </c>
      <c r="AK374" s="28">
        <f t="shared" si="213"/>
        <v>0</v>
      </c>
      <c r="AL374" s="20">
        <f t="shared" si="198"/>
        <v>0</v>
      </c>
      <c r="AM374" s="28">
        <f t="shared" si="214"/>
        <v>0</v>
      </c>
      <c r="AN374" s="20">
        <f t="shared" si="215"/>
        <v>0</v>
      </c>
    </row>
    <row r="375" spans="1:40" ht="11.1" customHeight="1">
      <c r="A375" s="25">
        <f t="shared" si="199"/>
        <v>357</v>
      </c>
      <c r="B375" s="20">
        <f t="shared" si="180"/>
        <v>0</v>
      </c>
      <c r="C375" s="20">
        <f t="shared" si="181"/>
        <v>0</v>
      </c>
      <c r="D375" s="20">
        <f t="shared" si="182"/>
        <v>0</v>
      </c>
      <c r="E375" s="26">
        <f t="shared" si="183"/>
        <v>0</v>
      </c>
      <c r="F375" s="31">
        <v>45992</v>
      </c>
      <c r="G375" s="28">
        <f t="shared" si="200"/>
        <v>0</v>
      </c>
      <c r="H375" s="20">
        <f t="shared" si="201"/>
        <v>0</v>
      </c>
      <c r="I375" s="28">
        <f t="shared" si="202"/>
        <v>0</v>
      </c>
      <c r="J375" s="20">
        <f t="shared" si="203"/>
        <v>0</v>
      </c>
      <c r="K375" s="25">
        <f t="shared" si="204"/>
        <v>357</v>
      </c>
      <c r="L375" s="20">
        <f t="shared" si="184"/>
        <v>0</v>
      </c>
      <c r="M375" s="20">
        <f t="shared" si="185"/>
        <v>0</v>
      </c>
      <c r="N375" s="20">
        <f t="shared" si="186"/>
        <v>0</v>
      </c>
      <c r="O375" s="26">
        <f t="shared" si="187"/>
        <v>0</v>
      </c>
      <c r="P375" s="31">
        <v>45992</v>
      </c>
      <c r="Q375" s="28">
        <f t="shared" si="205"/>
        <v>0</v>
      </c>
      <c r="R375" s="20">
        <f t="shared" si="188"/>
        <v>0</v>
      </c>
      <c r="S375" s="28">
        <f t="shared" si="206"/>
        <v>0</v>
      </c>
      <c r="T375" s="20">
        <f t="shared" si="207"/>
        <v>0</v>
      </c>
      <c r="U375" s="25">
        <f t="shared" si="208"/>
        <v>357</v>
      </c>
      <c r="V375" s="20">
        <f t="shared" si="189"/>
        <v>0</v>
      </c>
      <c r="W375" s="20">
        <f t="shared" si="190"/>
        <v>0</v>
      </c>
      <c r="X375" s="20">
        <f t="shared" si="191"/>
        <v>0</v>
      </c>
      <c r="Y375" s="26">
        <f t="shared" si="192"/>
        <v>0</v>
      </c>
      <c r="Z375" s="31">
        <v>45992</v>
      </c>
      <c r="AA375" s="28">
        <f t="shared" si="209"/>
        <v>0</v>
      </c>
      <c r="AB375" s="20">
        <f t="shared" si="193"/>
        <v>0</v>
      </c>
      <c r="AC375" s="28">
        <f t="shared" si="210"/>
        <v>0</v>
      </c>
      <c r="AD375" s="20">
        <f t="shared" si="211"/>
        <v>0</v>
      </c>
      <c r="AE375" s="25">
        <f t="shared" si="212"/>
        <v>357</v>
      </c>
      <c r="AF375" s="20">
        <f t="shared" si="194"/>
        <v>0</v>
      </c>
      <c r="AG375" s="20">
        <f t="shared" si="195"/>
        <v>0</v>
      </c>
      <c r="AH375" s="20">
        <f t="shared" si="196"/>
        <v>0</v>
      </c>
      <c r="AI375" s="26">
        <f t="shared" si="197"/>
        <v>0</v>
      </c>
      <c r="AJ375" s="31">
        <v>45992</v>
      </c>
      <c r="AK375" s="28">
        <f t="shared" si="213"/>
        <v>0</v>
      </c>
      <c r="AL375" s="20">
        <f t="shared" si="198"/>
        <v>0</v>
      </c>
      <c r="AM375" s="28">
        <f t="shared" si="214"/>
        <v>0</v>
      </c>
      <c r="AN375" s="20">
        <f t="shared" si="215"/>
        <v>0</v>
      </c>
    </row>
    <row r="376" spans="1:40" ht="11.1" customHeight="1">
      <c r="A376" s="25">
        <f t="shared" si="199"/>
        <v>358</v>
      </c>
      <c r="B376" s="20">
        <f t="shared" si="180"/>
        <v>0</v>
      </c>
      <c r="C376" s="20">
        <f t="shared" si="181"/>
        <v>0</v>
      </c>
      <c r="D376" s="20">
        <f t="shared" si="182"/>
        <v>0</v>
      </c>
      <c r="E376" s="26">
        <f t="shared" si="183"/>
        <v>0</v>
      </c>
      <c r="F376" s="31">
        <v>46023</v>
      </c>
      <c r="G376" s="28">
        <f t="shared" si="200"/>
        <v>0</v>
      </c>
      <c r="H376" s="20">
        <f t="shared" si="201"/>
        <v>0</v>
      </c>
      <c r="I376" s="28">
        <f t="shared" si="202"/>
        <v>0</v>
      </c>
      <c r="J376" s="20">
        <f t="shared" si="203"/>
        <v>0</v>
      </c>
      <c r="K376" s="25">
        <f t="shared" si="204"/>
        <v>358</v>
      </c>
      <c r="L376" s="20">
        <f t="shared" si="184"/>
        <v>0</v>
      </c>
      <c r="M376" s="20">
        <f t="shared" si="185"/>
        <v>0</v>
      </c>
      <c r="N376" s="20">
        <f t="shared" si="186"/>
        <v>0</v>
      </c>
      <c r="O376" s="26">
        <f t="shared" si="187"/>
        <v>0</v>
      </c>
      <c r="P376" s="31">
        <v>46023</v>
      </c>
      <c r="Q376" s="28">
        <f t="shared" si="205"/>
        <v>0</v>
      </c>
      <c r="R376" s="20">
        <f t="shared" si="188"/>
        <v>0</v>
      </c>
      <c r="S376" s="28">
        <f t="shared" si="206"/>
        <v>0</v>
      </c>
      <c r="T376" s="20">
        <f t="shared" si="207"/>
        <v>0</v>
      </c>
      <c r="U376" s="25">
        <f t="shared" si="208"/>
        <v>358</v>
      </c>
      <c r="V376" s="20">
        <f t="shared" si="189"/>
        <v>0</v>
      </c>
      <c r="W376" s="20">
        <f t="shared" si="190"/>
        <v>0</v>
      </c>
      <c r="X376" s="20">
        <f t="shared" si="191"/>
        <v>0</v>
      </c>
      <c r="Y376" s="26">
        <f t="shared" si="192"/>
        <v>0</v>
      </c>
      <c r="Z376" s="31">
        <v>46023</v>
      </c>
      <c r="AA376" s="28">
        <f t="shared" si="209"/>
        <v>0</v>
      </c>
      <c r="AB376" s="20">
        <f t="shared" si="193"/>
        <v>0</v>
      </c>
      <c r="AC376" s="28">
        <f t="shared" si="210"/>
        <v>0</v>
      </c>
      <c r="AD376" s="20">
        <f t="shared" si="211"/>
        <v>0</v>
      </c>
      <c r="AE376" s="25">
        <f t="shared" si="212"/>
        <v>358</v>
      </c>
      <c r="AF376" s="20">
        <f t="shared" si="194"/>
        <v>0</v>
      </c>
      <c r="AG376" s="20">
        <f t="shared" si="195"/>
        <v>0</v>
      </c>
      <c r="AH376" s="20">
        <f t="shared" si="196"/>
        <v>0</v>
      </c>
      <c r="AI376" s="26">
        <f t="shared" si="197"/>
        <v>0</v>
      </c>
      <c r="AJ376" s="31">
        <v>46023</v>
      </c>
      <c r="AK376" s="28">
        <f t="shared" si="213"/>
        <v>0</v>
      </c>
      <c r="AL376" s="20">
        <f t="shared" si="198"/>
        <v>0</v>
      </c>
      <c r="AM376" s="28">
        <f t="shared" si="214"/>
        <v>0</v>
      </c>
      <c r="AN376" s="20">
        <f t="shared" si="215"/>
        <v>0</v>
      </c>
    </row>
    <row r="377" spans="1:40" ht="11.1" customHeight="1">
      <c r="A377" s="25">
        <f t="shared" si="199"/>
        <v>359</v>
      </c>
      <c r="B377" s="20">
        <f t="shared" si="180"/>
        <v>0</v>
      </c>
      <c r="C377" s="20">
        <f t="shared" si="181"/>
        <v>0</v>
      </c>
      <c r="D377" s="20">
        <f t="shared" si="182"/>
        <v>0</v>
      </c>
      <c r="E377" s="26">
        <f t="shared" si="183"/>
        <v>0</v>
      </c>
      <c r="F377" s="31">
        <v>46054</v>
      </c>
      <c r="G377" s="28">
        <f t="shared" si="200"/>
        <v>0</v>
      </c>
      <c r="H377" s="20">
        <f t="shared" si="201"/>
        <v>0</v>
      </c>
      <c r="I377" s="28">
        <f t="shared" si="202"/>
        <v>0</v>
      </c>
      <c r="J377" s="20">
        <f t="shared" si="203"/>
        <v>0</v>
      </c>
      <c r="K377" s="25">
        <f t="shared" si="204"/>
        <v>359</v>
      </c>
      <c r="L377" s="20">
        <f t="shared" si="184"/>
        <v>0</v>
      </c>
      <c r="M377" s="20">
        <f t="shared" si="185"/>
        <v>0</v>
      </c>
      <c r="N377" s="20">
        <f t="shared" si="186"/>
        <v>0</v>
      </c>
      <c r="O377" s="26">
        <f t="shared" si="187"/>
        <v>0</v>
      </c>
      <c r="P377" s="31">
        <v>46054</v>
      </c>
      <c r="Q377" s="28">
        <f t="shared" si="205"/>
        <v>0</v>
      </c>
      <c r="R377" s="20">
        <f t="shared" si="188"/>
        <v>0</v>
      </c>
      <c r="S377" s="28">
        <f t="shared" si="206"/>
        <v>0</v>
      </c>
      <c r="T377" s="20">
        <f t="shared" si="207"/>
        <v>0</v>
      </c>
      <c r="U377" s="25">
        <f t="shared" si="208"/>
        <v>359</v>
      </c>
      <c r="V377" s="20">
        <f t="shared" si="189"/>
        <v>0</v>
      </c>
      <c r="W377" s="20">
        <f t="shared" si="190"/>
        <v>0</v>
      </c>
      <c r="X377" s="20">
        <f t="shared" si="191"/>
        <v>0</v>
      </c>
      <c r="Y377" s="26">
        <f t="shared" si="192"/>
        <v>0</v>
      </c>
      <c r="Z377" s="31">
        <v>46054</v>
      </c>
      <c r="AA377" s="28">
        <f t="shared" si="209"/>
        <v>0</v>
      </c>
      <c r="AB377" s="20">
        <f t="shared" si="193"/>
        <v>0</v>
      </c>
      <c r="AC377" s="28">
        <f t="shared" si="210"/>
        <v>0</v>
      </c>
      <c r="AD377" s="20">
        <f t="shared" si="211"/>
        <v>0</v>
      </c>
      <c r="AE377" s="25">
        <f t="shared" si="212"/>
        <v>359</v>
      </c>
      <c r="AF377" s="20">
        <f t="shared" si="194"/>
        <v>0</v>
      </c>
      <c r="AG377" s="20">
        <f t="shared" si="195"/>
        <v>0</v>
      </c>
      <c r="AH377" s="20">
        <f t="shared" si="196"/>
        <v>0</v>
      </c>
      <c r="AI377" s="26">
        <f t="shared" si="197"/>
        <v>0</v>
      </c>
      <c r="AJ377" s="31">
        <v>46054</v>
      </c>
      <c r="AK377" s="28">
        <f t="shared" si="213"/>
        <v>0</v>
      </c>
      <c r="AL377" s="20">
        <f t="shared" si="198"/>
        <v>0</v>
      </c>
      <c r="AM377" s="28">
        <f t="shared" si="214"/>
        <v>0</v>
      </c>
      <c r="AN377" s="20">
        <f t="shared" si="215"/>
        <v>0</v>
      </c>
    </row>
    <row r="378" spans="1:40" ht="11.1" customHeight="1">
      <c r="A378" s="25">
        <f t="shared" si="199"/>
        <v>360</v>
      </c>
      <c r="B378" s="20">
        <f t="shared" si="180"/>
        <v>0</v>
      </c>
      <c r="C378" s="20">
        <f t="shared" si="181"/>
        <v>0</v>
      </c>
      <c r="D378" s="20">
        <f t="shared" si="182"/>
        <v>0</v>
      </c>
      <c r="E378" s="26">
        <f t="shared" si="183"/>
        <v>0</v>
      </c>
      <c r="F378" s="31">
        <v>46082</v>
      </c>
      <c r="G378" s="28">
        <f t="shared" si="200"/>
        <v>0</v>
      </c>
      <c r="H378" s="20">
        <f t="shared" si="201"/>
        <v>0</v>
      </c>
      <c r="I378" s="28">
        <f t="shared" si="202"/>
        <v>0</v>
      </c>
      <c r="J378" s="20">
        <f t="shared" si="203"/>
        <v>0</v>
      </c>
      <c r="K378" s="25">
        <f t="shared" si="204"/>
        <v>360</v>
      </c>
      <c r="L378" s="20">
        <f t="shared" si="184"/>
        <v>0</v>
      </c>
      <c r="M378" s="20">
        <f t="shared" si="185"/>
        <v>0</v>
      </c>
      <c r="N378" s="20">
        <f t="shared" si="186"/>
        <v>0</v>
      </c>
      <c r="O378" s="26">
        <f t="shared" si="187"/>
        <v>0</v>
      </c>
      <c r="P378" s="31">
        <v>46082</v>
      </c>
      <c r="Q378" s="28">
        <f t="shared" si="205"/>
        <v>0</v>
      </c>
      <c r="R378" s="20">
        <f t="shared" si="188"/>
        <v>0</v>
      </c>
      <c r="S378" s="28">
        <f t="shared" si="206"/>
        <v>0</v>
      </c>
      <c r="T378" s="20">
        <f t="shared" si="207"/>
        <v>0</v>
      </c>
      <c r="U378" s="25">
        <f t="shared" si="208"/>
        <v>360</v>
      </c>
      <c r="V378" s="20">
        <f t="shared" si="189"/>
        <v>0</v>
      </c>
      <c r="W378" s="20">
        <f t="shared" si="190"/>
        <v>0</v>
      </c>
      <c r="X378" s="20">
        <f t="shared" si="191"/>
        <v>0</v>
      </c>
      <c r="Y378" s="26">
        <f t="shared" si="192"/>
        <v>0</v>
      </c>
      <c r="Z378" s="31">
        <v>46082</v>
      </c>
      <c r="AA378" s="28">
        <f t="shared" si="209"/>
        <v>0</v>
      </c>
      <c r="AB378" s="20">
        <f t="shared" si="193"/>
        <v>0</v>
      </c>
      <c r="AC378" s="28">
        <f t="shared" si="210"/>
        <v>0</v>
      </c>
      <c r="AD378" s="20">
        <f t="shared" si="211"/>
        <v>0</v>
      </c>
      <c r="AE378" s="25">
        <f t="shared" si="212"/>
        <v>360</v>
      </c>
      <c r="AF378" s="20">
        <f t="shared" si="194"/>
        <v>0</v>
      </c>
      <c r="AG378" s="20">
        <f t="shared" si="195"/>
        <v>0</v>
      </c>
      <c r="AH378" s="20">
        <f t="shared" si="196"/>
        <v>0</v>
      </c>
      <c r="AI378" s="26">
        <f t="shared" si="197"/>
        <v>0</v>
      </c>
      <c r="AJ378" s="31">
        <v>46082</v>
      </c>
      <c r="AK378" s="28">
        <f t="shared" si="213"/>
        <v>0</v>
      </c>
      <c r="AL378" s="20">
        <f t="shared" si="198"/>
        <v>0</v>
      </c>
      <c r="AM378" s="28">
        <f t="shared" si="214"/>
        <v>0</v>
      </c>
      <c r="AN378" s="20">
        <f t="shared" si="215"/>
        <v>0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4"/>
  <sheetViews>
    <sheetView workbookViewId="0"/>
  </sheetViews>
  <sheetFormatPr defaultRowHeight="12.75"/>
  <cols>
    <col min="1" max="1" width="30.85546875" customWidth="1"/>
    <col min="2" max="2" width="9.7109375" bestFit="1" customWidth="1"/>
  </cols>
  <sheetData>
    <row r="1" spans="1:14">
      <c r="A1" t="s">
        <v>153</v>
      </c>
    </row>
    <row r="2" spans="1:14">
      <c r="A2" s="50" t="s">
        <v>109</v>
      </c>
    </row>
    <row r="3" spans="1:14">
      <c r="A3" t="s">
        <v>110</v>
      </c>
      <c r="B3">
        <v>5</v>
      </c>
    </row>
    <row r="4" spans="1:14">
      <c r="A4" t="s">
        <v>111</v>
      </c>
      <c r="B4" s="4">
        <v>7.0000000000000007E-2</v>
      </c>
    </row>
    <row r="5" spans="1:14">
      <c r="A5" t="s">
        <v>112</v>
      </c>
      <c r="B5" s="4">
        <v>0.06</v>
      </c>
    </row>
    <row r="6" spans="1:14">
      <c r="A6" t="s">
        <v>113</v>
      </c>
      <c r="B6" s="4">
        <v>0.04</v>
      </c>
    </row>
    <row r="8" spans="1:14">
      <c r="A8" t="s">
        <v>114</v>
      </c>
      <c r="B8">
        <f>100*$B4</f>
        <v>7.0000000000000009</v>
      </c>
      <c r="C8">
        <f>100*$B4</f>
        <v>7.0000000000000009</v>
      </c>
      <c r="D8">
        <f>100*$B4</f>
        <v>7.0000000000000009</v>
      </c>
      <c r="E8">
        <f>100*$B4</f>
        <v>7.0000000000000009</v>
      </c>
      <c r="F8">
        <f>100*$B4+100</f>
        <v>107</v>
      </c>
      <c r="H8" s="35" t="s">
        <v>115</v>
      </c>
    </row>
    <row r="9" spans="1:14">
      <c r="A9" t="s">
        <v>116</v>
      </c>
      <c r="B9">
        <f>B8</f>
        <v>7.0000000000000009</v>
      </c>
      <c r="C9">
        <f>C8</f>
        <v>7.0000000000000009</v>
      </c>
      <c r="D9">
        <f>D8</f>
        <v>7.0000000000000009</v>
      </c>
      <c r="E9">
        <f>E8</f>
        <v>7.0000000000000009</v>
      </c>
      <c r="F9">
        <f>F8</f>
        <v>107</v>
      </c>
      <c r="H9" s="35"/>
    </row>
    <row r="10" spans="1:14">
      <c r="A10" t="s">
        <v>117</v>
      </c>
      <c r="B10" s="1">
        <f>NPV(B6,B9:F9)</f>
        <v>113.35546699304859</v>
      </c>
      <c r="H10" s="35">
        <v>1</v>
      </c>
      <c r="I10">
        <v>2</v>
      </c>
      <c r="J10">
        <v>3</v>
      </c>
      <c r="K10">
        <v>4</v>
      </c>
      <c r="L10">
        <v>5</v>
      </c>
      <c r="M10">
        <v>6</v>
      </c>
      <c r="N10">
        <v>7</v>
      </c>
    </row>
    <row r="11" spans="1:14">
      <c r="A11" s="51" t="s">
        <v>118</v>
      </c>
      <c r="B11" s="52">
        <f>B10-100</f>
        <v>13.355466993048594</v>
      </c>
      <c r="H11" s="53">
        <f t="shared" ref="H11:N11" si="0">PV($B6,H10,-100*$B4,-100)-PV($B4,H10,-100*$B4,-100)</f>
        <v>2.8846153846153868</v>
      </c>
      <c r="I11" s="54">
        <f t="shared" si="0"/>
        <v>5.6582840236686422</v>
      </c>
      <c r="J11" s="54">
        <f t="shared" si="0"/>
        <v>8.3252730996813966</v>
      </c>
      <c r="K11" s="54">
        <f t="shared" si="0"/>
        <v>10.889685672770582</v>
      </c>
      <c r="L11" s="54">
        <f t="shared" si="0"/>
        <v>13.355466993048637</v>
      </c>
      <c r="M11" s="54">
        <f t="shared" si="0"/>
        <v>15.726410570239082</v>
      </c>
      <c r="N11" s="54">
        <f t="shared" si="0"/>
        <v>18.00616400984525</v>
      </c>
    </row>
    <row r="12" spans="1:14">
      <c r="A12" t="s">
        <v>119</v>
      </c>
      <c r="B12">
        <f>100*($B$4-$B$6)</f>
        <v>3.0000000000000004</v>
      </c>
      <c r="C12">
        <f>100*($B$4-$B$6)</f>
        <v>3.0000000000000004</v>
      </c>
      <c r="D12">
        <f>100*($B$4-$B$6)</f>
        <v>3.0000000000000004</v>
      </c>
      <c r="E12">
        <f>100*($B$4-$B$6)</f>
        <v>3.0000000000000004</v>
      </c>
      <c r="F12">
        <f>100*($B$4-$B$6)</f>
        <v>3.0000000000000004</v>
      </c>
      <c r="H12" s="35"/>
      <c r="I12" s="36"/>
      <c r="J12" s="36"/>
      <c r="K12" s="36"/>
      <c r="L12" s="36"/>
      <c r="M12" s="36"/>
      <c r="N12" s="36"/>
    </row>
    <row r="13" spans="1:14">
      <c r="A13" s="51" t="s">
        <v>120</v>
      </c>
      <c r="B13" s="52">
        <f>NPV(B$6,B12:F12)</f>
        <v>13.355466993048616</v>
      </c>
      <c r="H13" s="55">
        <f t="shared" ref="H13:N13" si="1">PV($B6,H10,-100*($B4-$B6))</f>
        <v>2.8846153846153877</v>
      </c>
      <c r="I13" s="56">
        <f t="shared" si="1"/>
        <v>5.6582840236686467</v>
      </c>
      <c r="J13" s="56">
        <f t="shared" si="1"/>
        <v>8.3252730996813895</v>
      </c>
      <c r="K13" s="56">
        <f t="shared" si="1"/>
        <v>10.889685672770574</v>
      </c>
      <c r="L13" s="56">
        <f t="shared" si="1"/>
        <v>13.355466993048635</v>
      </c>
      <c r="M13" s="56">
        <f t="shared" si="1"/>
        <v>15.726410570239075</v>
      </c>
      <c r="N13" s="56">
        <f t="shared" si="1"/>
        <v>18.006164009845261</v>
      </c>
    </row>
    <row r="14" spans="1:14">
      <c r="A14" t="s">
        <v>121</v>
      </c>
      <c r="B14">
        <f>100*($B$4-($B$6+0.005))</f>
        <v>2.5000000000000009</v>
      </c>
      <c r="C14">
        <f>100*($B$4-($B$6+0.005))</f>
        <v>2.5000000000000009</v>
      </c>
      <c r="D14">
        <f>100*($B$4-($B$6+0.005))</f>
        <v>2.5000000000000009</v>
      </c>
      <c r="E14">
        <f>100*($B$4-($B$6+0.005))</f>
        <v>2.5000000000000009</v>
      </c>
      <c r="F14">
        <f>100*($B$4-($B$6+0.005))</f>
        <v>2.5000000000000009</v>
      </c>
      <c r="H14" s="35"/>
      <c r="I14" s="36"/>
      <c r="J14" s="36"/>
      <c r="K14" s="36"/>
      <c r="L14" s="36"/>
      <c r="M14" s="36"/>
      <c r="N14" s="36"/>
    </row>
    <row r="15" spans="1:14">
      <c r="A15" s="51" t="s">
        <v>122</v>
      </c>
      <c r="B15" s="52">
        <f>NPV((B$6+0.005),B14:F14)</f>
        <v>10.97494186107313</v>
      </c>
      <c r="H15" s="55">
        <f t="shared" ref="H15:N15" si="2">PV($B6+0.005,H10,-100*($B4-($B6+0.005)))</f>
        <v>2.3923444976076529</v>
      </c>
      <c r="I15" s="56">
        <f t="shared" si="2"/>
        <v>4.6816693757010981</v>
      </c>
      <c r="J15" s="56">
        <f t="shared" si="2"/>
        <v>6.8724108858383737</v>
      </c>
      <c r="K15" s="56">
        <f t="shared" si="2"/>
        <v>8.9688142448213988</v>
      </c>
      <c r="L15" s="56">
        <f t="shared" si="2"/>
        <v>10.974941861073107</v>
      </c>
      <c r="M15" s="56">
        <f t="shared" si="2"/>
        <v>12.894681206768515</v>
      </c>
      <c r="N15" s="56">
        <f t="shared" si="2"/>
        <v>14.731752350974661</v>
      </c>
    </row>
    <row r="16" spans="1:14">
      <c r="A16" t="s">
        <v>123</v>
      </c>
      <c r="B16">
        <f>100*($B$4-($B$6+0.02))</f>
        <v>1.0000000000000009</v>
      </c>
      <c r="C16">
        <f>100*($B$4-($B$6+0.02))</f>
        <v>1.0000000000000009</v>
      </c>
      <c r="D16">
        <f>100*($B$4-($B$6+0.02))</f>
        <v>1.0000000000000009</v>
      </c>
      <c r="E16">
        <f>100*($B$4-($B$6+0.02))</f>
        <v>1.0000000000000009</v>
      </c>
      <c r="F16">
        <f>100*($B$4-($B$6+0.02))</f>
        <v>1.0000000000000009</v>
      </c>
      <c r="H16" s="35"/>
      <c r="I16" s="36"/>
      <c r="J16" s="36"/>
      <c r="K16" s="36"/>
      <c r="L16" s="36"/>
      <c r="M16" s="36"/>
      <c r="N16" s="36"/>
    </row>
    <row r="17" spans="1:14">
      <c r="A17" s="51" t="s">
        <v>124</v>
      </c>
      <c r="B17" s="52">
        <f>NPV((B$6+0.02),B16:F16)</f>
        <v>4.2123637855657172</v>
      </c>
      <c r="H17" s="55">
        <f t="shared" ref="H17:N17" si="3">PV($B6+0.02,H10,-100*($B4-($B6+0.02)))</f>
        <v>0.94339622641509602</v>
      </c>
      <c r="I17" s="56">
        <f t="shared" si="3"/>
        <v>1.8333926664293381</v>
      </c>
      <c r="J17" s="56">
        <f t="shared" si="3"/>
        <v>2.673011949461642</v>
      </c>
      <c r="K17" s="56">
        <f t="shared" si="3"/>
        <v>3.4651056126996633</v>
      </c>
      <c r="L17" s="56">
        <f t="shared" si="3"/>
        <v>4.2123637855657226</v>
      </c>
      <c r="M17" s="56">
        <f t="shared" si="3"/>
        <v>4.9173243260053994</v>
      </c>
      <c r="N17" s="56">
        <f t="shared" si="3"/>
        <v>5.5823814396277376</v>
      </c>
    </row>
    <row r="19" spans="1:14">
      <c r="A19" t="s">
        <v>125</v>
      </c>
    </row>
    <row r="21" spans="1:14">
      <c r="A21" s="50" t="s">
        <v>126</v>
      </c>
    </row>
    <row r="22" spans="1:14">
      <c r="A22" t="s">
        <v>127</v>
      </c>
      <c r="B22">
        <v>30</v>
      </c>
    </row>
    <row r="23" spans="1:14">
      <c r="A23" t="s">
        <v>128</v>
      </c>
      <c r="B23">
        <v>10</v>
      </c>
    </row>
    <row r="24" spans="1:14">
      <c r="A24" t="s">
        <v>110</v>
      </c>
      <c r="B24">
        <v>5</v>
      </c>
    </row>
    <row r="25" spans="1:14">
      <c r="A25" t="s">
        <v>111</v>
      </c>
      <c r="B25" s="4">
        <v>7.0000000000000007E-2</v>
      </c>
    </row>
    <row r="26" spans="1:14">
      <c r="A26" t="s">
        <v>112</v>
      </c>
      <c r="B26" s="4">
        <v>0.06</v>
      </c>
    </row>
    <row r="27" spans="1:14">
      <c r="A27" t="s">
        <v>113</v>
      </c>
      <c r="B27" s="4">
        <v>0.04</v>
      </c>
    </row>
    <row r="28" spans="1:14">
      <c r="A28" t="s">
        <v>129</v>
      </c>
      <c r="B28" s="1">
        <f>PV(B25,B22-B24,PMT(B25,B22,100))</f>
        <v>93.912035635305187</v>
      </c>
    </row>
    <row r="29" spans="1:14">
      <c r="A29" t="s">
        <v>114</v>
      </c>
      <c r="B29" s="1">
        <f>PMT($B$52,$B$49,-100,)</f>
        <v>8.0586403511111193</v>
      </c>
      <c r="C29" s="1">
        <f>PMT($B$52,$B$49,-100,)</f>
        <v>8.0586403511111193</v>
      </c>
      <c r="D29" s="1">
        <f>PMT($B$52,$B$49,-100,)</f>
        <v>8.0586403511111193</v>
      </c>
      <c r="E29" s="1">
        <f>PMT($B$52,$B$49,-100,)</f>
        <v>8.0586403511111193</v>
      </c>
      <c r="F29" s="1">
        <f>PMT($B$52,$B$49,-100,)+PV($B$52,$B$49-$B$50,-PMT($B$52,$B$49,-100))</f>
        <v>93.431991030273679</v>
      </c>
      <c r="H29" s="36"/>
    </row>
    <row r="30" spans="1:14">
      <c r="A30" t="s">
        <v>116</v>
      </c>
      <c r="B30" s="57">
        <f>B29</f>
        <v>8.0586403511111193</v>
      </c>
      <c r="C30" s="57">
        <f>C29</f>
        <v>8.0586403511111193</v>
      </c>
      <c r="D30" s="57">
        <f>D29</f>
        <v>8.0586403511111193</v>
      </c>
      <c r="E30" s="57">
        <f>E29</f>
        <v>8.0586403511111193</v>
      </c>
      <c r="F30" s="57">
        <f>F29</f>
        <v>93.431991030273679</v>
      </c>
      <c r="H30" s="36"/>
    </row>
    <row r="31" spans="1:14">
      <c r="A31" t="s">
        <v>117</v>
      </c>
      <c r="B31" s="1">
        <f>NPV(B27,B30:F30)</f>
        <v>106.04630619078037</v>
      </c>
      <c r="H31" s="36"/>
    </row>
    <row r="32" spans="1:14">
      <c r="A32" t="s">
        <v>118</v>
      </c>
      <c r="B32" s="1">
        <f>B31-B28</f>
        <v>12.134270555475183</v>
      </c>
      <c r="C32" s="1"/>
      <c r="H32" s="54"/>
      <c r="I32" s="54"/>
      <c r="J32" s="54"/>
      <c r="K32" s="54"/>
      <c r="L32" s="54"/>
      <c r="M32" s="54"/>
      <c r="N32" s="54"/>
    </row>
    <row r="33" spans="1:14">
      <c r="A33" s="51" t="s">
        <v>130</v>
      </c>
      <c r="B33" s="58">
        <f>100*B32/B28</f>
        <v>12.920889717050748</v>
      </c>
      <c r="H33" s="36"/>
      <c r="I33" s="36"/>
      <c r="J33" s="36"/>
      <c r="K33" s="36"/>
      <c r="L33" s="36"/>
      <c r="M33" s="36"/>
      <c r="N33" s="36"/>
    </row>
    <row r="34" spans="1:14">
      <c r="A34" t="s">
        <v>131</v>
      </c>
      <c r="B34" s="1">
        <f>$B$28*$B$27</f>
        <v>3.7564814254122076</v>
      </c>
      <c r="C34" s="1">
        <f>$B$28*$B$27</f>
        <v>3.7564814254122076</v>
      </c>
      <c r="D34" s="1">
        <f>$B$28*$B$27</f>
        <v>3.7564814254122076</v>
      </c>
      <c r="E34" s="1">
        <f>$B$28*$B$27</f>
        <v>3.7564814254122076</v>
      </c>
      <c r="F34" s="1">
        <f>$B$28*$B$27+B$28</f>
        <v>97.668517060717392</v>
      </c>
      <c r="H34" s="56"/>
      <c r="I34" s="56"/>
      <c r="J34" s="56"/>
      <c r="K34" s="56"/>
      <c r="L34" s="56"/>
      <c r="M34" s="56"/>
      <c r="N34" s="56"/>
    </row>
    <row r="35" spans="1:14">
      <c r="A35" t="s">
        <v>132</v>
      </c>
      <c r="B35" s="1">
        <f>B$29-B34</f>
        <v>4.3021589256989117</v>
      </c>
      <c r="C35" s="1">
        <f>C$29-C34</f>
        <v>4.3021589256989117</v>
      </c>
      <c r="D35" s="1">
        <f>D$29-D34</f>
        <v>4.3021589256989117</v>
      </c>
      <c r="E35" s="1">
        <f>E$29-E34</f>
        <v>4.3021589256989117</v>
      </c>
      <c r="F35" s="1">
        <f>F$29-F34</f>
        <v>-4.2365260304437129</v>
      </c>
      <c r="H35" s="36"/>
      <c r="I35" s="36"/>
      <c r="J35" s="36"/>
      <c r="K35" s="36"/>
      <c r="L35" s="36"/>
      <c r="M35" s="36"/>
      <c r="N35" s="36"/>
    </row>
    <row r="36" spans="1:14">
      <c r="A36" s="59" t="s">
        <v>120</v>
      </c>
      <c r="B36" s="60">
        <f>NPV(B$27,B35:F35)</f>
        <v>12.13427055547519</v>
      </c>
      <c r="H36" s="56"/>
      <c r="I36" s="56"/>
      <c r="J36" s="56"/>
      <c r="K36" s="56"/>
      <c r="L36" s="56"/>
      <c r="M36" s="56"/>
      <c r="N36" s="56"/>
    </row>
    <row r="37" spans="1:14">
      <c r="A37" s="51" t="s">
        <v>130</v>
      </c>
      <c r="B37" s="58">
        <f>100*B36/B$28</f>
        <v>12.920889717050757</v>
      </c>
      <c r="H37" s="36"/>
      <c r="I37" s="36"/>
      <c r="J37" s="36"/>
      <c r="K37" s="36"/>
      <c r="L37" s="36"/>
      <c r="M37" s="36"/>
      <c r="N37" s="36"/>
    </row>
    <row r="38" spans="1:14">
      <c r="A38" t="s">
        <v>133</v>
      </c>
      <c r="B38" s="1">
        <f>$B$28*($B$27+0.005)</f>
        <v>4.2260416035887332</v>
      </c>
      <c r="C38" s="1">
        <f>$B$28*($B$27+0.005)</f>
        <v>4.2260416035887332</v>
      </c>
      <c r="D38" s="1">
        <f>$B$28*($B$27+0.005)</f>
        <v>4.2260416035887332</v>
      </c>
      <c r="E38" s="1">
        <f>$B$28*($B$27+0.005)</f>
        <v>4.2260416035887332</v>
      </c>
      <c r="F38" s="1">
        <f>$B$28*($B$27+0.005)+B$28</f>
        <v>98.138077238893914</v>
      </c>
      <c r="H38" s="56"/>
      <c r="I38" s="56"/>
      <c r="J38" s="56"/>
      <c r="K38" s="56"/>
      <c r="L38" s="56"/>
      <c r="M38" s="56"/>
      <c r="N38" s="56"/>
    </row>
    <row r="39" spans="1:14">
      <c r="A39" t="s">
        <v>134</v>
      </c>
      <c r="B39" s="1">
        <f>B$29-B38</f>
        <v>3.8325987475223862</v>
      </c>
      <c r="C39" s="1">
        <f>C$29-C38</f>
        <v>3.8325987475223862</v>
      </c>
      <c r="D39" s="1">
        <f>D$29-D38</f>
        <v>3.8325987475223862</v>
      </c>
      <c r="E39" s="1">
        <f>E$29-E38</f>
        <v>3.8325987475223862</v>
      </c>
      <c r="F39" s="1">
        <f>F$29-F38</f>
        <v>-4.7060862086202349</v>
      </c>
      <c r="H39" s="36"/>
    </row>
    <row r="40" spans="1:14">
      <c r="A40" s="59" t="s">
        <v>135</v>
      </c>
      <c r="B40" s="60">
        <f>NPV((B$27+0.005),B39:F39)</f>
        <v>9.9731426935556566</v>
      </c>
    </row>
    <row r="41" spans="1:14">
      <c r="A41" s="51" t="s">
        <v>130</v>
      </c>
      <c r="B41" s="58">
        <f>100*B40/B$28</f>
        <v>10.619664056995868</v>
      </c>
    </row>
    <row r="42" spans="1:14">
      <c r="A42" t="s">
        <v>136</v>
      </c>
      <c r="B42" s="1">
        <f>$B$28*($B$27+0.02)</f>
        <v>5.6347221381183115</v>
      </c>
      <c r="C42" s="1">
        <f>$B$28*($B$27+0.02)</f>
        <v>5.6347221381183115</v>
      </c>
      <c r="D42" s="1">
        <f>$B$28*($B$27+0.02)</f>
        <v>5.6347221381183115</v>
      </c>
      <c r="E42" s="1">
        <f>$B$28*($B$27+0.02)</f>
        <v>5.6347221381183115</v>
      </c>
      <c r="F42" s="1">
        <f>$B$28*($B$27+0.02)+B$28</f>
        <v>99.546757773423494</v>
      </c>
    </row>
    <row r="43" spans="1:14">
      <c r="A43" t="s">
        <v>137</v>
      </c>
      <c r="B43" s="1">
        <f>B$29-B42</f>
        <v>2.4239182129928079</v>
      </c>
      <c r="C43" s="1">
        <f>C$29-C42</f>
        <v>2.4239182129928079</v>
      </c>
      <c r="D43" s="1">
        <f>D$29-D42</f>
        <v>2.4239182129928079</v>
      </c>
      <c r="E43" s="1">
        <f>E$29-E42</f>
        <v>2.4239182129928079</v>
      </c>
      <c r="F43" s="1">
        <f>F$29-F42</f>
        <v>-6.1147667431498149</v>
      </c>
    </row>
    <row r="44" spans="1:14">
      <c r="A44" s="59" t="s">
        <v>138</v>
      </c>
      <c r="B44" s="60">
        <f>NPV((B$27+0.005),B43:F43)</f>
        <v>3.7890679066406383</v>
      </c>
    </row>
    <row r="45" spans="1:14">
      <c r="A45" s="51" t="s">
        <v>130</v>
      </c>
      <c r="B45" s="58">
        <f>100*B44/B$28</f>
        <v>4.0346989403519862</v>
      </c>
    </row>
    <row r="46" spans="1:14">
      <c r="A46" s="59" t="s">
        <v>139</v>
      </c>
    </row>
    <row r="48" spans="1:14">
      <c r="A48" s="50" t="s">
        <v>140</v>
      </c>
    </row>
    <row r="49" spans="1:6">
      <c r="A49" t="s">
        <v>127</v>
      </c>
      <c r="B49">
        <v>30</v>
      </c>
    </row>
    <row r="50" spans="1:6">
      <c r="A50" t="s">
        <v>128</v>
      </c>
      <c r="B50">
        <v>10</v>
      </c>
    </row>
    <row r="51" spans="1:6">
      <c r="A51" t="s">
        <v>110</v>
      </c>
      <c r="B51">
        <v>5</v>
      </c>
    </row>
    <row r="52" spans="1:6">
      <c r="A52" t="s">
        <v>111</v>
      </c>
      <c r="B52">
        <v>7.0000000000000007E-2</v>
      </c>
    </row>
    <row r="53" spans="1:6">
      <c r="A53" t="s">
        <v>112</v>
      </c>
      <c r="B53">
        <v>0.06</v>
      </c>
    </row>
    <row r="54" spans="1:6">
      <c r="A54" t="s">
        <v>113</v>
      </c>
      <c r="B54">
        <v>0.04</v>
      </c>
    </row>
    <row r="55" spans="1:6">
      <c r="A55" t="s">
        <v>129</v>
      </c>
      <c r="B55" s="1">
        <f>PV(B52,B49-B51,PMT(B52,B49,100))</f>
        <v>93.912035635305187</v>
      </c>
    </row>
    <row r="56" spans="1:6">
      <c r="A56" t="s">
        <v>114</v>
      </c>
      <c r="B56" s="1">
        <f>PMT($B$52,$B$49,-100,)</f>
        <v>8.0586403511111193</v>
      </c>
      <c r="C56" s="1">
        <f>PMT($B$52,$B$49,-100,)</f>
        <v>8.0586403511111193</v>
      </c>
      <c r="D56" s="1">
        <f>PMT($B$52,$B$49,-100,)</f>
        <v>8.0586403511111193</v>
      </c>
      <c r="E56" s="1">
        <f>PMT($B$52,$B$49,-100,)</f>
        <v>8.0586403511111193</v>
      </c>
      <c r="F56" s="1">
        <f>PMT($B$52,$B$49,-100,)+PV($B$52,$B$49-$B$50,-PMT($B$52,$B$49,-100))</f>
        <v>93.431991030273679</v>
      </c>
    </row>
    <row r="57" spans="1:6">
      <c r="A57" t="s">
        <v>116</v>
      </c>
      <c r="B57" s="57">
        <f>B56</f>
        <v>8.0586403511111193</v>
      </c>
      <c r="C57" s="57">
        <f>C56</f>
        <v>8.0586403511111193</v>
      </c>
      <c r="D57" s="57">
        <f>D56</f>
        <v>8.0586403511111193</v>
      </c>
      <c r="E57" s="57">
        <f>E56</f>
        <v>8.0586403511111193</v>
      </c>
      <c r="F57" s="57">
        <f>F56</f>
        <v>93.431991030273679</v>
      </c>
    </row>
    <row r="58" spans="1:6">
      <c r="A58" t="s">
        <v>117</v>
      </c>
      <c r="B58" s="1">
        <f>NPV(B54,B57:F57)</f>
        <v>106.04630619078037</v>
      </c>
    </row>
    <row r="59" spans="1:6">
      <c r="A59" t="s">
        <v>118</v>
      </c>
      <c r="B59" s="1">
        <f>B58-PV(B52,B49-B51,PMT(B52,B49,100))</f>
        <v>12.134270555475183</v>
      </c>
      <c r="C59" s="1"/>
    </row>
    <row r="60" spans="1:6">
      <c r="A60" s="51" t="s">
        <v>130</v>
      </c>
      <c r="B60" s="58">
        <f>100*B59/B55</f>
        <v>12.920889717050748</v>
      </c>
    </row>
    <row r="61" spans="1:6">
      <c r="A61" t="s">
        <v>141</v>
      </c>
      <c r="B61">
        <f>100*$B$54</f>
        <v>4</v>
      </c>
      <c r="C61">
        <f>100*$B$54</f>
        <v>4</v>
      </c>
      <c r="D61">
        <f>100*$B$54</f>
        <v>4</v>
      </c>
      <c r="E61">
        <f>100*$B$54</f>
        <v>4</v>
      </c>
      <c r="F61">
        <f>100*$B$54+100</f>
        <v>104</v>
      </c>
    </row>
    <row r="62" spans="1:6">
      <c r="A62" t="s">
        <v>142</v>
      </c>
      <c r="B62" s="1">
        <f>NPV($B$52,B61:F61)</f>
        <v>87.699407692157195</v>
      </c>
      <c r="C62" s="61"/>
    </row>
    <row r="63" spans="1:6">
      <c r="A63" t="s">
        <v>143</v>
      </c>
      <c r="B63" s="1">
        <f>(100/$B62)*$B$55-$B$55</f>
        <v>13.171966533735201</v>
      </c>
    </row>
    <row r="64" spans="1:6">
      <c r="A64" s="51" t="s">
        <v>130</v>
      </c>
      <c r="B64" s="62">
        <f>100*B63/B55</f>
        <v>14.025855626095433</v>
      </c>
    </row>
    <row r="65" spans="1:6">
      <c r="A65" t="s">
        <v>144</v>
      </c>
      <c r="B65">
        <f>100*($B$54+0.005)</f>
        <v>4.5</v>
      </c>
      <c r="C65">
        <f>100*($B$54+0.005)</f>
        <v>4.5</v>
      </c>
      <c r="D65">
        <f>100*($B$54+0.005)</f>
        <v>4.5</v>
      </c>
      <c r="E65">
        <f>100*($B$54+0.005)</f>
        <v>4.5</v>
      </c>
      <c r="F65">
        <f>100*($B$54+0.005)+100</f>
        <v>104.5</v>
      </c>
    </row>
    <row r="66" spans="1:6">
      <c r="A66" t="s">
        <v>142</v>
      </c>
      <c r="B66" s="1">
        <f>NPV($B$52,B65:F65)</f>
        <v>89.749506410130991</v>
      </c>
    </row>
    <row r="67" spans="1:6">
      <c r="A67" s="59" t="s">
        <v>145</v>
      </c>
      <c r="B67" s="60">
        <f>(100/$B66)*$B$55-$B$55</f>
        <v>10.725905442780046</v>
      </c>
    </row>
    <row r="68" spans="1:6">
      <c r="A68" s="51" t="s">
        <v>130</v>
      </c>
      <c r="B68" s="62">
        <f>100*B67/B55</f>
        <v>11.421225586497416</v>
      </c>
    </row>
    <row r="69" spans="1:6">
      <c r="A69" t="s">
        <v>146</v>
      </c>
      <c r="B69">
        <f>100*($B$54+0.02)</f>
        <v>6</v>
      </c>
      <c r="C69">
        <f>100*($B$54+0.02)</f>
        <v>6</v>
      </c>
      <c r="D69">
        <f>100*($B$54+0.02)</f>
        <v>6</v>
      </c>
      <c r="E69">
        <f>100*($B$54+0.02)</f>
        <v>6</v>
      </c>
      <c r="F69">
        <f>100*($B$54+0.02)+100</f>
        <v>106</v>
      </c>
    </row>
    <row r="70" spans="1:6">
      <c r="A70" t="s">
        <v>142</v>
      </c>
      <c r="B70" s="1">
        <f>NPV($B$52,B69:F69)</f>
        <v>95.899802564052393</v>
      </c>
    </row>
    <row r="71" spans="1:6">
      <c r="A71" t="s">
        <v>147</v>
      </c>
      <c r="B71" s="1">
        <f>(100/$B70)*$B$55-$B$55</f>
        <v>4.0152104323605187</v>
      </c>
    </row>
    <row r="72" spans="1:6">
      <c r="A72" s="51" t="s">
        <v>130</v>
      </c>
      <c r="B72" s="62">
        <f>100*B71/B55</f>
        <v>4.2755014362089332</v>
      </c>
    </row>
    <row r="74" spans="1:6">
      <c r="A74" t="s">
        <v>148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/>
  </sheetViews>
  <sheetFormatPr defaultRowHeight="12" customHeight="1"/>
  <cols>
    <col min="1" max="1" width="12.28515625" customWidth="1"/>
    <col min="2" max="2" width="12.5703125" customWidth="1"/>
    <col min="5" max="5" width="12.140625" customWidth="1"/>
    <col min="6" max="6" width="13.28515625" customWidth="1"/>
  </cols>
  <sheetData>
    <row r="1" spans="1:7" ht="12" customHeight="1">
      <c r="A1" t="s">
        <v>12</v>
      </c>
      <c r="C1" t="s">
        <v>13</v>
      </c>
      <c r="G1" s="3"/>
    </row>
    <row r="2" spans="1:7" ht="12" customHeight="1">
      <c r="A2" t="s">
        <v>1</v>
      </c>
      <c r="B2">
        <v>12</v>
      </c>
      <c r="C2" t="s">
        <v>14</v>
      </c>
      <c r="D2" s="2" t="s">
        <v>15</v>
      </c>
    </row>
    <row r="3" spans="1:7" ht="12" customHeight="1">
      <c r="A3" t="s">
        <v>16</v>
      </c>
      <c r="B3">
        <v>15</v>
      </c>
      <c r="C3">
        <v>0</v>
      </c>
      <c r="D3">
        <v>0</v>
      </c>
    </row>
    <row r="4" spans="1:7" ht="12" customHeight="1">
      <c r="A4" s="1" t="s">
        <v>4</v>
      </c>
      <c r="B4" s="4">
        <v>0.1</v>
      </c>
      <c r="C4">
        <f t="shared" ref="C4:C18" si="0">1+C3</f>
        <v>1</v>
      </c>
      <c r="D4">
        <f t="shared" ref="D4:D17" si="1">B$5</f>
        <v>1000</v>
      </c>
    </row>
    <row r="5" spans="1:7" ht="12" customHeight="1">
      <c r="A5" t="s">
        <v>6</v>
      </c>
      <c r="B5">
        <v>1000</v>
      </c>
      <c r="C5">
        <f t="shared" si="0"/>
        <v>2</v>
      </c>
      <c r="D5">
        <f t="shared" si="1"/>
        <v>1000</v>
      </c>
    </row>
    <row r="6" spans="1:7" ht="12" customHeight="1">
      <c r="A6" t="s">
        <v>7</v>
      </c>
      <c r="B6">
        <v>10000</v>
      </c>
      <c r="C6">
        <f t="shared" si="0"/>
        <v>3</v>
      </c>
      <c r="D6">
        <f t="shared" si="1"/>
        <v>1000</v>
      </c>
    </row>
    <row r="7" spans="1:7" ht="12" customHeight="1">
      <c r="A7" s="3" t="s">
        <v>17</v>
      </c>
      <c r="B7" s="1">
        <f>PV(B4/B2,B3,B5,B6)</f>
        <v>-22875.047116862697</v>
      </c>
      <c r="C7">
        <f t="shared" si="0"/>
        <v>4</v>
      </c>
      <c r="D7">
        <f t="shared" si="1"/>
        <v>1000</v>
      </c>
    </row>
    <row r="8" spans="1:7" ht="12" customHeight="1">
      <c r="A8" t="s">
        <v>18</v>
      </c>
      <c r="B8" s="1">
        <f>NPV(B4/B2,D4:D18)</f>
        <v>22875.047116862766</v>
      </c>
      <c r="C8">
        <f t="shared" si="0"/>
        <v>5</v>
      </c>
      <c r="D8">
        <f t="shared" si="1"/>
        <v>1000</v>
      </c>
    </row>
    <row r="9" spans="1:7" ht="12" customHeight="1">
      <c r="C9">
        <f t="shared" si="0"/>
        <v>6</v>
      </c>
      <c r="D9">
        <f t="shared" si="1"/>
        <v>1000</v>
      </c>
    </row>
    <row r="10" spans="1:7" ht="12" customHeight="1">
      <c r="C10">
        <f t="shared" si="0"/>
        <v>7</v>
      </c>
      <c r="D10">
        <f t="shared" si="1"/>
        <v>1000</v>
      </c>
    </row>
    <row r="11" spans="1:7" ht="12" customHeight="1">
      <c r="C11">
        <f t="shared" si="0"/>
        <v>8</v>
      </c>
      <c r="D11">
        <f t="shared" si="1"/>
        <v>1000</v>
      </c>
    </row>
    <row r="12" spans="1:7" ht="12" customHeight="1">
      <c r="C12">
        <f t="shared" si="0"/>
        <v>9</v>
      </c>
      <c r="D12">
        <f t="shared" si="1"/>
        <v>1000</v>
      </c>
    </row>
    <row r="13" spans="1:7" ht="12" customHeight="1">
      <c r="C13">
        <f t="shared" si="0"/>
        <v>10</v>
      </c>
      <c r="D13">
        <f t="shared" si="1"/>
        <v>1000</v>
      </c>
    </row>
    <row r="14" spans="1:7" ht="12" customHeight="1">
      <c r="C14">
        <f t="shared" si="0"/>
        <v>11</v>
      </c>
      <c r="D14">
        <f t="shared" si="1"/>
        <v>1000</v>
      </c>
    </row>
    <row r="15" spans="1:7" ht="12" customHeight="1">
      <c r="C15">
        <f t="shared" si="0"/>
        <v>12</v>
      </c>
      <c r="D15">
        <f t="shared" si="1"/>
        <v>1000</v>
      </c>
    </row>
    <row r="16" spans="1:7" ht="12" customHeight="1">
      <c r="C16">
        <f t="shared" si="0"/>
        <v>13</v>
      </c>
      <c r="D16">
        <f t="shared" si="1"/>
        <v>1000</v>
      </c>
    </row>
    <row r="17" spans="3:4" ht="12" customHeight="1">
      <c r="C17">
        <f t="shared" si="0"/>
        <v>14</v>
      </c>
      <c r="D17">
        <f t="shared" si="1"/>
        <v>1000</v>
      </c>
    </row>
    <row r="18" spans="3:4" ht="12" customHeight="1">
      <c r="C18">
        <f t="shared" si="0"/>
        <v>15</v>
      </c>
      <c r="D18">
        <f>B$5+B6</f>
        <v>11000</v>
      </c>
    </row>
  </sheetData>
  <phoneticPr fontId="2" type="noConversion"/>
  <printOptions gridLines="1" gridLinesSet="0"/>
  <pageMargins left="0.75" right="0.75" top="1" bottom="1" header="0.5" footer="0.5"/>
  <pageSetup orientation="portrait" horizontalDpi="4294967292" vertic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3"/>
  <sheetViews>
    <sheetView workbookViewId="0"/>
  </sheetViews>
  <sheetFormatPr defaultColWidth="9.140625" defaultRowHeight="11.25"/>
  <cols>
    <col min="1" max="1" width="9.140625" style="5"/>
    <col min="2" max="2" width="12.85546875" style="5" customWidth="1"/>
    <col min="3" max="3" width="8" style="5" customWidth="1"/>
    <col min="4" max="4" width="13.42578125" style="5" customWidth="1"/>
    <col min="5" max="5" width="11.42578125" style="5" bestFit="1" customWidth="1"/>
    <col min="6" max="6" width="9.28515625" style="5" bestFit="1" customWidth="1"/>
    <col min="7" max="7" width="11.42578125" style="5" bestFit="1" customWidth="1"/>
    <col min="8" max="8" width="12.28515625" style="5" customWidth="1"/>
    <col min="9" max="16384" width="9.140625" style="5"/>
  </cols>
  <sheetData>
    <row r="1" spans="1:11">
      <c r="A1" s="5" t="s">
        <v>9</v>
      </c>
      <c r="D1" s="13" t="s">
        <v>26</v>
      </c>
      <c r="F1" s="13" t="s">
        <v>25</v>
      </c>
      <c r="G1" s="13" t="s">
        <v>24</v>
      </c>
      <c r="H1" s="13" t="s">
        <v>26</v>
      </c>
    </row>
    <row r="2" spans="1:11">
      <c r="A2" s="5" t="s">
        <v>1</v>
      </c>
      <c r="B2" s="5">
        <v>12</v>
      </c>
      <c r="C2" s="6" t="s">
        <v>2</v>
      </c>
      <c r="D2" s="13" t="s">
        <v>22</v>
      </c>
      <c r="E2" s="13" t="s">
        <v>21</v>
      </c>
      <c r="F2" s="13" t="s">
        <v>100</v>
      </c>
      <c r="G2" s="13" t="s">
        <v>101</v>
      </c>
      <c r="H2" s="13" t="s">
        <v>23</v>
      </c>
      <c r="K2" s="7" t="s">
        <v>10</v>
      </c>
    </row>
    <row r="3" spans="1:11">
      <c r="A3" s="7" t="s">
        <v>3</v>
      </c>
      <c r="B3" s="5">
        <v>30</v>
      </c>
      <c r="C3" s="8">
        <v>0</v>
      </c>
      <c r="H3" s="11">
        <f>B5</f>
        <v>1000000</v>
      </c>
    </row>
    <row r="4" spans="1:11">
      <c r="A4" s="11" t="s">
        <v>4</v>
      </c>
      <c r="B4" s="12">
        <v>0.12</v>
      </c>
      <c r="C4" s="8">
        <f>1+C3</f>
        <v>1</v>
      </c>
      <c r="D4" s="11">
        <f t="shared" ref="D4:D67" si="0">H3</f>
        <v>1000000</v>
      </c>
      <c r="E4" s="11">
        <f>-B$6</f>
        <v>10000</v>
      </c>
      <c r="F4" s="11">
        <f t="shared" ref="F4:F67" si="1">(B$4/B$2)*H3</f>
        <v>10000</v>
      </c>
      <c r="G4" s="11">
        <f>E4-F4</f>
        <v>0</v>
      </c>
      <c r="H4" s="11">
        <f>D4-G4</f>
        <v>1000000</v>
      </c>
    </row>
    <row r="5" spans="1:11">
      <c r="A5" s="5" t="s">
        <v>5</v>
      </c>
      <c r="B5" s="11">
        <v>1000000</v>
      </c>
      <c r="C5" s="8">
        <f t="shared" ref="C5:C20" si="2">1+C4</f>
        <v>2</v>
      </c>
      <c r="D5" s="11">
        <f t="shared" si="0"/>
        <v>1000000</v>
      </c>
      <c r="E5" s="11">
        <f t="shared" ref="E5:E20" si="3">-B$6</f>
        <v>10000</v>
      </c>
      <c r="F5" s="11">
        <f t="shared" si="1"/>
        <v>10000</v>
      </c>
      <c r="G5" s="11">
        <f t="shared" ref="G5:G20" si="4">E5-F5</f>
        <v>0</v>
      </c>
      <c r="H5" s="11">
        <f t="shared" ref="H5:H20" si="5">D5-G5</f>
        <v>1000000</v>
      </c>
    </row>
    <row r="6" spans="1:11">
      <c r="A6" s="5" t="s">
        <v>6</v>
      </c>
      <c r="B6" s="11">
        <f>-(B4/B2)*B5</f>
        <v>-10000</v>
      </c>
      <c r="C6" s="8">
        <f t="shared" si="2"/>
        <v>3</v>
      </c>
      <c r="D6" s="11">
        <f t="shared" si="0"/>
        <v>1000000</v>
      </c>
      <c r="E6" s="11">
        <f t="shared" si="3"/>
        <v>10000</v>
      </c>
      <c r="F6" s="11">
        <f t="shared" si="1"/>
        <v>10000</v>
      </c>
      <c r="G6" s="11">
        <f t="shared" si="4"/>
        <v>0</v>
      </c>
      <c r="H6" s="11">
        <f t="shared" si="5"/>
        <v>1000000</v>
      </c>
    </row>
    <row r="7" spans="1:11">
      <c r="A7" s="5" t="s">
        <v>7</v>
      </c>
      <c r="B7" s="11">
        <f>-B5</f>
        <v>-1000000</v>
      </c>
      <c r="C7" s="8">
        <f t="shared" si="2"/>
        <v>4</v>
      </c>
      <c r="D7" s="11">
        <f t="shared" si="0"/>
        <v>1000000</v>
      </c>
      <c r="E7" s="11">
        <f t="shared" si="3"/>
        <v>10000</v>
      </c>
      <c r="F7" s="11">
        <f t="shared" si="1"/>
        <v>10000</v>
      </c>
      <c r="G7" s="11">
        <f t="shared" si="4"/>
        <v>0</v>
      </c>
      <c r="H7" s="11">
        <f t="shared" si="5"/>
        <v>1000000</v>
      </c>
    </row>
    <row r="8" spans="1:11">
      <c r="C8" s="8">
        <f t="shared" si="2"/>
        <v>5</v>
      </c>
      <c r="D8" s="11">
        <f t="shared" si="0"/>
        <v>1000000</v>
      </c>
      <c r="E8" s="11">
        <f t="shared" si="3"/>
        <v>10000</v>
      </c>
      <c r="F8" s="11">
        <f t="shared" si="1"/>
        <v>10000</v>
      </c>
      <c r="G8" s="11">
        <f t="shared" si="4"/>
        <v>0</v>
      </c>
      <c r="H8" s="11">
        <f t="shared" si="5"/>
        <v>1000000</v>
      </c>
    </row>
    <row r="9" spans="1:11">
      <c r="B9" s="9"/>
      <c r="C9" s="8">
        <f t="shared" si="2"/>
        <v>6</v>
      </c>
      <c r="D9" s="11">
        <f t="shared" si="0"/>
        <v>1000000</v>
      </c>
      <c r="E9" s="11">
        <f t="shared" si="3"/>
        <v>10000</v>
      </c>
      <c r="F9" s="11">
        <f t="shared" si="1"/>
        <v>10000</v>
      </c>
      <c r="G9" s="11">
        <f t="shared" si="4"/>
        <v>0</v>
      </c>
      <c r="H9" s="11">
        <f t="shared" si="5"/>
        <v>1000000</v>
      </c>
    </row>
    <row r="10" spans="1:11">
      <c r="C10" s="8">
        <f t="shared" si="2"/>
        <v>7</v>
      </c>
      <c r="D10" s="11">
        <f t="shared" si="0"/>
        <v>1000000</v>
      </c>
      <c r="E10" s="11">
        <f t="shared" si="3"/>
        <v>10000</v>
      </c>
      <c r="F10" s="11">
        <f t="shared" si="1"/>
        <v>10000</v>
      </c>
      <c r="G10" s="11">
        <f t="shared" si="4"/>
        <v>0</v>
      </c>
      <c r="H10" s="11">
        <f t="shared" si="5"/>
        <v>1000000</v>
      </c>
    </row>
    <row r="11" spans="1:11">
      <c r="C11" s="8">
        <f t="shared" si="2"/>
        <v>8</v>
      </c>
      <c r="D11" s="11">
        <f t="shared" si="0"/>
        <v>1000000</v>
      </c>
      <c r="E11" s="11">
        <f t="shared" si="3"/>
        <v>10000</v>
      </c>
      <c r="F11" s="11">
        <f t="shared" si="1"/>
        <v>10000</v>
      </c>
      <c r="G11" s="11">
        <f t="shared" si="4"/>
        <v>0</v>
      </c>
      <c r="H11" s="11">
        <f t="shared" si="5"/>
        <v>1000000</v>
      </c>
    </row>
    <row r="12" spans="1:11">
      <c r="C12" s="8">
        <f t="shared" si="2"/>
        <v>9</v>
      </c>
      <c r="D12" s="11">
        <f t="shared" si="0"/>
        <v>1000000</v>
      </c>
      <c r="E12" s="11">
        <f t="shared" si="3"/>
        <v>10000</v>
      </c>
      <c r="F12" s="11">
        <f t="shared" si="1"/>
        <v>10000</v>
      </c>
      <c r="G12" s="11">
        <f t="shared" si="4"/>
        <v>0</v>
      </c>
      <c r="H12" s="11">
        <f t="shared" si="5"/>
        <v>1000000</v>
      </c>
    </row>
    <row r="13" spans="1:11">
      <c r="C13" s="8">
        <f t="shared" si="2"/>
        <v>10</v>
      </c>
      <c r="D13" s="11">
        <f t="shared" si="0"/>
        <v>1000000</v>
      </c>
      <c r="E13" s="11">
        <f t="shared" si="3"/>
        <v>10000</v>
      </c>
      <c r="F13" s="11">
        <f t="shared" si="1"/>
        <v>10000</v>
      </c>
      <c r="G13" s="11">
        <f t="shared" si="4"/>
        <v>0</v>
      </c>
      <c r="H13" s="11">
        <f t="shared" si="5"/>
        <v>1000000</v>
      </c>
    </row>
    <row r="14" spans="1:11">
      <c r="C14" s="8">
        <f t="shared" si="2"/>
        <v>11</v>
      </c>
      <c r="D14" s="11">
        <f t="shared" si="0"/>
        <v>1000000</v>
      </c>
      <c r="E14" s="11">
        <f t="shared" si="3"/>
        <v>10000</v>
      </c>
      <c r="F14" s="11">
        <f t="shared" si="1"/>
        <v>10000</v>
      </c>
      <c r="G14" s="11">
        <f t="shared" si="4"/>
        <v>0</v>
      </c>
      <c r="H14" s="11">
        <f t="shared" si="5"/>
        <v>1000000</v>
      </c>
    </row>
    <row r="15" spans="1:11">
      <c r="C15" s="8">
        <f t="shared" si="2"/>
        <v>12</v>
      </c>
      <c r="D15" s="11">
        <f t="shared" si="0"/>
        <v>1000000</v>
      </c>
      <c r="E15" s="11">
        <f t="shared" si="3"/>
        <v>10000</v>
      </c>
      <c r="F15" s="11">
        <f t="shared" si="1"/>
        <v>10000</v>
      </c>
      <c r="G15" s="11">
        <f t="shared" si="4"/>
        <v>0</v>
      </c>
      <c r="H15" s="11">
        <f t="shared" si="5"/>
        <v>1000000</v>
      </c>
    </row>
    <row r="16" spans="1:11">
      <c r="C16" s="8">
        <f t="shared" si="2"/>
        <v>13</v>
      </c>
      <c r="D16" s="11">
        <f t="shared" si="0"/>
        <v>1000000</v>
      </c>
      <c r="E16" s="11">
        <f t="shared" si="3"/>
        <v>10000</v>
      </c>
      <c r="F16" s="11">
        <f t="shared" si="1"/>
        <v>10000</v>
      </c>
      <c r="G16" s="11">
        <f t="shared" si="4"/>
        <v>0</v>
      </c>
      <c r="H16" s="11">
        <f t="shared" si="5"/>
        <v>1000000</v>
      </c>
    </row>
    <row r="17" spans="3:8">
      <c r="C17" s="8">
        <f t="shared" si="2"/>
        <v>14</v>
      </c>
      <c r="D17" s="11">
        <f t="shared" si="0"/>
        <v>1000000</v>
      </c>
      <c r="E17" s="11">
        <f t="shared" si="3"/>
        <v>10000</v>
      </c>
      <c r="F17" s="11">
        <f t="shared" si="1"/>
        <v>10000</v>
      </c>
      <c r="G17" s="11">
        <f t="shared" si="4"/>
        <v>0</v>
      </c>
      <c r="H17" s="11">
        <f t="shared" si="5"/>
        <v>1000000</v>
      </c>
    </row>
    <row r="18" spans="3:8">
      <c r="C18" s="8">
        <f t="shared" si="2"/>
        <v>15</v>
      </c>
      <c r="D18" s="11">
        <f t="shared" si="0"/>
        <v>1000000</v>
      </c>
      <c r="E18" s="11">
        <f t="shared" si="3"/>
        <v>10000</v>
      </c>
      <c r="F18" s="11">
        <f t="shared" si="1"/>
        <v>10000</v>
      </c>
      <c r="G18" s="11">
        <f t="shared" si="4"/>
        <v>0</v>
      </c>
      <c r="H18" s="11">
        <f t="shared" si="5"/>
        <v>1000000</v>
      </c>
    </row>
    <row r="19" spans="3:8">
      <c r="C19" s="8">
        <f t="shared" si="2"/>
        <v>16</v>
      </c>
      <c r="D19" s="11">
        <f t="shared" si="0"/>
        <v>1000000</v>
      </c>
      <c r="E19" s="11">
        <f t="shared" si="3"/>
        <v>10000</v>
      </c>
      <c r="F19" s="11">
        <f t="shared" si="1"/>
        <v>10000</v>
      </c>
      <c r="G19" s="11">
        <f t="shared" si="4"/>
        <v>0</v>
      </c>
      <c r="H19" s="11">
        <f t="shared" si="5"/>
        <v>1000000</v>
      </c>
    </row>
    <row r="20" spans="3:8">
      <c r="C20" s="8">
        <f t="shared" si="2"/>
        <v>17</v>
      </c>
      <c r="D20" s="11">
        <f t="shared" si="0"/>
        <v>1000000</v>
      </c>
      <c r="E20" s="11">
        <f t="shared" si="3"/>
        <v>10000</v>
      </c>
      <c r="F20" s="11">
        <f t="shared" si="1"/>
        <v>10000</v>
      </c>
      <c r="G20" s="11">
        <f t="shared" si="4"/>
        <v>0</v>
      </c>
      <c r="H20" s="11">
        <f t="shared" si="5"/>
        <v>1000000</v>
      </c>
    </row>
    <row r="21" spans="3:8">
      <c r="C21" s="8">
        <f t="shared" ref="C21:C36" si="6">1+C20</f>
        <v>18</v>
      </c>
      <c r="D21" s="11">
        <f t="shared" si="0"/>
        <v>1000000</v>
      </c>
      <c r="E21" s="11">
        <f t="shared" ref="E21:E36" si="7">-B$6</f>
        <v>10000</v>
      </c>
      <c r="F21" s="11">
        <f t="shared" si="1"/>
        <v>10000</v>
      </c>
      <c r="G21" s="11">
        <f t="shared" ref="G21:G36" si="8">E21-F21</f>
        <v>0</v>
      </c>
      <c r="H21" s="11">
        <f t="shared" ref="H21:H36" si="9">D21-G21</f>
        <v>1000000</v>
      </c>
    </row>
    <row r="22" spans="3:8">
      <c r="C22" s="8">
        <f t="shared" si="6"/>
        <v>19</v>
      </c>
      <c r="D22" s="11">
        <f t="shared" si="0"/>
        <v>1000000</v>
      </c>
      <c r="E22" s="11">
        <f t="shared" si="7"/>
        <v>10000</v>
      </c>
      <c r="F22" s="11">
        <f t="shared" si="1"/>
        <v>10000</v>
      </c>
      <c r="G22" s="11">
        <f t="shared" si="8"/>
        <v>0</v>
      </c>
      <c r="H22" s="11">
        <f t="shared" si="9"/>
        <v>1000000</v>
      </c>
    </row>
    <row r="23" spans="3:8">
      <c r="C23" s="8">
        <f t="shared" si="6"/>
        <v>20</v>
      </c>
      <c r="D23" s="11">
        <f t="shared" si="0"/>
        <v>1000000</v>
      </c>
      <c r="E23" s="11">
        <f t="shared" si="7"/>
        <v>10000</v>
      </c>
      <c r="F23" s="11">
        <f t="shared" si="1"/>
        <v>10000</v>
      </c>
      <c r="G23" s="11">
        <f t="shared" si="8"/>
        <v>0</v>
      </c>
      <c r="H23" s="11">
        <f t="shared" si="9"/>
        <v>1000000</v>
      </c>
    </row>
    <row r="24" spans="3:8">
      <c r="C24" s="8">
        <f t="shared" si="6"/>
        <v>21</v>
      </c>
      <c r="D24" s="11">
        <f t="shared" si="0"/>
        <v>1000000</v>
      </c>
      <c r="E24" s="11">
        <f t="shared" si="7"/>
        <v>10000</v>
      </c>
      <c r="F24" s="11">
        <f t="shared" si="1"/>
        <v>10000</v>
      </c>
      <c r="G24" s="11">
        <f t="shared" si="8"/>
        <v>0</v>
      </c>
      <c r="H24" s="11">
        <f t="shared" si="9"/>
        <v>1000000</v>
      </c>
    </row>
    <row r="25" spans="3:8">
      <c r="C25" s="8">
        <f t="shared" si="6"/>
        <v>22</v>
      </c>
      <c r="D25" s="11">
        <f t="shared" si="0"/>
        <v>1000000</v>
      </c>
      <c r="E25" s="11">
        <f t="shared" si="7"/>
        <v>10000</v>
      </c>
      <c r="F25" s="11">
        <f t="shared" si="1"/>
        <v>10000</v>
      </c>
      <c r="G25" s="11">
        <f t="shared" si="8"/>
        <v>0</v>
      </c>
      <c r="H25" s="11">
        <f t="shared" si="9"/>
        <v>1000000</v>
      </c>
    </row>
    <row r="26" spans="3:8">
      <c r="C26" s="8">
        <f t="shared" si="6"/>
        <v>23</v>
      </c>
      <c r="D26" s="11">
        <f t="shared" si="0"/>
        <v>1000000</v>
      </c>
      <c r="E26" s="11">
        <f t="shared" si="7"/>
        <v>10000</v>
      </c>
      <c r="F26" s="11">
        <f t="shared" si="1"/>
        <v>10000</v>
      </c>
      <c r="G26" s="11">
        <f t="shared" si="8"/>
        <v>0</v>
      </c>
      <c r="H26" s="11">
        <f t="shared" si="9"/>
        <v>1000000</v>
      </c>
    </row>
    <row r="27" spans="3:8">
      <c r="C27" s="8">
        <f t="shared" si="6"/>
        <v>24</v>
      </c>
      <c r="D27" s="11">
        <f t="shared" si="0"/>
        <v>1000000</v>
      </c>
      <c r="E27" s="11">
        <f t="shared" si="7"/>
        <v>10000</v>
      </c>
      <c r="F27" s="11">
        <f t="shared" si="1"/>
        <v>10000</v>
      </c>
      <c r="G27" s="11">
        <f t="shared" si="8"/>
        <v>0</v>
      </c>
      <c r="H27" s="11">
        <f t="shared" si="9"/>
        <v>1000000</v>
      </c>
    </row>
    <row r="28" spans="3:8">
      <c r="C28" s="8">
        <f t="shared" si="6"/>
        <v>25</v>
      </c>
      <c r="D28" s="11">
        <f t="shared" si="0"/>
        <v>1000000</v>
      </c>
      <c r="E28" s="11">
        <f t="shared" si="7"/>
        <v>10000</v>
      </c>
      <c r="F28" s="11">
        <f t="shared" si="1"/>
        <v>10000</v>
      </c>
      <c r="G28" s="11">
        <f t="shared" si="8"/>
        <v>0</v>
      </c>
      <c r="H28" s="11">
        <f t="shared" si="9"/>
        <v>1000000</v>
      </c>
    </row>
    <row r="29" spans="3:8">
      <c r="C29" s="8">
        <f t="shared" si="6"/>
        <v>26</v>
      </c>
      <c r="D29" s="11">
        <f t="shared" si="0"/>
        <v>1000000</v>
      </c>
      <c r="E29" s="11">
        <f t="shared" si="7"/>
        <v>10000</v>
      </c>
      <c r="F29" s="11">
        <f t="shared" si="1"/>
        <v>10000</v>
      </c>
      <c r="G29" s="11">
        <f t="shared" si="8"/>
        <v>0</v>
      </c>
      <c r="H29" s="11">
        <f t="shared" si="9"/>
        <v>1000000</v>
      </c>
    </row>
    <row r="30" spans="3:8">
      <c r="C30" s="8">
        <f t="shared" si="6"/>
        <v>27</v>
      </c>
      <c r="D30" s="11">
        <f t="shared" si="0"/>
        <v>1000000</v>
      </c>
      <c r="E30" s="11">
        <f t="shared" si="7"/>
        <v>10000</v>
      </c>
      <c r="F30" s="11">
        <f t="shared" si="1"/>
        <v>10000</v>
      </c>
      <c r="G30" s="11">
        <f t="shared" si="8"/>
        <v>0</v>
      </c>
      <c r="H30" s="11">
        <f t="shared" si="9"/>
        <v>1000000</v>
      </c>
    </row>
    <row r="31" spans="3:8">
      <c r="C31" s="8">
        <f t="shared" si="6"/>
        <v>28</v>
      </c>
      <c r="D31" s="11">
        <f t="shared" si="0"/>
        <v>1000000</v>
      </c>
      <c r="E31" s="11">
        <f t="shared" si="7"/>
        <v>10000</v>
      </c>
      <c r="F31" s="11">
        <f t="shared" si="1"/>
        <v>10000</v>
      </c>
      <c r="G31" s="11">
        <f t="shared" si="8"/>
        <v>0</v>
      </c>
      <c r="H31" s="11">
        <f t="shared" si="9"/>
        <v>1000000</v>
      </c>
    </row>
    <row r="32" spans="3:8">
      <c r="C32" s="8">
        <f t="shared" si="6"/>
        <v>29</v>
      </c>
      <c r="D32" s="11">
        <f t="shared" si="0"/>
        <v>1000000</v>
      </c>
      <c r="E32" s="11">
        <f t="shared" si="7"/>
        <v>10000</v>
      </c>
      <c r="F32" s="11">
        <f t="shared" si="1"/>
        <v>10000</v>
      </c>
      <c r="G32" s="11">
        <f t="shared" si="8"/>
        <v>0</v>
      </c>
      <c r="H32" s="11">
        <f t="shared" si="9"/>
        <v>1000000</v>
      </c>
    </row>
    <row r="33" spans="3:8">
      <c r="C33" s="8">
        <f t="shared" si="6"/>
        <v>30</v>
      </c>
      <c r="D33" s="11">
        <f t="shared" si="0"/>
        <v>1000000</v>
      </c>
      <c r="E33" s="11">
        <f t="shared" si="7"/>
        <v>10000</v>
      </c>
      <c r="F33" s="11">
        <f t="shared" si="1"/>
        <v>10000</v>
      </c>
      <c r="G33" s="11">
        <f t="shared" si="8"/>
        <v>0</v>
      </c>
      <c r="H33" s="11">
        <f t="shared" si="9"/>
        <v>1000000</v>
      </c>
    </row>
    <row r="34" spans="3:8">
      <c r="C34" s="8">
        <f t="shared" si="6"/>
        <v>31</v>
      </c>
      <c r="D34" s="11">
        <f t="shared" si="0"/>
        <v>1000000</v>
      </c>
      <c r="E34" s="11">
        <f t="shared" si="7"/>
        <v>10000</v>
      </c>
      <c r="F34" s="11">
        <f t="shared" si="1"/>
        <v>10000</v>
      </c>
      <c r="G34" s="11">
        <f t="shared" si="8"/>
        <v>0</v>
      </c>
      <c r="H34" s="11">
        <f t="shared" si="9"/>
        <v>1000000</v>
      </c>
    </row>
    <row r="35" spans="3:8">
      <c r="C35" s="8">
        <f t="shared" si="6"/>
        <v>32</v>
      </c>
      <c r="D35" s="11">
        <f t="shared" si="0"/>
        <v>1000000</v>
      </c>
      <c r="E35" s="11">
        <f t="shared" si="7"/>
        <v>10000</v>
      </c>
      <c r="F35" s="11">
        <f t="shared" si="1"/>
        <v>10000</v>
      </c>
      <c r="G35" s="11">
        <f t="shared" si="8"/>
        <v>0</v>
      </c>
      <c r="H35" s="11">
        <f t="shared" si="9"/>
        <v>1000000</v>
      </c>
    </row>
    <row r="36" spans="3:8">
      <c r="C36" s="8">
        <f t="shared" si="6"/>
        <v>33</v>
      </c>
      <c r="D36" s="11">
        <f t="shared" si="0"/>
        <v>1000000</v>
      </c>
      <c r="E36" s="11">
        <f t="shared" si="7"/>
        <v>10000</v>
      </c>
      <c r="F36" s="11">
        <f t="shared" si="1"/>
        <v>10000</v>
      </c>
      <c r="G36" s="11">
        <f t="shared" si="8"/>
        <v>0</v>
      </c>
      <c r="H36" s="11">
        <f t="shared" si="9"/>
        <v>1000000</v>
      </c>
    </row>
    <row r="37" spans="3:8">
      <c r="C37" s="8">
        <f t="shared" ref="C37:C52" si="10">1+C36</f>
        <v>34</v>
      </c>
      <c r="D37" s="11">
        <f t="shared" si="0"/>
        <v>1000000</v>
      </c>
      <c r="E37" s="11">
        <f t="shared" ref="E37:E52" si="11">-B$6</f>
        <v>10000</v>
      </c>
      <c r="F37" s="11">
        <f t="shared" si="1"/>
        <v>10000</v>
      </c>
      <c r="G37" s="11">
        <f t="shared" ref="G37:G52" si="12">E37-F37</f>
        <v>0</v>
      </c>
      <c r="H37" s="11">
        <f t="shared" ref="H37:H52" si="13">D37-G37</f>
        <v>1000000</v>
      </c>
    </row>
    <row r="38" spans="3:8">
      <c r="C38" s="8">
        <f t="shared" si="10"/>
        <v>35</v>
      </c>
      <c r="D38" s="11">
        <f t="shared" si="0"/>
        <v>1000000</v>
      </c>
      <c r="E38" s="11">
        <f t="shared" si="11"/>
        <v>10000</v>
      </c>
      <c r="F38" s="11">
        <f t="shared" si="1"/>
        <v>10000</v>
      </c>
      <c r="G38" s="11">
        <f t="shared" si="12"/>
        <v>0</v>
      </c>
      <c r="H38" s="11">
        <f t="shared" si="13"/>
        <v>1000000</v>
      </c>
    </row>
    <row r="39" spans="3:8">
      <c r="C39" s="8">
        <f t="shared" si="10"/>
        <v>36</v>
      </c>
      <c r="D39" s="11">
        <f t="shared" si="0"/>
        <v>1000000</v>
      </c>
      <c r="E39" s="11">
        <f t="shared" si="11"/>
        <v>10000</v>
      </c>
      <c r="F39" s="11">
        <f t="shared" si="1"/>
        <v>10000</v>
      </c>
      <c r="G39" s="11">
        <f t="shared" si="12"/>
        <v>0</v>
      </c>
      <c r="H39" s="11">
        <f t="shared" si="13"/>
        <v>1000000</v>
      </c>
    </row>
    <row r="40" spans="3:8">
      <c r="C40" s="8">
        <f t="shared" si="10"/>
        <v>37</v>
      </c>
      <c r="D40" s="11">
        <f t="shared" si="0"/>
        <v>1000000</v>
      </c>
      <c r="E40" s="11">
        <f t="shared" si="11"/>
        <v>10000</v>
      </c>
      <c r="F40" s="11">
        <f t="shared" si="1"/>
        <v>10000</v>
      </c>
      <c r="G40" s="11">
        <f t="shared" si="12"/>
        <v>0</v>
      </c>
      <c r="H40" s="11">
        <f t="shared" si="13"/>
        <v>1000000</v>
      </c>
    </row>
    <row r="41" spans="3:8">
      <c r="C41" s="8">
        <f t="shared" si="10"/>
        <v>38</v>
      </c>
      <c r="D41" s="11">
        <f t="shared" si="0"/>
        <v>1000000</v>
      </c>
      <c r="E41" s="11">
        <f t="shared" si="11"/>
        <v>10000</v>
      </c>
      <c r="F41" s="11">
        <f t="shared" si="1"/>
        <v>10000</v>
      </c>
      <c r="G41" s="11">
        <f t="shared" si="12"/>
        <v>0</v>
      </c>
      <c r="H41" s="11">
        <f t="shared" si="13"/>
        <v>1000000</v>
      </c>
    </row>
    <row r="42" spans="3:8">
      <c r="C42" s="8">
        <f t="shared" si="10"/>
        <v>39</v>
      </c>
      <c r="D42" s="11">
        <f t="shared" si="0"/>
        <v>1000000</v>
      </c>
      <c r="E42" s="11">
        <f t="shared" si="11"/>
        <v>10000</v>
      </c>
      <c r="F42" s="11">
        <f t="shared" si="1"/>
        <v>10000</v>
      </c>
      <c r="G42" s="11">
        <f t="shared" si="12"/>
        <v>0</v>
      </c>
      <c r="H42" s="11">
        <f t="shared" si="13"/>
        <v>1000000</v>
      </c>
    </row>
    <row r="43" spans="3:8">
      <c r="C43" s="8">
        <f t="shared" si="10"/>
        <v>40</v>
      </c>
      <c r="D43" s="11">
        <f t="shared" si="0"/>
        <v>1000000</v>
      </c>
      <c r="E43" s="11">
        <f t="shared" si="11"/>
        <v>10000</v>
      </c>
      <c r="F43" s="11">
        <f t="shared" si="1"/>
        <v>10000</v>
      </c>
      <c r="G43" s="11">
        <f t="shared" si="12"/>
        <v>0</v>
      </c>
      <c r="H43" s="11">
        <f t="shared" si="13"/>
        <v>1000000</v>
      </c>
    </row>
    <row r="44" spans="3:8">
      <c r="C44" s="8">
        <f t="shared" si="10"/>
        <v>41</v>
      </c>
      <c r="D44" s="11">
        <f t="shared" si="0"/>
        <v>1000000</v>
      </c>
      <c r="E44" s="11">
        <f t="shared" si="11"/>
        <v>10000</v>
      </c>
      <c r="F44" s="11">
        <f t="shared" si="1"/>
        <v>10000</v>
      </c>
      <c r="G44" s="11">
        <f t="shared" si="12"/>
        <v>0</v>
      </c>
      <c r="H44" s="11">
        <f t="shared" si="13"/>
        <v>1000000</v>
      </c>
    </row>
    <row r="45" spans="3:8">
      <c r="C45" s="8">
        <f t="shared" si="10"/>
        <v>42</v>
      </c>
      <c r="D45" s="11">
        <f t="shared" si="0"/>
        <v>1000000</v>
      </c>
      <c r="E45" s="11">
        <f t="shared" si="11"/>
        <v>10000</v>
      </c>
      <c r="F45" s="11">
        <f t="shared" si="1"/>
        <v>10000</v>
      </c>
      <c r="G45" s="11">
        <f t="shared" si="12"/>
        <v>0</v>
      </c>
      <c r="H45" s="11">
        <f t="shared" si="13"/>
        <v>1000000</v>
      </c>
    </row>
    <row r="46" spans="3:8">
      <c r="C46" s="8">
        <f t="shared" si="10"/>
        <v>43</v>
      </c>
      <c r="D46" s="11">
        <f t="shared" si="0"/>
        <v>1000000</v>
      </c>
      <c r="E46" s="11">
        <f t="shared" si="11"/>
        <v>10000</v>
      </c>
      <c r="F46" s="11">
        <f t="shared" si="1"/>
        <v>10000</v>
      </c>
      <c r="G46" s="11">
        <f t="shared" si="12"/>
        <v>0</v>
      </c>
      <c r="H46" s="11">
        <f t="shared" si="13"/>
        <v>1000000</v>
      </c>
    </row>
    <row r="47" spans="3:8">
      <c r="C47" s="8">
        <f t="shared" si="10"/>
        <v>44</v>
      </c>
      <c r="D47" s="11">
        <f t="shared" si="0"/>
        <v>1000000</v>
      </c>
      <c r="E47" s="11">
        <f t="shared" si="11"/>
        <v>10000</v>
      </c>
      <c r="F47" s="11">
        <f t="shared" si="1"/>
        <v>10000</v>
      </c>
      <c r="G47" s="11">
        <f t="shared" si="12"/>
        <v>0</v>
      </c>
      <c r="H47" s="11">
        <f t="shared" si="13"/>
        <v>1000000</v>
      </c>
    </row>
    <row r="48" spans="3:8">
      <c r="C48" s="8">
        <f t="shared" si="10"/>
        <v>45</v>
      </c>
      <c r="D48" s="11">
        <f t="shared" si="0"/>
        <v>1000000</v>
      </c>
      <c r="E48" s="11">
        <f t="shared" si="11"/>
        <v>10000</v>
      </c>
      <c r="F48" s="11">
        <f t="shared" si="1"/>
        <v>10000</v>
      </c>
      <c r="G48" s="11">
        <f t="shared" si="12"/>
        <v>0</v>
      </c>
      <c r="H48" s="11">
        <f t="shared" si="13"/>
        <v>1000000</v>
      </c>
    </row>
    <row r="49" spans="3:8">
      <c r="C49" s="8">
        <f t="shared" si="10"/>
        <v>46</v>
      </c>
      <c r="D49" s="11">
        <f t="shared" si="0"/>
        <v>1000000</v>
      </c>
      <c r="E49" s="11">
        <f t="shared" si="11"/>
        <v>10000</v>
      </c>
      <c r="F49" s="11">
        <f t="shared" si="1"/>
        <v>10000</v>
      </c>
      <c r="G49" s="11">
        <f t="shared" si="12"/>
        <v>0</v>
      </c>
      <c r="H49" s="11">
        <f t="shared" si="13"/>
        <v>1000000</v>
      </c>
    </row>
    <row r="50" spans="3:8">
      <c r="C50" s="8">
        <f t="shared" si="10"/>
        <v>47</v>
      </c>
      <c r="D50" s="11">
        <f t="shared" si="0"/>
        <v>1000000</v>
      </c>
      <c r="E50" s="11">
        <f t="shared" si="11"/>
        <v>10000</v>
      </c>
      <c r="F50" s="11">
        <f t="shared" si="1"/>
        <v>10000</v>
      </c>
      <c r="G50" s="11">
        <f t="shared" si="12"/>
        <v>0</v>
      </c>
      <c r="H50" s="11">
        <f t="shared" si="13"/>
        <v>1000000</v>
      </c>
    </row>
    <row r="51" spans="3:8">
      <c r="C51" s="8">
        <f t="shared" si="10"/>
        <v>48</v>
      </c>
      <c r="D51" s="11">
        <f t="shared" si="0"/>
        <v>1000000</v>
      </c>
      <c r="E51" s="11">
        <f t="shared" si="11"/>
        <v>10000</v>
      </c>
      <c r="F51" s="11">
        <f t="shared" si="1"/>
        <v>10000</v>
      </c>
      <c r="G51" s="11">
        <f t="shared" si="12"/>
        <v>0</v>
      </c>
      <c r="H51" s="11">
        <f t="shared" si="13"/>
        <v>1000000</v>
      </c>
    </row>
    <row r="52" spans="3:8">
      <c r="C52" s="8">
        <f t="shared" si="10"/>
        <v>49</v>
      </c>
      <c r="D52" s="11">
        <f t="shared" si="0"/>
        <v>1000000</v>
      </c>
      <c r="E52" s="11">
        <f t="shared" si="11"/>
        <v>10000</v>
      </c>
      <c r="F52" s="11">
        <f t="shared" si="1"/>
        <v>10000</v>
      </c>
      <c r="G52" s="11">
        <f t="shared" si="12"/>
        <v>0</v>
      </c>
      <c r="H52" s="11">
        <f t="shared" si="13"/>
        <v>1000000</v>
      </c>
    </row>
    <row r="53" spans="3:8">
      <c r="C53" s="8">
        <f t="shared" ref="C53:C68" si="14">1+C52</f>
        <v>50</v>
      </c>
      <c r="D53" s="11">
        <f t="shared" si="0"/>
        <v>1000000</v>
      </c>
      <c r="E53" s="11">
        <f t="shared" ref="E53:E68" si="15">-B$6</f>
        <v>10000</v>
      </c>
      <c r="F53" s="11">
        <f t="shared" si="1"/>
        <v>10000</v>
      </c>
      <c r="G53" s="11">
        <f t="shared" ref="G53:G68" si="16">E53-F53</f>
        <v>0</v>
      </c>
      <c r="H53" s="11">
        <f t="shared" ref="H53:H68" si="17">D53-G53</f>
        <v>1000000</v>
      </c>
    </row>
    <row r="54" spans="3:8">
      <c r="C54" s="8">
        <f t="shared" si="14"/>
        <v>51</v>
      </c>
      <c r="D54" s="11">
        <f t="shared" si="0"/>
        <v>1000000</v>
      </c>
      <c r="E54" s="11">
        <f t="shared" si="15"/>
        <v>10000</v>
      </c>
      <c r="F54" s="11">
        <f t="shared" si="1"/>
        <v>10000</v>
      </c>
      <c r="G54" s="11">
        <f t="shared" si="16"/>
        <v>0</v>
      </c>
      <c r="H54" s="11">
        <f t="shared" si="17"/>
        <v>1000000</v>
      </c>
    </row>
    <row r="55" spans="3:8">
      <c r="C55" s="8">
        <f t="shared" si="14"/>
        <v>52</v>
      </c>
      <c r="D55" s="11">
        <f t="shared" si="0"/>
        <v>1000000</v>
      </c>
      <c r="E55" s="11">
        <f t="shared" si="15"/>
        <v>10000</v>
      </c>
      <c r="F55" s="11">
        <f t="shared" si="1"/>
        <v>10000</v>
      </c>
      <c r="G55" s="11">
        <f t="shared" si="16"/>
        <v>0</v>
      </c>
      <c r="H55" s="11">
        <f t="shared" si="17"/>
        <v>1000000</v>
      </c>
    </row>
    <row r="56" spans="3:8">
      <c r="C56" s="8">
        <f t="shared" si="14"/>
        <v>53</v>
      </c>
      <c r="D56" s="11">
        <f t="shared" si="0"/>
        <v>1000000</v>
      </c>
      <c r="E56" s="11">
        <f t="shared" si="15"/>
        <v>10000</v>
      </c>
      <c r="F56" s="11">
        <f t="shared" si="1"/>
        <v>10000</v>
      </c>
      <c r="G56" s="11">
        <f t="shared" si="16"/>
        <v>0</v>
      </c>
      <c r="H56" s="11">
        <f t="shared" si="17"/>
        <v>1000000</v>
      </c>
    </row>
    <row r="57" spans="3:8">
      <c r="C57" s="8">
        <f t="shared" si="14"/>
        <v>54</v>
      </c>
      <c r="D57" s="11">
        <f t="shared" si="0"/>
        <v>1000000</v>
      </c>
      <c r="E57" s="11">
        <f t="shared" si="15"/>
        <v>10000</v>
      </c>
      <c r="F57" s="11">
        <f t="shared" si="1"/>
        <v>10000</v>
      </c>
      <c r="G57" s="11">
        <f t="shared" si="16"/>
        <v>0</v>
      </c>
      <c r="H57" s="11">
        <f t="shared" si="17"/>
        <v>1000000</v>
      </c>
    </row>
    <row r="58" spans="3:8">
      <c r="C58" s="8">
        <f t="shared" si="14"/>
        <v>55</v>
      </c>
      <c r="D58" s="11">
        <f t="shared" si="0"/>
        <v>1000000</v>
      </c>
      <c r="E58" s="11">
        <f t="shared" si="15"/>
        <v>10000</v>
      </c>
      <c r="F58" s="11">
        <f t="shared" si="1"/>
        <v>10000</v>
      </c>
      <c r="G58" s="11">
        <f t="shared" si="16"/>
        <v>0</v>
      </c>
      <c r="H58" s="11">
        <f t="shared" si="17"/>
        <v>1000000</v>
      </c>
    </row>
    <row r="59" spans="3:8">
      <c r="C59" s="8">
        <f t="shared" si="14"/>
        <v>56</v>
      </c>
      <c r="D59" s="11">
        <f t="shared" si="0"/>
        <v>1000000</v>
      </c>
      <c r="E59" s="11">
        <f t="shared" si="15"/>
        <v>10000</v>
      </c>
      <c r="F59" s="11">
        <f t="shared" si="1"/>
        <v>10000</v>
      </c>
      <c r="G59" s="11">
        <f t="shared" si="16"/>
        <v>0</v>
      </c>
      <c r="H59" s="11">
        <f t="shared" si="17"/>
        <v>1000000</v>
      </c>
    </row>
    <row r="60" spans="3:8">
      <c r="C60" s="8">
        <f t="shared" si="14"/>
        <v>57</v>
      </c>
      <c r="D60" s="11">
        <f t="shared" si="0"/>
        <v>1000000</v>
      </c>
      <c r="E60" s="11">
        <f t="shared" si="15"/>
        <v>10000</v>
      </c>
      <c r="F60" s="11">
        <f t="shared" si="1"/>
        <v>10000</v>
      </c>
      <c r="G60" s="11">
        <f t="shared" si="16"/>
        <v>0</v>
      </c>
      <c r="H60" s="11">
        <f t="shared" si="17"/>
        <v>1000000</v>
      </c>
    </row>
    <row r="61" spans="3:8">
      <c r="C61" s="8">
        <f t="shared" si="14"/>
        <v>58</v>
      </c>
      <c r="D61" s="11">
        <f t="shared" si="0"/>
        <v>1000000</v>
      </c>
      <c r="E61" s="11">
        <f t="shared" si="15"/>
        <v>10000</v>
      </c>
      <c r="F61" s="11">
        <f t="shared" si="1"/>
        <v>10000</v>
      </c>
      <c r="G61" s="11">
        <f t="shared" si="16"/>
        <v>0</v>
      </c>
      <c r="H61" s="11">
        <f t="shared" si="17"/>
        <v>1000000</v>
      </c>
    </row>
    <row r="62" spans="3:8">
      <c r="C62" s="8">
        <f t="shared" si="14"/>
        <v>59</v>
      </c>
      <c r="D62" s="11">
        <f t="shared" si="0"/>
        <v>1000000</v>
      </c>
      <c r="E62" s="11">
        <f t="shared" si="15"/>
        <v>10000</v>
      </c>
      <c r="F62" s="11">
        <f t="shared" si="1"/>
        <v>10000</v>
      </c>
      <c r="G62" s="11">
        <f t="shared" si="16"/>
        <v>0</v>
      </c>
      <c r="H62" s="11">
        <f t="shared" si="17"/>
        <v>1000000</v>
      </c>
    </row>
    <row r="63" spans="3:8">
      <c r="C63" s="8">
        <f t="shared" si="14"/>
        <v>60</v>
      </c>
      <c r="D63" s="11">
        <f t="shared" si="0"/>
        <v>1000000</v>
      </c>
      <c r="E63" s="11">
        <f t="shared" si="15"/>
        <v>10000</v>
      </c>
      <c r="F63" s="11">
        <f t="shared" si="1"/>
        <v>10000</v>
      </c>
      <c r="G63" s="11">
        <f t="shared" si="16"/>
        <v>0</v>
      </c>
      <c r="H63" s="11">
        <f t="shared" si="17"/>
        <v>1000000</v>
      </c>
    </row>
    <row r="64" spans="3:8">
      <c r="C64" s="8">
        <f t="shared" si="14"/>
        <v>61</v>
      </c>
      <c r="D64" s="11">
        <f t="shared" si="0"/>
        <v>1000000</v>
      </c>
      <c r="E64" s="11">
        <f t="shared" si="15"/>
        <v>10000</v>
      </c>
      <c r="F64" s="11">
        <f t="shared" si="1"/>
        <v>10000</v>
      </c>
      <c r="G64" s="11">
        <f t="shared" si="16"/>
        <v>0</v>
      </c>
      <c r="H64" s="11">
        <f t="shared" si="17"/>
        <v>1000000</v>
      </c>
    </row>
    <row r="65" spans="3:8">
      <c r="C65" s="8">
        <f t="shared" si="14"/>
        <v>62</v>
      </c>
      <c r="D65" s="11">
        <f t="shared" si="0"/>
        <v>1000000</v>
      </c>
      <c r="E65" s="11">
        <f t="shared" si="15"/>
        <v>10000</v>
      </c>
      <c r="F65" s="11">
        <f t="shared" si="1"/>
        <v>10000</v>
      </c>
      <c r="G65" s="11">
        <f t="shared" si="16"/>
        <v>0</v>
      </c>
      <c r="H65" s="11">
        <f t="shared" si="17"/>
        <v>1000000</v>
      </c>
    </row>
    <row r="66" spans="3:8">
      <c r="C66" s="8">
        <f t="shared" si="14"/>
        <v>63</v>
      </c>
      <c r="D66" s="11">
        <f t="shared" si="0"/>
        <v>1000000</v>
      </c>
      <c r="E66" s="11">
        <f t="shared" si="15"/>
        <v>10000</v>
      </c>
      <c r="F66" s="11">
        <f t="shared" si="1"/>
        <v>10000</v>
      </c>
      <c r="G66" s="11">
        <f t="shared" si="16"/>
        <v>0</v>
      </c>
      <c r="H66" s="11">
        <f t="shared" si="17"/>
        <v>1000000</v>
      </c>
    </row>
    <row r="67" spans="3:8">
      <c r="C67" s="8">
        <f t="shared" si="14"/>
        <v>64</v>
      </c>
      <c r="D67" s="11">
        <f t="shared" si="0"/>
        <v>1000000</v>
      </c>
      <c r="E67" s="11">
        <f t="shared" si="15"/>
        <v>10000</v>
      </c>
      <c r="F67" s="11">
        <f t="shared" si="1"/>
        <v>10000</v>
      </c>
      <c r="G67" s="11">
        <f t="shared" si="16"/>
        <v>0</v>
      </c>
      <c r="H67" s="11">
        <f t="shared" si="17"/>
        <v>1000000</v>
      </c>
    </row>
    <row r="68" spans="3:8">
      <c r="C68" s="8">
        <f t="shared" si="14"/>
        <v>65</v>
      </c>
      <c r="D68" s="11">
        <f t="shared" ref="D68:D131" si="18">H67</f>
        <v>1000000</v>
      </c>
      <c r="E68" s="11">
        <f t="shared" si="15"/>
        <v>10000</v>
      </c>
      <c r="F68" s="11">
        <f t="shared" ref="F68:F131" si="19">(B$4/B$2)*H67</f>
        <v>10000</v>
      </c>
      <c r="G68" s="11">
        <f t="shared" si="16"/>
        <v>0</v>
      </c>
      <c r="H68" s="11">
        <f t="shared" si="17"/>
        <v>1000000</v>
      </c>
    </row>
    <row r="69" spans="3:8">
      <c r="C69" s="8">
        <f t="shared" ref="C69:C84" si="20">1+C68</f>
        <v>66</v>
      </c>
      <c r="D69" s="11">
        <f t="shared" si="18"/>
        <v>1000000</v>
      </c>
      <c r="E69" s="11">
        <f t="shared" ref="E69:E84" si="21">-B$6</f>
        <v>10000</v>
      </c>
      <c r="F69" s="11">
        <f t="shared" si="19"/>
        <v>10000</v>
      </c>
      <c r="G69" s="11">
        <f t="shared" ref="G69:G84" si="22">E69-F69</f>
        <v>0</v>
      </c>
      <c r="H69" s="11">
        <f t="shared" ref="H69:H84" si="23">D69-G69</f>
        <v>1000000</v>
      </c>
    </row>
    <row r="70" spans="3:8">
      <c r="C70" s="8">
        <f t="shared" si="20"/>
        <v>67</v>
      </c>
      <c r="D70" s="11">
        <f t="shared" si="18"/>
        <v>1000000</v>
      </c>
      <c r="E70" s="11">
        <f t="shared" si="21"/>
        <v>10000</v>
      </c>
      <c r="F70" s="11">
        <f t="shared" si="19"/>
        <v>10000</v>
      </c>
      <c r="G70" s="11">
        <f t="shared" si="22"/>
        <v>0</v>
      </c>
      <c r="H70" s="11">
        <f t="shared" si="23"/>
        <v>1000000</v>
      </c>
    </row>
    <row r="71" spans="3:8">
      <c r="C71" s="8">
        <f t="shared" si="20"/>
        <v>68</v>
      </c>
      <c r="D71" s="11">
        <f t="shared" si="18"/>
        <v>1000000</v>
      </c>
      <c r="E71" s="11">
        <f t="shared" si="21"/>
        <v>10000</v>
      </c>
      <c r="F71" s="11">
        <f t="shared" si="19"/>
        <v>10000</v>
      </c>
      <c r="G71" s="11">
        <f t="shared" si="22"/>
        <v>0</v>
      </c>
      <c r="H71" s="11">
        <f t="shared" si="23"/>
        <v>1000000</v>
      </c>
    </row>
    <row r="72" spans="3:8">
      <c r="C72" s="8">
        <f t="shared" si="20"/>
        <v>69</v>
      </c>
      <c r="D72" s="11">
        <f t="shared" si="18"/>
        <v>1000000</v>
      </c>
      <c r="E72" s="11">
        <f t="shared" si="21"/>
        <v>10000</v>
      </c>
      <c r="F72" s="11">
        <f t="shared" si="19"/>
        <v>10000</v>
      </c>
      <c r="G72" s="11">
        <f t="shared" si="22"/>
        <v>0</v>
      </c>
      <c r="H72" s="11">
        <f t="shared" si="23"/>
        <v>1000000</v>
      </c>
    </row>
    <row r="73" spans="3:8">
      <c r="C73" s="8">
        <f t="shared" si="20"/>
        <v>70</v>
      </c>
      <c r="D73" s="11">
        <f t="shared" si="18"/>
        <v>1000000</v>
      </c>
      <c r="E73" s="11">
        <f t="shared" si="21"/>
        <v>10000</v>
      </c>
      <c r="F73" s="11">
        <f t="shared" si="19"/>
        <v>10000</v>
      </c>
      <c r="G73" s="11">
        <f t="shared" si="22"/>
        <v>0</v>
      </c>
      <c r="H73" s="11">
        <f t="shared" si="23"/>
        <v>1000000</v>
      </c>
    </row>
    <row r="74" spans="3:8">
      <c r="C74" s="8">
        <f t="shared" si="20"/>
        <v>71</v>
      </c>
      <c r="D74" s="11">
        <f t="shared" si="18"/>
        <v>1000000</v>
      </c>
      <c r="E74" s="11">
        <f t="shared" si="21"/>
        <v>10000</v>
      </c>
      <c r="F74" s="11">
        <f t="shared" si="19"/>
        <v>10000</v>
      </c>
      <c r="G74" s="11">
        <f t="shared" si="22"/>
        <v>0</v>
      </c>
      <c r="H74" s="11">
        <f t="shared" si="23"/>
        <v>1000000</v>
      </c>
    </row>
    <row r="75" spans="3:8">
      <c r="C75" s="8">
        <f t="shared" si="20"/>
        <v>72</v>
      </c>
      <c r="D75" s="11">
        <f t="shared" si="18"/>
        <v>1000000</v>
      </c>
      <c r="E75" s="11">
        <f t="shared" si="21"/>
        <v>10000</v>
      </c>
      <c r="F75" s="11">
        <f t="shared" si="19"/>
        <v>10000</v>
      </c>
      <c r="G75" s="11">
        <f t="shared" si="22"/>
        <v>0</v>
      </c>
      <c r="H75" s="11">
        <f t="shared" si="23"/>
        <v>1000000</v>
      </c>
    </row>
    <row r="76" spans="3:8">
      <c r="C76" s="8">
        <f t="shared" si="20"/>
        <v>73</v>
      </c>
      <c r="D76" s="11">
        <f t="shared" si="18"/>
        <v>1000000</v>
      </c>
      <c r="E76" s="11">
        <f t="shared" si="21"/>
        <v>10000</v>
      </c>
      <c r="F76" s="11">
        <f t="shared" si="19"/>
        <v>10000</v>
      </c>
      <c r="G76" s="11">
        <f t="shared" si="22"/>
        <v>0</v>
      </c>
      <c r="H76" s="11">
        <f t="shared" si="23"/>
        <v>1000000</v>
      </c>
    </row>
    <row r="77" spans="3:8">
      <c r="C77" s="8">
        <f t="shared" si="20"/>
        <v>74</v>
      </c>
      <c r="D77" s="11">
        <f t="shared" si="18"/>
        <v>1000000</v>
      </c>
      <c r="E77" s="11">
        <f t="shared" si="21"/>
        <v>10000</v>
      </c>
      <c r="F77" s="11">
        <f t="shared" si="19"/>
        <v>10000</v>
      </c>
      <c r="G77" s="11">
        <f t="shared" si="22"/>
        <v>0</v>
      </c>
      <c r="H77" s="11">
        <f t="shared" si="23"/>
        <v>1000000</v>
      </c>
    </row>
    <row r="78" spans="3:8">
      <c r="C78" s="8">
        <f t="shared" si="20"/>
        <v>75</v>
      </c>
      <c r="D78" s="11">
        <f t="shared" si="18"/>
        <v>1000000</v>
      </c>
      <c r="E78" s="11">
        <f t="shared" si="21"/>
        <v>10000</v>
      </c>
      <c r="F78" s="11">
        <f t="shared" si="19"/>
        <v>10000</v>
      </c>
      <c r="G78" s="11">
        <f t="shared" si="22"/>
        <v>0</v>
      </c>
      <c r="H78" s="11">
        <f t="shared" si="23"/>
        <v>1000000</v>
      </c>
    </row>
    <row r="79" spans="3:8">
      <c r="C79" s="8">
        <f t="shared" si="20"/>
        <v>76</v>
      </c>
      <c r="D79" s="11">
        <f t="shared" si="18"/>
        <v>1000000</v>
      </c>
      <c r="E79" s="11">
        <f t="shared" si="21"/>
        <v>10000</v>
      </c>
      <c r="F79" s="11">
        <f t="shared" si="19"/>
        <v>10000</v>
      </c>
      <c r="G79" s="11">
        <f t="shared" si="22"/>
        <v>0</v>
      </c>
      <c r="H79" s="11">
        <f t="shared" si="23"/>
        <v>1000000</v>
      </c>
    </row>
    <row r="80" spans="3:8">
      <c r="C80" s="8">
        <f t="shared" si="20"/>
        <v>77</v>
      </c>
      <c r="D80" s="11">
        <f t="shared" si="18"/>
        <v>1000000</v>
      </c>
      <c r="E80" s="11">
        <f t="shared" si="21"/>
        <v>10000</v>
      </c>
      <c r="F80" s="11">
        <f t="shared" si="19"/>
        <v>10000</v>
      </c>
      <c r="G80" s="11">
        <f t="shared" si="22"/>
        <v>0</v>
      </c>
      <c r="H80" s="11">
        <f t="shared" si="23"/>
        <v>1000000</v>
      </c>
    </row>
    <row r="81" spans="3:8">
      <c r="C81" s="8">
        <f t="shared" si="20"/>
        <v>78</v>
      </c>
      <c r="D81" s="11">
        <f t="shared" si="18"/>
        <v>1000000</v>
      </c>
      <c r="E81" s="11">
        <f t="shared" si="21"/>
        <v>10000</v>
      </c>
      <c r="F81" s="11">
        <f t="shared" si="19"/>
        <v>10000</v>
      </c>
      <c r="G81" s="11">
        <f t="shared" si="22"/>
        <v>0</v>
      </c>
      <c r="H81" s="11">
        <f t="shared" si="23"/>
        <v>1000000</v>
      </c>
    </row>
    <row r="82" spans="3:8">
      <c r="C82" s="8">
        <f t="shared" si="20"/>
        <v>79</v>
      </c>
      <c r="D82" s="11">
        <f t="shared" si="18"/>
        <v>1000000</v>
      </c>
      <c r="E82" s="11">
        <f t="shared" si="21"/>
        <v>10000</v>
      </c>
      <c r="F82" s="11">
        <f t="shared" si="19"/>
        <v>10000</v>
      </c>
      <c r="G82" s="11">
        <f t="shared" si="22"/>
        <v>0</v>
      </c>
      <c r="H82" s="11">
        <f t="shared" si="23"/>
        <v>1000000</v>
      </c>
    </row>
    <row r="83" spans="3:8">
      <c r="C83" s="8">
        <f t="shared" si="20"/>
        <v>80</v>
      </c>
      <c r="D83" s="11">
        <f t="shared" si="18"/>
        <v>1000000</v>
      </c>
      <c r="E83" s="11">
        <f t="shared" si="21"/>
        <v>10000</v>
      </c>
      <c r="F83" s="11">
        <f t="shared" si="19"/>
        <v>10000</v>
      </c>
      <c r="G83" s="11">
        <f t="shared" si="22"/>
        <v>0</v>
      </c>
      <c r="H83" s="11">
        <f t="shared" si="23"/>
        <v>1000000</v>
      </c>
    </row>
    <row r="84" spans="3:8">
      <c r="C84" s="8">
        <f t="shared" si="20"/>
        <v>81</v>
      </c>
      <c r="D84" s="11">
        <f t="shared" si="18"/>
        <v>1000000</v>
      </c>
      <c r="E84" s="11">
        <f t="shared" si="21"/>
        <v>10000</v>
      </c>
      <c r="F84" s="11">
        <f t="shared" si="19"/>
        <v>10000</v>
      </c>
      <c r="G84" s="11">
        <f t="shared" si="22"/>
        <v>0</v>
      </c>
      <c r="H84" s="11">
        <f t="shared" si="23"/>
        <v>1000000</v>
      </c>
    </row>
    <row r="85" spans="3:8">
      <c r="C85" s="8">
        <f t="shared" ref="C85:C100" si="24">1+C84</f>
        <v>82</v>
      </c>
      <c r="D85" s="11">
        <f t="shared" si="18"/>
        <v>1000000</v>
      </c>
      <c r="E85" s="11">
        <f t="shared" ref="E85:E100" si="25">-B$6</f>
        <v>10000</v>
      </c>
      <c r="F85" s="11">
        <f t="shared" si="19"/>
        <v>10000</v>
      </c>
      <c r="G85" s="11">
        <f t="shared" ref="G85:G100" si="26">E85-F85</f>
        <v>0</v>
      </c>
      <c r="H85" s="11">
        <f t="shared" ref="H85:H100" si="27">D85-G85</f>
        <v>1000000</v>
      </c>
    </row>
    <row r="86" spans="3:8">
      <c r="C86" s="8">
        <f t="shared" si="24"/>
        <v>83</v>
      </c>
      <c r="D86" s="11">
        <f t="shared" si="18"/>
        <v>1000000</v>
      </c>
      <c r="E86" s="11">
        <f t="shared" si="25"/>
        <v>10000</v>
      </c>
      <c r="F86" s="11">
        <f t="shared" si="19"/>
        <v>10000</v>
      </c>
      <c r="G86" s="11">
        <f t="shared" si="26"/>
        <v>0</v>
      </c>
      <c r="H86" s="11">
        <f t="shared" si="27"/>
        <v>1000000</v>
      </c>
    </row>
    <row r="87" spans="3:8">
      <c r="C87" s="8">
        <f t="shared" si="24"/>
        <v>84</v>
      </c>
      <c r="D87" s="11">
        <f t="shared" si="18"/>
        <v>1000000</v>
      </c>
      <c r="E87" s="11">
        <f t="shared" si="25"/>
        <v>10000</v>
      </c>
      <c r="F87" s="11">
        <f t="shared" si="19"/>
        <v>10000</v>
      </c>
      <c r="G87" s="11">
        <f t="shared" si="26"/>
        <v>0</v>
      </c>
      <c r="H87" s="11">
        <f t="shared" si="27"/>
        <v>1000000</v>
      </c>
    </row>
    <row r="88" spans="3:8">
      <c r="C88" s="8">
        <f t="shared" si="24"/>
        <v>85</v>
      </c>
      <c r="D88" s="11">
        <f t="shared" si="18"/>
        <v>1000000</v>
      </c>
      <c r="E88" s="11">
        <f t="shared" si="25"/>
        <v>10000</v>
      </c>
      <c r="F88" s="11">
        <f t="shared" si="19"/>
        <v>10000</v>
      </c>
      <c r="G88" s="11">
        <f t="shared" si="26"/>
        <v>0</v>
      </c>
      <c r="H88" s="11">
        <f t="shared" si="27"/>
        <v>1000000</v>
      </c>
    </row>
    <row r="89" spans="3:8">
      <c r="C89" s="8">
        <f t="shared" si="24"/>
        <v>86</v>
      </c>
      <c r="D89" s="11">
        <f t="shared" si="18"/>
        <v>1000000</v>
      </c>
      <c r="E89" s="11">
        <f t="shared" si="25"/>
        <v>10000</v>
      </c>
      <c r="F89" s="11">
        <f t="shared" si="19"/>
        <v>10000</v>
      </c>
      <c r="G89" s="11">
        <f t="shared" si="26"/>
        <v>0</v>
      </c>
      <c r="H89" s="11">
        <f t="shared" si="27"/>
        <v>1000000</v>
      </c>
    </row>
    <row r="90" spans="3:8">
      <c r="C90" s="8">
        <f t="shared" si="24"/>
        <v>87</v>
      </c>
      <c r="D90" s="11">
        <f t="shared" si="18"/>
        <v>1000000</v>
      </c>
      <c r="E90" s="11">
        <f t="shared" si="25"/>
        <v>10000</v>
      </c>
      <c r="F90" s="11">
        <f t="shared" si="19"/>
        <v>10000</v>
      </c>
      <c r="G90" s="11">
        <f t="shared" si="26"/>
        <v>0</v>
      </c>
      <c r="H90" s="11">
        <f t="shared" si="27"/>
        <v>1000000</v>
      </c>
    </row>
    <row r="91" spans="3:8">
      <c r="C91" s="8">
        <f t="shared" si="24"/>
        <v>88</v>
      </c>
      <c r="D91" s="11">
        <f t="shared" si="18"/>
        <v>1000000</v>
      </c>
      <c r="E91" s="11">
        <f t="shared" si="25"/>
        <v>10000</v>
      </c>
      <c r="F91" s="11">
        <f t="shared" si="19"/>
        <v>10000</v>
      </c>
      <c r="G91" s="11">
        <f t="shared" si="26"/>
        <v>0</v>
      </c>
      <c r="H91" s="11">
        <f t="shared" si="27"/>
        <v>1000000</v>
      </c>
    </row>
    <row r="92" spans="3:8">
      <c r="C92" s="8">
        <f t="shared" si="24"/>
        <v>89</v>
      </c>
      <c r="D92" s="11">
        <f t="shared" si="18"/>
        <v>1000000</v>
      </c>
      <c r="E92" s="11">
        <f t="shared" si="25"/>
        <v>10000</v>
      </c>
      <c r="F92" s="11">
        <f t="shared" si="19"/>
        <v>10000</v>
      </c>
      <c r="G92" s="11">
        <f t="shared" si="26"/>
        <v>0</v>
      </c>
      <c r="H92" s="11">
        <f t="shared" si="27"/>
        <v>1000000</v>
      </c>
    </row>
    <row r="93" spans="3:8">
      <c r="C93" s="8">
        <f t="shared" si="24"/>
        <v>90</v>
      </c>
      <c r="D93" s="11">
        <f t="shared" si="18"/>
        <v>1000000</v>
      </c>
      <c r="E93" s="11">
        <f t="shared" si="25"/>
        <v>10000</v>
      </c>
      <c r="F93" s="11">
        <f t="shared" si="19"/>
        <v>10000</v>
      </c>
      <c r="G93" s="11">
        <f t="shared" si="26"/>
        <v>0</v>
      </c>
      <c r="H93" s="11">
        <f t="shared" si="27"/>
        <v>1000000</v>
      </c>
    </row>
    <row r="94" spans="3:8">
      <c r="C94" s="8">
        <f t="shared" si="24"/>
        <v>91</v>
      </c>
      <c r="D94" s="11">
        <f t="shared" si="18"/>
        <v>1000000</v>
      </c>
      <c r="E94" s="11">
        <f t="shared" si="25"/>
        <v>10000</v>
      </c>
      <c r="F94" s="11">
        <f t="shared" si="19"/>
        <v>10000</v>
      </c>
      <c r="G94" s="11">
        <f t="shared" si="26"/>
        <v>0</v>
      </c>
      <c r="H94" s="11">
        <f t="shared" si="27"/>
        <v>1000000</v>
      </c>
    </row>
    <row r="95" spans="3:8">
      <c r="C95" s="8">
        <f t="shared" si="24"/>
        <v>92</v>
      </c>
      <c r="D95" s="11">
        <f t="shared" si="18"/>
        <v>1000000</v>
      </c>
      <c r="E95" s="11">
        <f t="shared" si="25"/>
        <v>10000</v>
      </c>
      <c r="F95" s="11">
        <f t="shared" si="19"/>
        <v>10000</v>
      </c>
      <c r="G95" s="11">
        <f t="shared" si="26"/>
        <v>0</v>
      </c>
      <c r="H95" s="11">
        <f t="shared" si="27"/>
        <v>1000000</v>
      </c>
    </row>
    <row r="96" spans="3:8">
      <c r="C96" s="8">
        <f t="shared" si="24"/>
        <v>93</v>
      </c>
      <c r="D96" s="11">
        <f t="shared" si="18"/>
        <v>1000000</v>
      </c>
      <c r="E96" s="11">
        <f t="shared" si="25"/>
        <v>10000</v>
      </c>
      <c r="F96" s="11">
        <f t="shared" si="19"/>
        <v>10000</v>
      </c>
      <c r="G96" s="11">
        <f t="shared" si="26"/>
        <v>0</v>
      </c>
      <c r="H96" s="11">
        <f t="shared" si="27"/>
        <v>1000000</v>
      </c>
    </row>
    <row r="97" spans="3:8">
      <c r="C97" s="8">
        <f t="shared" si="24"/>
        <v>94</v>
      </c>
      <c r="D97" s="11">
        <f t="shared" si="18"/>
        <v>1000000</v>
      </c>
      <c r="E97" s="11">
        <f t="shared" si="25"/>
        <v>10000</v>
      </c>
      <c r="F97" s="11">
        <f t="shared" si="19"/>
        <v>10000</v>
      </c>
      <c r="G97" s="11">
        <f t="shared" si="26"/>
        <v>0</v>
      </c>
      <c r="H97" s="11">
        <f t="shared" si="27"/>
        <v>1000000</v>
      </c>
    </row>
    <row r="98" spans="3:8">
      <c r="C98" s="8">
        <f t="shared" si="24"/>
        <v>95</v>
      </c>
      <c r="D98" s="11">
        <f t="shared" si="18"/>
        <v>1000000</v>
      </c>
      <c r="E98" s="11">
        <f t="shared" si="25"/>
        <v>10000</v>
      </c>
      <c r="F98" s="11">
        <f t="shared" si="19"/>
        <v>10000</v>
      </c>
      <c r="G98" s="11">
        <f t="shared" si="26"/>
        <v>0</v>
      </c>
      <c r="H98" s="11">
        <f t="shared" si="27"/>
        <v>1000000</v>
      </c>
    </row>
    <row r="99" spans="3:8">
      <c r="C99" s="8">
        <f t="shared" si="24"/>
        <v>96</v>
      </c>
      <c r="D99" s="11">
        <f t="shared" si="18"/>
        <v>1000000</v>
      </c>
      <c r="E99" s="11">
        <f t="shared" si="25"/>
        <v>10000</v>
      </c>
      <c r="F99" s="11">
        <f t="shared" si="19"/>
        <v>10000</v>
      </c>
      <c r="G99" s="11">
        <f t="shared" si="26"/>
        <v>0</v>
      </c>
      <c r="H99" s="11">
        <f t="shared" si="27"/>
        <v>1000000</v>
      </c>
    </row>
    <row r="100" spans="3:8">
      <c r="C100" s="8">
        <f t="shared" si="24"/>
        <v>97</v>
      </c>
      <c r="D100" s="11">
        <f t="shared" si="18"/>
        <v>1000000</v>
      </c>
      <c r="E100" s="11">
        <f t="shared" si="25"/>
        <v>10000</v>
      </c>
      <c r="F100" s="11">
        <f t="shared" si="19"/>
        <v>10000</v>
      </c>
      <c r="G100" s="11">
        <f t="shared" si="26"/>
        <v>0</v>
      </c>
      <c r="H100" s="11">
        <f t="shared" si="27"/>
        <v>1000000</v>
      </c>
    </row>
    <row r="101" spans="3:8">
      <c r="C101" s="8">
        <f t="shared" ref="C101:C116" si="28">1+C100</f>
        <v>98</v>
      </c>
      <c r="D101" s="11">
        <f t="shared" si="18"/>
        <v>1000000</v>
      </c>
      <c r="E101" s="11">
        <f t="shared" ref="E101:E116" si="29">-B$6</f>
        <v>10000</v>
      </c>
      <c r="F101" s="11">
        <f t="shared" si="19"/>
        <v>10000</v>
      </c>
      <c r="G101" s="11">
        <f t="shared" ref="G101:G116" si="30">E101-F101</f>
        <v>0</v>
      </c>
      <c r="H101" s="11">
        <f t="shared" ref="H101:H116" si="31">D101-G101</f>
        <v>1000000</v>
      </c>
    </row>
    <row r="102" spans="3:8">
      <c r="C102" s="8">
        <f t="shared" si="28"/>
        <v>99</v>
      </c>
      <c r="D102" s="11">
        <f t="shared" si="18"/>
        <v>1000000</v>
      </c>
      <c r="E102" s="11">
        <f t="shared" si="29"/>
        <v>10000</v>
      </c>
      <c r="F102" s="11">
        <f t="shared" si="19"/>
        <v>10000</v>
      </c>
      <c r="G102" s="11">
        <f t="shared" si="30"/>
        <v>0</v>
      </c>
      <c r="H102" s="11">
        <f t="shared" si="31"/>
        <v>1000000</v>
      </c>
    </row>
    <row r="103" spans="3:8">
      <c r="C103" s="8">
        <f t="shared" si="28"/>
        <v>100</v>
      </c>
      <c r="D103" s="11">
        <f t="shared" si="18"/>
        <v>1000000</v>
      </c>
      <c r="E103" s="11">
        <f t="shared" si="29"/>
        <v>10000</v>
      </c>
      <c r="F103" s="11">
        <f t="shared" si="19"/>
        <v>10000</v>
      </c>
      <c r="G103" s="11">
        <f t="shared" si="30"/>
        <v>0</v>
      </c>
      <c r="H103" s="11">
        <f t="shared" si="31"/>
        <v>1000000</v>
      </c>
    </row>
    <row r="104" spans="3:8">
      <c r="C104" s="8">
        <f t="shared" si="28"/>
        <v>101</v>
      </c>
      <c r="D104" s="11">
        <f t="shared" si="18"/>
        <v>1000000</v>
      </c>
      <c r="E104" s="11">
        <f t="shared" si="29"/>
        <v>10000</v>
      </c>
      <c r="F104" s="11">
        <f t="shared" si="19"/>
        <v>10000</v>
      </c>
      <c r="G104" s="11">
        <f t="shared" si="30"/>
        <v>0</v>
      </c>
      <c r="H104" s="11">
        <f t="shared" si="31"/>
        <v>1000000</v>
      </c>
    </row>
    <row r="105" spans="3:8">
      <c r="C105" s="8">
        <f t="shared" si="28"/>
        <v>102</v>
      </c>
      <c r="D105" s="11">
        <f t="shared" si="18"/>
        <v>1000000</v>
      </c>
      <c r="E105" s="11">
        <f t="shared" si="29"/>
        <v>10000</v>
      </c>
      <c r="F105" s="11">
        <f t="shared" si="19"/>
        <v>10000</v>
      </c>
      <c r="G105" s="11">
        <f t="shared" si="30"/>
        <v>0</v>
      </c>
      <c r="H105" s="11">
        <f t="shared" si="31"/>
        <v>1000000</v>
      </c>
    </row>
    <row r="106" spans="3:8">
      <c r="C106" s="8">
        <f t="shared" si="28"/>
        <v>103</v>
      </c>
      <c r="D106" s="11">
        <f t="shared" si="18"/>
        <v>1000000</v>
      </c>
      <c r="E106" s="11">
        <f t="shared" si="29"/>
        <v>10000</v>
      </c>
      <c r="F106" s="11">
        <f t="shared" si="19"/>
        <v>10000</v>
      </c>
      <c r="G106" s="11">
        <f t="shared" si="30"/>
        <v>0</v>
      </c>
      <c r="H106" s="11">
        <f t="shared" si="31"/>
        <v>1000000</v>
      </c>
    </row>
    <row r="107" spans="3:8">
      <c r="C107" s="8">
        <f t="shared" si="28"/>
        <v>104</v>
      </c>
      <c r="D107" s="11">
        <f t="shared" si="18"/>
        <v>1000000</v>
      </c>
      <c r="E107" s="11">
        <f t="shared" si="29"/>
        <v>10000</v>
      </c>
      <c r="F107" s="11">
        <f t="shared" si="19"/>
        <v>10000</v>
      </c>
      <c r="G107" s="11">
        <f t="shared" si="30"/>
        <v>0</v>
      </c>
      <c r="H107" s="11">
        <f t="shared" si="31"/>
        <v>1000000</v>
      </c>
    </row>
    <row r="108" spans="3:8">
      <c r="C108" s="8">
        <f t="shared" si="28"/>
        <v>105</v>
      </c>
      <c r="D108" s="11">
        <f t="shared" si="18"/>
        <v>1000000</v>
      </c>
      <c r="E108" s="11">
        <f t="shared" si="29"/>
        <v>10000</v>
      </c>
      <c r="F108" s="11">
        <f t="shared" si="19"/>
        <v>10000</v>
      </c>
      <c r="G108" s="11">
        <f t="shared" si="30"/>
        <v>0</v>
      </c>
      <c r="H108" s="11">
        <f t="shared" si="31"/>
        <v>1000000</v>
      </c>
    </row>
    <row r="109" spans="3:8">
      <c r="C109" s="8">
        <f t="shared" si="28"/>
        <v>106</v>
      </c>
      <c r="D109" s="11">
        <f t="shared" si="18"/>
        <v>1000000</v>
      </c>
      <c r="E109" s="11">
        <f t="shared" si="29"/>
        <v>10000</v>
      </c>
      <c r="F109" s="11">
        <f t="shared" si="19"/>
        <v>10000</v>
      </c>
      <c r="G109" s="11">
        <f t="shared" si="30"/>
        <v>0</v>
      </c>
      <c r="H109" s="11">
        <f t="shared" si="31"/>
        <v>1000000</v>
      </c>
    </row>
    <row r="110" spans="3:8">
      <c r="C110" s="8">
        <f t="shared" si="28"/>
        <v>107</v>
      </c>
      <c r="D110" s="11">
        <f t="shared" si="18"/>
        <v>1000000</v>
      </c>
      <c r="E110" s="11">
        <f t="shared" si="29"/>
        <v>10000</v>
      </c>
      <c r="F110" s="11">
        <f t="shared" si="19"/>
        <v>10000</v>
      </c>
      <c r="G110" s="11">
        <f t="shared" si="30"/>
        <v>0</v>
      </c>
      <c r="H110" s="11">
        <f t="shared" si="31"/>
        <v>1000000</v>
      </c>
    </row>
    <row r="111" spans="3:8">
      <c r="C111" s="8">
        <f t="shared" si="28"/>
        <v>108</v>
      </c>
      <c r="D111" s="11">
        <f t="shared" si="18"/>
        <v>1000000</v>
      </c>
      <c r="E111" s="11">
        <f t="shared" si="29"/>
        <v>10000</v>
      </c>
      <c r="F111" s="11">
        <f t="shared" si="19"/>
        <v>10000</v>
      </c>
      <c r="G111" s="11">
        <f t="shared" si="30"/>
        <v>0</v>
      </c>
      <c r="H111" s="11">
        <f t="shared" si="31"/>
        <v>1000000</v>
      </c>
    </row>
    <row r="112" spans="3:8">
      <c r="C112" s="8">
        <f t="shared" si="28"/>
        <v>109</v>
      </c>
      <c r="D112" s="11">
        <f t="shared" si="18"/>
        <v>1000000</v>
      </c>
      <c r="E112" s="11">
        <f t="shared" si="29"/>
        <v>10000</v>
      </c>
      <c r="F112" s="11">
        <f t="shared" si="19"/>
        <v>10000</v>
      </c>
      <c r="G112" s="11">
        <f t="shared" si="30"/>
        <v>0</v>
      </c>
      <c r="H112" s="11">
        <f t="shared" si="31"/>
        <v>1000000</v>
      </c>
    </row>
    <row r="113" spans="3:8">
      <c r="C113" s="8">
        <f t="shared" si="28"/>
        <v>110</v>
      </c>
      <c r="D113" s="11">
        <f t="shared" si="18"/>
        <v>1000000</v>
      </c>
      <c r="E113" s="11">
        <f t="shared" si="29"/>
        <v>10000</v>
      </c>
      <c r="F113" s="11">
        <f t="shared" si="19"/>
        <v>10000</v>
      </c>
      <c r="G113" s="11">
        <f t="shared" si="30"/>
        <v>0</v>
      </c>
      <c r="H113" s="11">
        <f t="shared" si="31"/>
        <v>1000000</v>
      </c>
    </row>
    <row r="114" spans="3:8">
      <c r="C114" s="8">
        <f t="shared" si="28"/>
        <v>111</v>
      </c>
      <c r="D114" s="11">
        <f t="shared" si="18"/>
        <v>1000000</v>
      </c>
      <c r="E114" s="11">
        <f t="shared" si="29"/>
        <v>10000</v>
      </c>
      <c r="F114" s="11">
        <f t="shared" si="19"/>
        <v>10000</v>
      </c>
      <c r="G114" s="11">
        <f t="shared" si="30"/>
        <v>0</v>
      </c>
      <c r="H114" s="11">
        <f t="shared" si="31"/>
        <v>1000000</v>
      </c>
    </row>
    <row r="115" spans="3:8">
      <c r="C115" s="8">
        <f t="shared" si="28"/>
        <v>112</v>
      </c>
      <c r="D115" s="11">
        <f t="shared" si="18"/>
        <v>1000000</v>
      </c>
      <c r="E115" s="11">
        <f t="shared" si="29"/>
        <v>10000</v>
      </c>
      <c r="F115" s="11">
        <f t="shared" si="19"/>
        <v>10000</v>
      </c>
      <c r="G115" s="11">
        <f t="shared" si="30"/>
        <v>0</v>
      </c>
      <c r="H115" s="11">
        <f t="shared" si="31"/>
        <v>1000000</v>
      </c>
    </row>
    <row r="116" spans="3:8">
      <c r="C116" s="8">
        <f t="shared" si="28"/>
        <v>113</v>
      </c>
      <c r="D116" s="11">
        <f t="shared" si="18"/>
        <v>1000000</v>
      </c>
      <c r="E116" s="11">
        <f t="shared" si="29"/>
        <v>10000</v>
      </c>
      <c r="F116" s="11">
        <f t="shared" si="19"/>
        <v>10000</v>
      </c>
      <c r="G116" s="11">
        <f t="shared" si="30"/>
        <v>0</v>
      </c>
      <c r="H116" s="11">
        <f t="shared" si="31"/>
        <v>1000000</v>
      </c>
    </row>
    <row r="117" spans="3:8">
      <c r="C117" s="8">
        <f t="shared" ref="C117:C132" si="32">1+C116</f>
        <v>114</v>
      </c>
      <c r="D117" s="11">
        <f t="shared" si="18"/>
        <v>1000000</v>
      </c>
      <c r="E117" s="11">
        <f t="shared" ref="E117:E132" si="33">-B$6</f>
        <v>10000</v>
      </c>
      <c r="F117" s="11">
        <f t="shared" si="19"/>
        <v>10000</v>
      </c>
      <c r="G117" s="11">
        <f t="shared" ref="G117:G132" si="34">E117-F117</f>
        <v>0</v>
      </c>
      <c r="H117" s="11">
        <f t="shared" ref="H117:H132" si="35">D117-G117</f>
        <v>1000000</v>
      </c>
    </row>
    <row r="118" spans="3:8">
      <c r="C118" s="8">
        <f t="shared" si="32"/>
        <v>115</v>
      </c>
      <c r="D118" s="11">
        <f t="shared" si="18"/>
        <v>1000000</v>
      </c>
      <c r="E118" s="11">
        <f t="shared" si="33"/>
        <v>10000</v>
      </c>
      <c r="F118" s="11">
        <f t="shared" si="19"/>
        <v>10000</v>
      </c>
      <c r="G118" s="11">
        <f t="shared" si="34"/>
        <v>0</v>
      </c>
      <c r="H118" s="11">
        <f t="shared" si="35"/>
        <v>1000000</v>
      </c>
    </row>
    <row r="119" spans="3:8">
      <c r="C119" s="8">
        <f t="shared" si="32"/>
        <v>116</v>
      </c>
      <c r="D119" s="11">
        <f t="shared" si="18"/>
        <v>1000000</v>
      </c>
      <c r="E119" s="11">
        <f t="shared" si="33"/>
        <v>10000</v>
      </c>
      <c r="F119" s="11">
        <f t="shared" si="19"/>
        <v>10000</v>
      </c>
      <c r="G119" s="11">
        <f t="shared" si="34"/>
        <v>0</v>
      </c>
      <c r="H119" s="11">
        <f t="shared" si="35"/>
        <v>1000000</v>
      </c>
    </row>
    <row r="120" spans="3:8">
      <c r="C120" s="8">
        <f t="shared" si="32"/>
        <v>117</v>
      </c>
      <c r="D120" s="11">
        <f t="shared" si="18"/>
        <v>1000000</v>
      </c>
      <c r="E120" s="11">
        <f t="shared" si="33"/>
        <v>10000</v>
      </c>
      <c r="F120" s="11">
        <f t="shared" si="19"/>
        <v>10000</v>
      </c>
      <c r="G120" s="11">
        <f t="shared" si="34"/>
        <v>0</v>
      </c>
      <c r="H120" s="11">
        <f t="shared" si="35"/>
        <v>1000000</v>
      </c>
    </row>
    <row r="121" spans="3:8">
      <c r="C121" s="8">
        <f t="shared" si="32"/>
        <v>118</v>
      </c>
      <c r="D121" s="11">
        <f t="shared" si="18"/>
        <v>1000000</v>
      </c>
      <c r="E121" s="11">
        <f t="shared" si="33"/>
        <v>10000</v>
      </c>
      <c r="F121" s="11">
        <f t="shared" si="19"/>
        <v>10000</v>
      </c>
      <c r="G121" s="11">
        <f t="shared" si="34"/>
        <v>0</v>
      </c>
      <c r="H121" s="11">
        <f t="shared" si="35"/>
        <v>1000000</v>
      </c>
    </row>
    <row r="122" spans="3:8">
      <c r="C122" s="8">
        <f t="shared" si="32"/>
        <v>119</v>
      </c>
      <c r="D122" s="11">
        <f t="shared" si="18"/>
        <v>1000000</v>
      </c>
      <c r="E122" s="11">
        <f t="shared" si="33"/>
        <v>10000</v>
      </c>
      <c r="F122" s="11">
        <f t="shared" si="19"/>
        <v>10000</v>
      </c>
      <c r="G122" s="11">
        <f t="shared" si="34"/>
        <v>0</v>
      </c>
      <c r="H122" s="11">
        <f t="shared" si="35"/>
        <v>1000000</v>
      </c>
    </row>
    <row r="123" spans="3:8">
      <c r="C123" s="8">
        <f t="shared" si="32"/>
        <v>120</v>
      </c>
      <c r="D123" s="11">
        <f t="shared" si="18"/>
        <v>1000000</v>
      </c>
      <c r="E123" s="11">
        <f t="shared" si="33"/>
        <v>10000</v>
      </c>
      <c r="F123" s="11">
        <f t="shared" si="19"/>
        <v>10000</v>
      </c>
      <c r="G123" s="11">
        <f t="shared" si="34"/>
        <v>0</v>
      </c>
      <c r="H123" s="11">
        <f t="shared" si="35"/>
        <v>1000000</v>
      </c>
    </row>
    <row r="124" spans="3:8">
      <c r="C124" s="8">
        <f t="shared" si="32"/>
        <v>121</v>
      </c>
      <c r="D124" s="11">
        <f t="shared" si="18"/>
        <v>1000000</v>
      </c>
      <c r="E124" s="11">
        <f t="shared" si="33"/>
        <v>10000</v>
      </c>
      <c r="F124" s="11">
        <f t="shared" si="19"/>
        <v>10000</v>
      </c>
      <c r="G124" s="11">
        <f t="shared" si="34"/>
        <v>0</v>
      </c>
      <c r="H124" s="11">
        <f t="shared" si="35"/>
        <v>1000000</v>
      </c>
    </row>
    <row r="125" spans="3:8">
      <c r="C125" s="8">
        <f t="shared" si="32"/>
        <v>122</v>
      </c>
      <c r="D125" s="11">
        <f t="shared" si="18"/>
        <v>1000000</v>
      </c>
      <c r="E125" s="11">
        <f t="shared" si="33"/>
        <v>10000</v>
      </c>
      <c r="F125" s="11">
        <f t="shared" si="19"/>
        <v>10000</v>
      </c>
      <c r="G125" s="11">
        <f t="shared" si="34"/>
        <v>0</v>
      </c>
      <c r="H125" s="11">
        <f t="shared" si="35"/>
        <v>1000000</v>
      </c>
    </row>
    <row r="126" spans="3:8">
      <c r="C126" s="8">
        <f t="shared" si="32"/>
        <v>123</v>
      </c>
      <c r="D126" s="11">
        <f t="shared" si="18"/>
        <v>1000000</v>
      </c>
      <c r="E126" s="11">
        <f t="shared" si="33"/>
        <v>10000</v>
      </c>
      <c r="F126" s="11">
        <f t="shared" si="19"/>
        <v>10000</v>
      </c>
      <c r="G126" s="11">
        <f t="shared" si="34"/>
        <v>0</v>
      </c>
      <c r="H126" s="11">
        <f t="shared" si="35"/>
        <v>1000000</v>
      </c>
    </row>
    <row r="127" spans="3:8">
      <c r="C127" s="8">
        <f t="shared" si="32"/>
        <v>124</v>
      </c>
      <c r="D127" s="11">
        <f t="shared" si="18"/>
        <v>1000000</v>
      </c>
      <c r="E127" s="11">
        <f t="shared" si="33"/>
        <v>10000</v>
      </c>
      <c r="F127" s="11">
        <f t="shared" si="19"/>
        <v>10000</v>
      </c>
      <c r="G127" s="11">
        <f t="shared" si="34"/>
        <v>0</v>
      </c>
      <c r="H127" s="11">
        <f t="shared" si="35"/>
        <v>1000000</v>
      </c>
    </row>
    <row r="128" spans="3:8">
      <c r="C128" s="8">
        <f t="shared" si="32"/>
        <v>125</v>
      </c>
      <c r="D128" s="11">
        <f t="shared" si="18"/>
        <v>1000000</v>
      </c>
      <c r="E128" s="11">
        <f t="shared" si="33"/>
        <v>10000</v>
      </c>
      <c r="F128" s="11">
        <f t="shared" si="19"/>
        <v>10000</v>
      </c>
      <c r="G128" s="11">
        <f t="shared" si="34"/>
        <v>0</v>
      </c>
      <c r="H128" s="11">
        <f t="shared" si="35"/>
        <v>1000000</v>
      </c>
    </row>
    <row r="129" spans="3:8">
      <c r="C129" s="8">
        <f t="shared" si="32"/>
        <v>126</v>
      </c>
      <c r="D129" s="11">
        <f t="shared" si="18"/>
        <v>1000000</v>
      </c>
      <c r="E129" s="11">
        <f t="shared" si="33"/>
        <v>10000</v>
      </c>
      <c r="F129" s="11">
        <f t="shared" si="19"/>
        <v>10000</v>
      </c>
      <c r="G129" s="11">
        <f t="shared" si="34"/>
        <v>0</v>
      </c>
      <c r="H129" s="11">
        <f t="shared" si="35"/>
        <v>1000000</v>
      </c>
    </row>
    <row r="130" spans="3:8">
      <c r="C130" s="8">
        <f t="shared" si="32"/>
        <v>127</v>
      </c>
      <c r="D130" s="11">
        <f t="shared" si="18"/>
        <v>1000000</v>
      </c>
      <c r="E130" s="11">
        <f t="shared" si="33"/>
        <v>10000</v>
      </c>
      <c r="F130" s="11">
        <f t="shared" si="19"/>
        <v>10000</v>
      </c>
      <c r="G130" s="11">
        <f t="shared" si="34"/>
        <v>0</v>
      </c>
      <c r="H130" s="11">
        <f t="shared" si="35"/>
        <v>1000000</v>
      </c>
    </row>
    <row r="131" spans="3:8">
      <c r="C131" s="8">
        <f t="shared" si="32"/>
        <v>128</v>
      </c>
      <c r="D131" s="11">
        <f t="shared" si="18"/>
        <v>1000000</v>
      </c>
      <c r="E131" s="11">
        <f t="shared" si="33"/>
        <v>10000</v>
      </c>
      <c r="F131" s="11">
        <f t="shared" si="19"/>
        <v>10000</v>
      </c>
      <c r="G131" s="11">
        <f t="shared" si="34"/>
        <v>0</v>
      </c>
      <c r="H131" s="11">
        <f t="shared" si="35"/>
        <v>1000000</v>
      </c>
    </row>
    <row r="132" spans="3:8">
      <c r="C132" s="8">
        <f t="shared" si="32"/>
        <v>129</v>
      </c>
      <c r="D132" s="11">
        <f t="shared" ref="D132:D195" si="36">H131</f>
        <v>1000000</v>
      </c>
      <c r="E132" s="11">
        <f t="shared" si="33"/>
        <v>10000</v>
      </c>
      <c r="F132" s="11">
        <f t="shared" ref="F132:F195" si="37">(B$4/B$2)*H131</f>
        <v>10000</v>
      </c>
      <c r="G132" s="11">
        <f t="shared" si="34"/>
        <v>0</v>
      </c>
      <c r="H132" s="11">
        <f t="shared" si="35"/>
        <v>1000000</v>
      </c>
    </row>
    <row r="133" spans="3:8">
      <c r="C133" s="8">
        <f t="shared" ref="C133:C148" si="38">1+C132</f>
        <v>130</v>
      </c>
      <c r="D133" s="11">
        <f t="shared" si="36"/>
        <v>1000000</v>
      </c>
      <c r="E133" s="11">
        <f t="shared" ref="E133:E148" si="39">-B$6</f>
        <v>10000</v>
      </c>
      <c r="F133" s="11">
        <f t="shared" si="37"/>
        <v>10000</v>
      </c>
      <c r="G133" s="11">
        <f t="shared" ref="G133:G148" si="40">E133-F133</f>
        <v>0</v>
      </c>
      <c r="H133" s="11">
        <f t="shared" ref="H133:H148" si="41">D133-G133</f>
        <v>1000000</v>
      </c>
    </row>
    <row r="134" spans="3:8">
      <c r="C134" s="8">
        <f t="shared" si="38"/>
        <v>131</v>
      </c>
      <c r="D134" s="11">
        <f t="shared" si="36"/>
        <v>1000000</v>
      </c>
      <c r="E134" s="11">
        <f t="shared" si="39"/>
        <v>10000</v>
      </c>
      <c r="F134" s="11">
        <f t="shared" si="37"/>
        <v>10000</v>
      </c>
      <c r="G134" s="11">
        <f t="shared" si="40"/>
        <v>0</v>
      </c>
      <c r="H134" s="11">
        <f t="shared" si="41"/>
        <v>1000000</v>
      </c>
    </row>
    <row r="135" spans="3:8">
      <c r="C135" s="8">
        <f t="shared" si="38"/>
        <v>132</v>
      </c>
      <c r="D135" s="11">
        <f t="shared" si="36"/>
        <v>1000000</v>
      </c>
      <c r="E135" s="11">
        <f t="shared" si="39"/>
        <v>10000</v>
      </c>
      <c r="F135" s="11">
        <f t="shared" si="37"/>
        <v>10000</v>
      </c>
      <c r="G135" s="11">
        <f t="shared" si="40"/>
        <v>0</v>
      </c>
      <c r="H135" s="11">
        <f t="shared" si="41"/>
        <v>1000000</v>
      </c>
    </row>
    <row r="136" spans="3:8">
      <c r="C136" s="8">
        <f t="shared" si="38"/>
        <v>133</v>
      </c>
      <c r="D136" s="11">
        <f t="shared" si="36"/>
        <v>1000000</v>
      </c>
      <c r="E136" s="11">
        <f t="shared" si="39"/>
        <v>10000</v>
      </c>
      <c r="F136" s="11">
        <f t="shared" si="37"/>
        <v>10000</v>
      </c>
      <c r="G136" s="11">
        <f t="shared" si="40"/>
        <v>0</v>
      </c>
      <c r="H136" s="11">
        <f t="shared" si="41"/>
        <v>1000000</v>
      </c>
    </row>
    <row r="137" spans="3:8">
      <c r="C137" s="8">
        <f t="shared" si="38"/>
        <v>134</v>
      </c>
      <c r="D137" s="11">
        <f t="shared" si="36"/>
        <v>1000000</v>
      </c>
      <c r="E137" s="11">
        <f t="shared" si="39"/>
        <v>10000</v>
      </c>
      <c r="F137" s="11">
        <f t="shared" si="37"/>
        <v>10000</v>
      </c>
      <c r="G137" s="11">
        <f t="shared" si="40"/>
        <v>0</v>
      </c>
      <c r="H137" s="11">
        <f t="shared" si="41"/>
        <v>1000000</v>
      </c>
    </row>
    <row r="138" spans="3:8">
      <c r="C138" s="8">
        <f t="shared" si="38"/>
        <v>135</v>
      </c>
      <c r="D138" s="11">
        <f t="shared" si="36"/>
        <v>1000000</v>
      </c>
      <c r="E138" s="11">
        <f t="shared" si="39"/>
        <v>10000</v>
      </c>
      <c r="F138" s="11">
        <f t="shared" si="37"/>
        <v>10000</v>
      </c>
      <c r="G138" s="11">
        <f t="shared" si="40"/>
        <v>0</v>
      </c>
      <c r="H138" s="11">
        <f t="shared" si="41"/>
        <v>1000000</v>
      </c>
    </row>
    <row r="139" spans="3:8">
      <c r="C139" s="8">
        <f t="shared" si="38"/>
        <v>136</v>
      </c>
      <c r="D139" s="11">
        <f t="shared" si="36"/>
        <v>1000000</v>
      </c>
      <c r="E139" s="11">
        <f t="shared" si="39"/>
        <v>10000</v>
      </c>
      <c r="F139" s="11">
        <f t="shared" si="37"/>
        <v>10000</v>
      </c>
      <c r="G139" s="11">
        <f t="shared" si="40"/>
        <v>0</v>
      </c>
      <c r="H139" s="11">
        <f t="shared" si="41"/>
        <v>1000000</v>
      </c>
    </row>
    <row r="140" spans="3:8">
      <c r="C140" s="8">
        <f t="shared" si="38"/>
        <v>137</v>
      </c>
      <c r="D140" s="11">
        <f t="shared" si="36"/>
        <v>1000000</v>
      </c>
      <c r="E140" s="11">
        <f t="shared" si="39"/>
        <v>10000</v>
      </c>
      <c r="F140" s="11">
        <f t="shared" si="37"/>
        <v>10000</v>
      </c>
      <c r="G140" s="11">
        <f t="shared" si="40"/>
        <v>0</v>
      </c>
      <c r="H140" s="11">
        <f t="shared" si="41"/>
        <v>1000000</v>
      </c>
    </row>
    <row r="141" spans="3:8">
      <c r="C141" s="8">
        <f t="shared" si="38"/>
        <v>138</v>
      </c>
      <c r="D141" s="11">
        <f t="shared" si="36"/>
        <v>1000000</v>
      </c>
      <c r="E141" s="11">
        <f t="shared" si="39"/>
        <v>10000</v>
      </c>
      <c r="F141" s="11">
        <f t="shared" si="37"/>
        <v>10000</v>
      </c>
      <c r="G141" s="11">
        <f t="shared" si="40"/>
        <v>0</v>
      </c>
      <c r="H141" s="11">
        <f t="shared" si="41"/>
        <v>1000000</v>
      </c>
    </row>
    <row r="142" spans="3:8">
      <c r="C142" s="8">
        <f t="shared" si="38"/>
        <v>139</v>
      </c>
      <c r="D142" s="11">
        <f t="shared" si="36"/>
        <v>1000000</v>
      </c>
      <c r="E142" s="11">
        <f t="shared" si="39"/>
        <v>10000</v>
      </c>
      <c r="F142" s="11">
        <f t="shared" si="37"/>
        <v>10000</v>
      </c>
      <c r="G142" s="11">
        <f t="shared" si="40"/>
        <v>0</v>
      </c>
      <c r="H142" s="11">
        <f t="shared" si="41"/>
        <v>1000000</v>
      </c>
    </row>
    <row r="143" spans="3:8">
      <c r="C143" s="8">
        <f t="shared" si="38"/>
        <v>140</v>
      </c>
      <c r="D143" s="11">
        <f t="shared" si="36"/>
        <v>1000000</v>
      </c>
      <c r="E143" s="11">
        <f t="shared" si="39"/>
        <v>10000</v>
      </c>
      <c r="F143" s="11">
        <f t="shared" si="37"/>
        <v>10000</v>
      </c>
      <c r="G143" s="11">
        <f t="shared" si="40"/>
        <v>0</v>
      </c>
      <c r="H143" s="11">
        <f t="shared" si="41"/>
        <v>1000000</v>
      </c>
    </row>
    <row r="144" spans="3:8">
      <c r="C144" s="8">
        <f t="shared" si="38"/>
        <v>141</v>
      </c>
      <c r="D144" s="11">
        <f t="shared" si="36"/>
        <v>1000000</v>
      </c>
      <c r="E144" s="11">
        <f t="shared" si="39"/>
        <v>10000</v>
      </c>
      <c r="F144" s="11">
        <f t="shared" si="37"/>
        <v>10000</v>
      </c>
      <c r="G144" s="11">
        <f t="shared" si="40"/>
        <v>0</v>
      </c>
      <c r="H144" s="11">
        <f t="shared" si="41"/>
        <v>1000000</v>
      </c>
    </row>
    <row r="145" spans="3:8">
      <c r="C145" s="8">
        <f t="shared" si="38"/>
        <v>142</v>
      </c>
      <c r="D145" s="11">
        <f t="shared" si="36"/>
        <v>1000000</v>
      </c>
      <c r="E145" s="11">
        <f t="shared" si="39"/>
        <v>10000</v>
      </c>
      <c r="F145" s="11">
        <f t="shared" si="37"/>
        <v>10000</v>
      </c>
      <c r="G145" s="11">
        <f t="shared" si="40"/>
        <v>0</v>
      </c>
      <c r="H145" s="11">
        <f t="shared" si="41"/>
        <v>1000000</v>
      </c>
    </row>
    <row r="146" spans="3:8">
      <c r="C146" s="8">
        <f t="shared" si="38"/>
        <v>143</v>
      </c>
      <c r="D146" s="11">
        <f t="shared" si="36"/>
        <v>1000000</v>
      </c>
      <c r="E146" s="11">
        <f t="shared" si="39"/>
        <v>10000</v>
      </c>
      <c r="F146" s="11">
        <f t="shared" si="37"/>
        <v>10000</v>
      </c>
      <c r="G146" s="11">
        <f t="shared" si="40"/>
        <v>0</v>
      </c>
      <c r="H146" s="11">
        <f t="shared" si="41"/>
        <v>1000000</v>
      </c>
    </row>
    <row r="147" spans="3:8">
      <c r="C147" s="8">
        <f t="shared" si="38"/>
        <v>144</v>
      </c>
      <c r="D147" s="11">
        <f t="shared" si="36"/>
        <v>1000000</v>
      </c>
      <c r="E147" s="11">
        <f t="shared" si="39"/>
        <v>10000</v>
      </c>
      <c r="F147" s="11">
        <f t="shared" si="37"/>
        <v>10000</v>
      </c>
      <c r="G147" s="11">
        <f t="shared" si="40"/>
        <v>0</v>
      </c>
      <c r="H147" s="11">
        <f t="shared" si="41"/>
        <v>1000000</v>
      </c>
    </row>
    <row r="148" spans="3:8">
      <c r="C148" s="8">
        <f t="shared" si="38"/>
        <v>145</v>
      </c>
      <c r="D148" s="11">
        <f t="shared" si="36"/>
        <v>1000000</v>
      </c>
      <c r="E148" s="11">
        <f t="shared" si="39"/>
        <v>10000</v>
      </c>
      <c r="F148" s="11">
        <f t="shared" si="37"/>
        <v>10000</v>
      </c>
      <c r="G148" s="11">
        <f t="shared" si="40"/>
        <v>0</v>
      </c>
      <c r="H148" s="11">
        <f t="shared" si="41"/>
        <v>1000000</v>
      </c>
    </row>
    <row r="149" spans="3:8">
      <c r="C149" s="8">
        <f t="shared" ref="C149:C164" si="42">1+C148</f>
        <v>146</v>
      </c>
      <c r="D149" s="11">
        <f t="shared" si="36"/>
        <v>1000000</v>
      </c>
      <c r="E149" s="11">
        <f t="shared" ref="E149:E164" si="43">-B$6</f>
        <v>10000</v>
      </c>
      <c r="F149" s="11">
        <f t="shared" si="37"/>
        <v>10000</v>
      </c>
      <c r="G149" s="11">
        <f t="shared" ref="G149:G164" si="44">E149-F149</f>
        <v>0</v>
      </c>
      <c r="H149" s="11">
        <f t="shared" ref="H149:H164" si="45">D149-G149</f>
        <v>1000000</v>
      </c>
    </row>
    <row r="150" spans="3:8">
      <c r="C150" s="8">
        <f t="shared" si="42"/>
        <v>147</v>
      </c>
      <c r="D150" s="11">
        <f t="shared" si="36"/>
        <v>1000000</v>
      </c>
      <c r="E150" s="11">
        <f t="shared" si="43"/>
        <v>10000</v>
      </c>
      <c r="F150" s="11">
        <f t="shared" si="37"/>
        <v>10000</v>
      </c>
      <c r="G150" s="11">
        <f t="shared" si="44"/>
        <v>0</v>
      </c>
      <c r="H150" s="11">
        <f t="shared" si="45"/>
        <v>1000000</v>
      </c>
    </row>
    <row r="151" spans="3:8">
      <c r="C151" s="8">
        <f t="shared" si="42"/>
        <v>148</v>
      </c>
      <c r="D151" s="11">
        <f t="shared" si="36"/>
        <v>1000000</v>
      </c>
      <c r="E151" s="11">
        <f t="shared" si="43"/>
        <v>10000</v>
      </c>
      <c r="F151" s="11">
        <f t="shared" si="37"/>
        <v>10000</v>
      </c>
      <c r="G151" s="11">
        <f t="shared" si="44"/>
        <v>0</v>
      </c>
      <c r="H151" s="11">
        <f t="shared" si="45"/>
        <v>1000000</v>
      </c>
    </row>
    <row r="152" spans="3:8">
      <c r="C152" s="8">
        <f t="shared" si="42"/>
        <v>149</v>
      </c>
      <c r="D152" s="11">
        <f t="shared" si="36"/>
        <v>1000000</v>
      </c>
      <c r="E152" s="11">
        <f t="shared" si="43"/>
        <v>10000</v>
      </c>
      <c r="F152" s="11">
        <f t="shared" si="37"/>
        <v>10000</v>
      </c>
      <c r="G152" s="11">
        <f t="shared" si="44"/>
        <v>0</v>
      </c>
      <c r="H152" s="11">
        <f t="shared" si="45"/>
        <v>1000000</v>
      </c>
    </row>
    <row r="153" spans="3:8">
      <c r="C153" s="8">
        <f t="shared" si="42"/>
        <v>150</v>
      </c>
      <c r="D153" s="11">
        <f t="shared" si="36"/>
        <v>1000000</v>
      </c>
      <c r="E153" s="11">
        <f t="shared" si="43"/>
        <v>10000</v>
      </c>
      <c r="F153" s="11">
        <f t="shared" si="37"/>
        <v>10000</v>
      </c>
      <c r="G153" s="11">
        <f t="shared" si="44"/>
        <v>0</v>
      </c>
      <c r="H153" s="11">
        <f t="shared" si="45"/>
        <v>1000000</v>
      </c>
    </row>
    <row r="154" spans="3:8">
      <c r="C154" s="8">
        <f t="shared" si="42"/>
        <v>151</v>
      </c>
      <c r="D154" s="11">
        <f t="shared" si="36"/>
        <v>1000000</v>
      </c>
      <c r="E154" s="11">
        <f t="shared" si="43"/>
        <v>10000</v>
      </c>
      <c r="F154" s="11">
        <f t="shared" si="37"/>
        <v>10000</v>
      </c>
      <c r="G154" s="11">
        <f t="shared" si="44"/>
        <v>0</v>
      </c>
      <c r="H154" s="11">
        <f t="shared" si="45"/>
        <v>1000000</v>
      </c>
    </row>
    <row r="155" spans="3:8">
      <c r="C155" s="8">
        <f t="shared" si="42"/>
        <v>152</v>
      </c>
      <c r="D155" s="11">
        <f t="shared" si="36"/>
        <v>1000000</v>
      </c>
      <c r="E155" s="11">
        <f t="shared" si="43"/>
        <v>10000</v>
      </c>
      <c r="F155" s="11">
        <f t="shared" si="37"/>
        <v>10000</v>
      </c>
      <c r="G155" s="11">
        <f t="shared" si="44"/>
        <v>0</v>
      </c>
      <c r="H155" s="11">
        <f t="shared" si="45"/>
        <v>1000000</v>
      </c>
    </row>
    <row r="156" spans="3:8">
      <c r="C156" s="8">
        <f t="shared" si="42"/>
        <v>153</v>
      </c>
      <c r="D156" s="11">
        <f t="shared" si="36"/>
        <v>1000000</v>
      </c>
      <c r="E156" s="11">
        <f t="shared" si="43"/>
        <v>10000</v>
      </c>
      <c r="F156" s="11">
        <f t="shared" si="37"/>
        <v>10000</v>
      </c>
      <c r="G156" s="11">
        <f t="shared" si="44"/>
        <v>0</v>
      </c>
      <c r="H156" s="11">
        <f t="shared" si="45"/>
        <v>1000000</v>
      </c>
    </row>
    <row r="157" spans="3:8">
      <c r="C157" s="8">
        <f t="shared" si="42"/>
        <v>154</v>
      </c>
      <c r="D157" s="11">
        <f t="shared" si="36"/>
        <v>1000000</v>
      </c>
      <c r="E157" s="11">
        <f t="shared" si="43"/>
        <v>10000</v>
      </c>
      <c r="F157" s="11">
        <f t="shared" si="37"/>
        <v>10000</v>
      </c>
      <c r="G157" s="11">
        <f t="shared" si="44"/>
        <v>0</v>
      </c>
      <c r="H157" s="11">
        <f t="shared" si="45"/>
        <v>1000000</v>
      </c>
    </row>
    <row r="158" spans="3:8">
      <c r="C158" s="8">
        <f t="shared" si="42"/>
        <v>155</v>
      </c>
      <c r="D158" s="11">
        <f t="shared" si="36"/>
        <v>1000000</v>
      </c>
      <c r="E158" s="11">
        <f t="shared" si="43"/>
        <v>10000</v>
      </c>
      <c r="F158" s="11">
        <f t="shared" si="37"/>
        <v>10000</v>
      </c>
      <c r="G158" s="11">
        <f t="shared" si="44"/>
        <v>0</v>
      </c>
      <c r="H158" s="11">
        <f t="shared" si="45"/>
        <v>1000000</v>
      </c>
    </row>
    <row r="159" spans="3:8">
      <c r="C159" s="8">
        <f t="shared" si="42"/>
        <v>156</v>
      </c>
      <c r="D159" s="11">
        <f t="shared" si="36"/>
        <v>1000000</v>
      </c>
      <c r="E159" s="11">
        <f t="shared" si="43"/>
        <v>10000</v>
      </c>
      <c r="F159" s="11">
        <f t="shared" si="37"/>
        <v>10000</v>
      </c>
      <c r="G159" s="11">
        <f t="shared" si="44"/>
        <v>0</v>
      </c>
      <c r="H159" s="11">
        <f t="shared" si="45"/>
        <v>1000000</v>
      </c>
    </row>
    <row r="160" spans="3:8">
      <c r="C160" s="8">
        <f t="shared" si="42"/>
        <v>157</v>
      </c>
      <c r="D160" s="11">
        <f t="shared" si="36"/>
        <v>1000000</v>
      </c>
      <c r="E160" s="11">
        <f t="shared" si="43"/>
        <v>10000</v>
      </c>
      <c r="F160" s="11">
        <f t="shared" si="37"/>
        <v>10000</v>
      </c>
      <c r="G160" s="11">
        <f t="shared" si="44"/>
        <v>0</v>
      </c>
      <c r="H160" s="11">
        <f t="shared" si="45"/>
        <v>1000000</v>
      </c>
    </row>
    <row r="161" spans="3:8">
      <c r="C161" s="8">
        <f t="shared" si="42"/>
        <v>158</v>
      </c>
      <c r="D161" s="11">
        <f t="shared" si="36"/>
        <v>1000000</v>
      </c>
      <c r="E161" s="11">
        <f t="shared" si="43"/>
        <v>10000</v>
      </c>
      <c r="F161" s="11">
        <f t="shared" si="37"/>
        <v>10000</v>
      </c>
      <c r="G161" s="11">
        <f t="shared" si="44"/>
        <v>0</v>
      </c>
      <c r="H161" s="11">
        <f t="shared" si="45"/>
        <v>1000000</v>
      </c>
    </row>
    <row r="162" spans="3:8">
      <c r="C162" s="8">
        <f t="shared" si="42"/>
        <v>159</v>
      </c>
      <c r="D162" s="11">
        <f t="shared" si="36"/>
        <v>1000000</v>
      </c>
      <c r="E162" s="11">
        <f t="shared" si="43"/>
        <v>10000</v>
      </c>
      <c r="F162" s="11">
        <f t="shared" si="37"/>
        <v>10000</v>
      </c>
      <c r="G162" s="11">
        <f t="shared" si="44"/>
        <v>0</v>
      </c>
      <c r="H162" s="11">
        <f t="shared" si="45"/>
        <v>1000000</v>
      </c>
    </row>
    <row r="163" spans="3:8">
      <c r="C163" s="8">
        <f t="shared" si="42"/>
        <v>160</v>
      </c>
      <c r="D163" s="11">
        <f t="shared" si="36"/>
        <v>1000000</v>
      </c>
      <c r="E163" s="11">
        <f t="shared" si="43"/>
        <v>10000</v>
      </c>
      <c r="F163" s="11">
        <f t="shared" si="37"/>
        <v>10000</v>
      </c>
      <c r="G163" s="11">
        <f t="shared" si="44"/>
        <v>0</v>
      </c>
      <c r="H163" s="11">
        <f t="shared" si="45"/>
        <v>1000000</v>
      </c>
    </row>
    <row r="164" spans="3:8">
      <c r="C164" s="8">
        <f t="shared" si="42"/>
        <v>161</v>
      </c>
      <c r="D164" s="11">
        <f t="shared" si="36"/>
        <v>1000000</v>
      </c>
      <c r="E164" s="11">
        <f t="shared" si="43"/>
        <v>10000</v>
      </c>
      <c r="F164" s="11">
        <f t="shared" si="37"/>
        <v>10000</v>
      </c>
      <c r="G164" s="11">
        <f t="shared" si="44"/>
        <v>0</v>
      </c>
      <c r="H164" s="11">
        <f t="shared" si="45"/>
        <v>1000000</v>
      </c>
    </row>
    <row r="165" spans="3:8">
      <c r="C165" s="8">
        <f t="shared" ref="C165:C180" si="46">1+C164</f>
        <v>162</v>
      </c>
      <c r="D165" s="11">
        <f t="shared" si="36"/>
        <v>1000000</v>
      </c>
      <c r="E165" s="11">
        <f t="shared" ref="E165:E180" si="47">-B$6</f>
        <v>10000</v>
      </c>
      <c r="F165" s="11">
        <f t="shared" si="37"/>
        <v>10000</v>
      </c>
      <c r="G165" s="11">
        <f t="shared" ref="G165:G180" si="48">E165-F165</f>
        <v>0</v>
      </c>
      <c r="H165" s="11">
        <f t="shared" ref="H165:H180" si="49">D165-G165</f>
        <v>1000000</v>
      </c>
    </row>
    <row r="166" spans="3:8">
      <c r="C166" s="8">
        <f t="shared" si="46"/>
        <v>163</v>
      </c>
      <c r="D166" s="11">
        <f t="shared" si="36"/>
        <v>1000000</v>
      </c>
      <c r="E166" s="11">
        <f t="shared" si="47"/>
        <v>10000</v>
      </c>
      <c r="F166" s="11">
        <f t="shared" si="37"/>
        <v>10000</v>
      </c>
      <c r="G166" s="11">
        <f t="shared" si="48"/>
        <v>0</v>
      </c>
      <c r="H166" s="11">
        <f t="shared" si="49"/>
        <v>1000000</v>
      </c>
    </row>
    <row r="167" spans="3:8">
      <c r="C167" s="8">
        <f t="shared" si="46"/>
        <v>164</v>
      </c>
      <c r="D167" s="11">
        <f t="shared" si="36"/>
        <v>1000000</v>
      </c>
      <c r="E167" s="11">
        <f t="shared" si="47"/>
        <v>10000</v>
      </c>
      <c r="F167" s="11">
        <f t="shared" si="37"/>
        <v>10000</v>
      </c>
      <c r="G167" s="11">
        <f t="shared" si="48"/>
        <v>0</v>
      </c>
      <c r="H167" s="11">
        <f t="shared" si="49"/>
        <v>1000000</v>
      </c>
    </row>
    <row r="168" spans="3:8">
      <c r="C168" s="8">
        <f t="shared" si="46"/>
        <v>165</v>
      </c>
      <c r="D168" s="11">
        <f t="shared" si="36"/>
        <v>1000000</v>
      </c>
      <c r="E168" s="11">
        <f t="shared" si="47"/>
        <v>10000</v>
      </c>
      <c r="F168" s="11">
        <f t="shared" si="37"/>
        <v>10000</v>
      </c>
      <c r="G168" s="11">
        <f t="shared" si="48"/>
        <v>0</v>
      </c>
      <c r="H168" s="11">
        <f t="shared" si="49"/>
        <v>1000000</v>
      </c>
    </row>
    <row r="169" spans="3:8">
      <c r="C169" s="8">
        <f t="shared" si="46"/>
        <v>166</v>
      </c>
      <c r="D169" s="11">
        <f t="shared" si="36"/>
        <v>1000000</v>
      </c>
      <c r="E169" s="11">
        <f t="shared" si="47"/>
        <v>10000</v>
      </c>
      <c r="F169" s="11">
        <f t="shared" si="37"/>
        <v>10000</v>
      </c>
      <c r="G169" s="11">
        <f t="shared" si="48"/>
        <v>0</v>
      </c>
      <c r="H169" s="11">
        <f t="shared" si="49"/>
        <v>1000000</v>
      </c>
    </row>
    <row r="170" spans="3:8">
      <c r="C170" s="8">
        <f t="shared" si="46"/>
        <v>167</v>
      </c>
      <c r="D170" s="11">
        <f t="shared" si="36"/>
        <v>1000000</v>
      </c>
      <c r="E170" s="11">
        <f t="shared" si="47"/>
        <v>10000</v>
      </c>
      <c r="F170" s="11">
        <f t="shared" si="37"/>
        <v>10000</v>
      </c>
      <c r="G170" s="11">
        <f t="shared" si="48"/>
        <v>0</v>
      </c>
      <c r="H170" s="11">
        <f t="shared" si="49"/>
        <v>1000000</v>
      </c>
    </row>
    <row r="171" spans="3:8">
      <c r="C171" s="8">
        <f t="shared" si="46"/>
        <v>168</v>
      </c>
      <c r="D171" s="11">
        <f t="shared" si="36"/>
        <v>1000000</v>
      </c>
      <c r="E171" s="11">
        <f t="shared" si="47"/>
        <v>10000</v>
      </c>
      <c r="F171" s="11">
        <f t="shared" si="37"/>
        <v>10000</v>
      </c>
      <c r="G171" s="11">
        <f t="shared" si="48"/>
        <v>0</v>
      </c>
      <c r="H171" s="11">
        <f t="shared" si="49"/>
        <v>1000000</v>
      </c>
    </row>
    <row r="172" spans="3:8">
      <c r="C172" s="8">
        <f t="shared" si="46"/>
        <v>169</v>
      </c>
      <c r="D172" s="11">
        <f t="shared" si="36"/>
        <v>1000000</v>
      </c>
      <c r="E172" s="11">
        <f t="shared" si="47"/>
        <v>10000</v>
      </c>
      <c r="F172" s="11">
        <f t="shared" si="37"/>
        <v>10000</v>
      </c>
      <c r="G172" s="11">
        <f t="shared" si="48"/>
        <v>0</v>
      </c>
      <c r="H172" s="11">
        <f t="shared" si="49"/>
        <v>1000000</v>
      </c>
    </row>
    <row r="173" spans="3:8">
      <c r="C173" s="8">
        <f t="shared" si="46"/>
        <v>170</v>
      </c>
      <c r="D173" s="11">
        <f t="shared" si="36"/>
        <v>1000000</v>
      </c>
      <c r="E173" s="11">
        <f t="shared" si="47"/>
        <v>10000</v>
      </c>
      <c r="F173" s="11">
        <f t="shared" si="37"/>
        <v>10000</v>
      </c>
      <c r="G173" s="11">
        <f t="shared" si="48"/>
        <v>0</v>
      </c>
      <c r="H173" s="11">
        <f t="shared" si="49"/>
        <v>1000000</v>
      </c>
    </row>
    <row r="174" spans="3:8">
      <c r="C174" s="8">
        <f t="shared" si="46"/>
        <v>171</v>
      </c>
      <c r="D174" s="11">
        <f t="shared" si="36"/>
        <v>1000000</v>
      </c>
      <c r="E174" s="11">
        <f t="shared" si="47"/>
        <v>10000</v>
      </c>
      <c r="F174" s="11">
        <f t="shared" si="37"/>
        <v>10000</v>
      </c>
      <c r="G174" s="11">
        <f t="shared" si="48"/>
        <v>0</v>
      </c>
      <c r="H174" s="11">
        <f t="shared" si="49"/>
        <v>1000000</v>
      </c>
    </row>
    <row r="175" spans="3:8">
      <c r="C175" s="8">
        <f t="shared" si="46"/>
        <v>172</v>
      </c>
      <c r="D175" s="11">
        <f t="shared" si="36"/>
        <v>1000000</v>
      </c>
      <c r="E175" s="11">
        <f t="shared" si="47"/>
        <v>10000</v>
      </c>
      <c r="F175" s="11">
        <f t="shared" si="37"/>
        <v>10000</v>
      </c>
      <c r="G175" s="11">
        <f t="shared" si="48"/>
        <v>0</v>
      </c>
      <c r="H175" s="11">
        <f t="shared" si="49"/>
        <v>1000000</v>
      </c>
    </row>
    <row r="176" spans="3:8">
      <c r="C176" s="8">
        <f t="shared" si="46"/>
        <v>173</v>
      </c>
      <c r="D176" s="11">
        <f t="shared" si="36"/>
        <v>1000000</v>
      </c>
      <c r="E176" s="11">
        <f t="shared" si="47"/>
        <v>10000</v>
      </c>
      <c r="F176" s="11">
        <f t="shared" si="37"/>
        <v>10000</v>
      </c>
      <c r="G176" s="11">
        <f t="shared" si="48"/>
        <v>0</v>
      </c>
      <c r="H176" s="11">
        <f t="shared" si="49"/>
        <v>1000000</v>
      </c>
    </row>
    <row r="177" spans="3:8">
      <c r="C177" s="8">
        <f t="shared" si="46"/>
        <v>174</v>
      </c>
      <c r="D177" s="11">
        <f t="shared" si="36"/>
        <v>1000000</v>
      </c>
      <c r="E177" s="11">
        <f t="shared" si="47"/>
        <v>10000</v>
      </c>
      <c r="F177" s="11">
        <f t="shared" si="37"/>
        <v>10000</v>
      </c>
      <c r="G177" s="11">
        <f t="shared" si="48"/>
        <v>0</v>
      </c>
      <c r="H177" s="11">
        <f t="shared" si="49"/>
        <v>1000000</v>
      </c>
    </row>
    <row r="178" spans="3:8">
      <c r="C178" s="8">
        <f t="shared" si="46"/>
        <v>175</v>
      </c>
      <c r="D178" s="11">
        <f t="shared" si="36"/>
        <v>1000000</v>
      </c>
      <c r="E178" s="11">
        <f t="shared" si="47"/>
        <v>10000</v>
      </c>
      <c r="F178" s="11">
        <f t="shared" si="37"/>
        <v>10000</v>
      </c>
      <c r="G178" s="11">
        <f t="shared" si="48"/>
        <v>0</v>
      </c>
      <c r="H178" s="11">
        <f t="shared" si="49"/>
        <v>1000000</v>
      </c>
    </row>
    <row r="179" spans="3:8">
      <c r="C179" s="8">
        <f t="shared" si="46"/>
        <v>176</v>
      </c>
      <c r="D179" s="11">
        <f t="shared" si="36"/>
        <v>1000000</v>
      </c>
      <c r="E179" s="11">
        <f t="shared" si="47"/>
        <v>10000</v>
      </c>
      <c r="F179" s="11">
        <f t="shared" si="37"/>
        <v>10000</v>
      </c>
      <c r="G179" s="11">
        <f t="shared" si="48"/>
        <v>0</v>
      </c>
      <c r="H179" s="11">
        <f t="shared" si="49"/>
        <v>1000000</v>
      </c>
    </row>
    <row r="180" spans="3:8">
      <c r="C180" s="8">
        <f t="shared" si="46"/>
        <v>177</v>
      </c>
      <c r="D180" s="11">
        <f t="shared" si="36"/>
        <v>1000000</v>
      </c>
      <c r="E180" s="11">
        <f t="shared" si="47"/>
        <v>10000</v>
      </c>
      <c r="F180" s="11">
        <f t="shared" si="37"/>
        <v>10000</v>
      </c>
      <c r="G180" s="11">
        <f t="shared" si="48"/>
        <v>0</v>
      </c>
      <c r="H180" s="11">
        <f t="shared" si="49"/>
        <v>1000000</v>
      </c>
    </row>
    <row r="181" spans="3:8">
      <c r="C181" s="8">
        <f t="shared" ref="C181:C196" si="50">1+C180</f>
        <v>178</v>
      </c>
      <c r="D181" s="11">
        <f t="shared" si="36"/>
        <v>1000000</v>
      </c>
      <c r="E181" s="11">
        <f t="shared" ref="E181:E196" si="51">-B$6</f>
        <v>10000</v>
      </c>
      <c r="F181" s="11">
        <f t="shared" si="37"/>
        <v>10000</v>
      </c>
      <c r="G181" s="11">
        <f t="shared" ref="G181:G196" si="52">E181-F181</f>
        <v>0</v>
      </c>
      <c r="H181" s="11">
        <f t="shared" ref="H181:H196" si="53">D181-G181</f>
        <v>1000000</v>
      </c>
    </row>
    <row r="182" spans="3:8">
      <c r="C182" s="8">
        <f t="shared" si="50"/>
        <v>179</v>
      </c>
      <c r="D182" s="11">
        <f t="shared" si="36"/>
        <v>1000000</v>
      </c>
      <c r="E182" s="11">
        <f t="shared" si="51"/>
        <v>10000</v>
      </c>
      <c r="F182" s="11">
        <f t="shared" si="37"/>
        <v>10000</v>
      </c>
      <c r="G182" s="11">
        <f t="shared" si="52"/>
        <v>0</v>
      </c>
      <c r="H182" s="11">
        <f t="shared" si="53"/>
        <v>1000000</v>
      </c>
    </row>
    <row r="183" spans="3:8">
      <c r="C183" s="8">
        <f t="shared" si="50"/>
        <v>180</v>
      </c>
      <c r="D183" s="11">
        <f t="shared" si="36"/>
        <v>1000000</v>
      </c>
      <c r="E183" s="11">
        <f t="shared" si="51"/>
        <v>10000</v>
      </c>
      <c r="F183" s="11">
        <f t="shared" si="37"/>
        <v>10000</v>
      </c>
      <c r="G183" s="11">
        <f t="shared" si="52"/>
        <v>0</v>
      </c>
      <c r="H183" s="11">
        <f t="shared" si="53"/>
        <v>1000000</v>
      </c>
    </row>
    <row r="184" spans="3:8">
      <c r="C184" s="8">
        <f t="shared" si="50"/>
        <v>181</v>
      </c>
      <c r="D184" s="11">
        <f t="shared" si="36"/>
        <v>1000000</v>
      </c>
      <c r="E184" s="11">
        <f t="shared" si="51"/>
        <v>10000</v>
      </c>
      <c r="F184" s="11">
        <f t="shared" si="37"/>
        <v>10000</v>
      </c>
      <c r="G184" s="11">
        <f t="shared" si="52"/>
        <v>0</v>
      </c>
      <c r="H184" s="11">
        <f t="shared" si="53"/>
        <v>1000000</v>
      </c>
    </row>
    <row r="185" spans="3:8">
      <c r="C185" s="8">
        <f t="shared" si="50"/>
        <v>182</v>
      </c>
      <c r="D185" s="11">
        <f t="shared" si="36"/>
        <v>1000000</v>
      </c>
      <c r="E185" s="11">
        <f t="shared" si="51"/>
        <v>10000</v>
      </c>
      <c r="F185" s="11">
        <f t="shared" si="37"/>
        <v>10000</v>
      </c>
      <c r="G185" s="11">
        <f t="shared" si="52"/>
        <v>0</v>
      </c>
      <c r="H185" s="11">
        <f t="shared" si="53"/>
        <v>1000000</v>
      </c>
    </row>
    <row r="186" spans="3:8">
      <c r="C186" s="8">
        <f t="shared" si="50"/>
        <v>183</v>
      </c>
      <c r="D186" s="11">
        <f t="shared" si="36"/>
        <v>1000000</v>
      </c>
      <c r="E186" s="11">
        <f t="shared" si="51"/>
        <v>10000</v>
      </c>
      <c r="F186" s="11">
        <f t="shared" si="37"/>
        <v>10000</v>
      </c>
      <c r="G186" s="11">
        <f t="shared" si="52"/>
        <v>0</v>
      </c>
      <c r="H186" s="11">
        <f t="shared" si="53"/>
        <v>1000000</v>
      </c>
    </row>
    <row r="187" spans="3:8">
      <c r="C187" s="8">
        <f t="shared" si="50"/>
        <v>184</v>
      </c>
      <c r="D187" s="11">
        <f t="shared" si="36"/>
        <v>1000000</v>
      </c>
      <c r="E187" s="11">
        <f t="shared" si="51"/>
        <v>10000</v>
      </c>
      <c r="F187" s="11">
        <f t="shared" si="37"/>
        <v>10000</v>
      </c>
      <c r="G187" s="11">
        <f t="shared" si="52"/>
        <v>0</v>
      </c>
      <c r="H187" s="11">
        <f t="shared" si="53"/>
        <v>1000000</v>
      </c>
    </row>
    <row r="188" spans="3:8">
      <c r="C188" s="8">
        <f t="shared" si="50"/>
        <v>185</v>
      </c>
      <c r="D188" s="11">
        <f t="shared" si="36"/>
        <v>1000000</v>
      </c>
      <c r="E188" s="11">
        <f t="shared" si="51"/>
        <v>10000</v>
      </c>
      <c r="F188" s="11">
        <f t="shared" si="37"/>
        <v>10000</v>
      </c>
      <c r="G188" s="11">
        <f t="shared" si="52"/>
        <v>0</v>
      </c>
      <c r="H188" s="11">
        <f t="shared" si="53"/>
        <v>1000000</v>
      </c>
    </row>
    <row r="189" spans="3:8">
      <c r="C189" s="8">
        <f t="shared" si="50"/>
        <v>186</v>
      </c>
      <c r="D189" s="11">
        <f t="shared" si="36"/>
        <v>1000000</v>
      </c>
      <c r="E189" s="11">
        <f t="shared" si="51"/>
        <v>10000</v>
      </c>
      <c r="F189" s="11">
        <f t="shared" si="37"/>
        <v>10000</v>
      </c>
      <c r="G189" s="11">
        <f t="shared" si="52"/>
        <v>0</v>
      </c>
      <c r="H189" s="11">
        <f t="shared" si="53"/>
        <v>1000000</v>
      </c>
    </row>
    <row r="190" spans="3:8">
      <c r="C190" s="8">
        <f t="shared" si="50"/>
        <v>187</v>
      </c>
      <c r="D190" s="11">
        <f t="shared" si="36"/>
        <v>1000000</v>
      </c>
      <c r="E190" s="11">
        <f t="shared" si="51"/>
        <v>10000</v>
      </c>
      <c r="F190" s="11">
        <f t="shared" si="37"/>
        <v>10000</v>
      </c>
      <c r="G190" s="11">
        <f t="shared" si="52"/>
        <v>0</v>
      </c>
      <c r="H190" s="11">
        <f t="shared" si="53"/>
        <v>1000000</v>
      </c>
    </row>
    <row r="191" spans="3:8">
      <c r="C191" s="8">
        <f t="shared" si="50"/>
        <v>188</v>
      </c>
      <c r="D191" s="11">
        <f t="shared" si="36"/>
        <v>1000000</v>
      </c>
      <c r="E191" s="11">
        <f t="shared" si="51"/>
        <v>10000</v>
      </c>
      <c r="F191" s="11">
        <f t="shared" si="37"/>
        <v>10000</v>
      </c>
      <c r="G191" s="11">
        <f t="shared" si="52"/>
        <v>0</v>
      </c>
      <c r="H191" s="11">
        <f t="shared" si="53"/>
        <v>1000000</v>
      </c>
    </row>
    <row r="192" spans="3:8">
      <c r="C192" s="8">
        <f t="shared" si="50"/>
        <v>189</v>
      </c>
      <c r="D192" s="11">
        <f t="shared" si="36"/>
        <v>1000000</v>
      </c>
      <c r="E192" s="11">
        <f t="shared" si="51"/>
        <v>10000</v>
      </c>
      <c r="F192" s="11">
        <f t="shared" si="37"/>
        <v>10000</v>
      </c>
      <c r="G192" s="11">
        <f t="shared" si="52"/>
        <v>0</v>
      </c>
      <c r="H192" s="11">
        <f t="shared" si="53"/>
        <v>1000000</v>
      </c>
    </row>
    <row r="193" spans="3:8">
      <c r="C193" s="8">
        <f t="shared" si="50"/>
        <v>190</v>
      </c>
      <c r="D193" s="11">
        <f t="shared" si="36"/>
        <v>1000000</v>
      </c>
      <c r="E193" s="11">
        <f t="shared" si="51"/>
        <v>10000</v>
      </c>
      <c r="F193" s="11">
        <f t="shared" si="37"/>
        <v>10000</v>
      </c>
      <c r="G193" s="11">
        <f t="shared" si="52"/>
        <v>0</v>
      </c>
      <c r="H193" s="11">
        <f t="shared" si="53"/>
        <v>1000000</v>
      </c>
    </row>
    <row r="194" spans="3:8">
      <c r="C194" s="8">
        <f t="shared" si="50"/>
        <v>191</v>
      </c>
      <c r="D194" s="11">
        <f t="shared" si="36"/>
        <v>1000000</v>
      </c>
      <c r="E194" s="11">
        <f t="shared" si="51"/>
        <v>10000</v>
      </c>
      <c r="F194" s="11">
        <f t="shared" si="37"/>
        <v>10000</v>
      </c>
      <c r="G194" s="11">
        <f t="shared" si="52"/>
        <v>0</v>
      </c>
      <c r="H194" s="11">
        <f t="shared" si="53"/>
        <v>1000000</v>
      </c>
    </row>
    <row r="195" spans="3:8">
      <c r="C195" s="8">
        <f t="shared" si="50"/>
        <v>192</v>
      </c>
      <c r="D195" s="11">
        <f t="shared" si="36"/>
        <v>1000000</v>
      </c>
      <c r="E195" s="11">
        <f t="shared" si="51"/>
        <v>10000</v>
      </c>
      <c r="F195" s="11">
        <f t="shared" si="37"/>
        <v>10000</v>
      </c>
      <c r="G195" s="11">
        <f t="shared" si="52"/>
        <v>0</v>
      </c>
      <c r="H195" s="11">
        <f t="shared" si="53"/>
        <v>1000000</v>
      </c>
    </row>
    <row r="196" spans="3:8">
      <c r="C196" s="8">
        <f t="shared" si="50"/>
        <v>193</v>
      </c>
      <c r="D196" s="11">
        <f t="shared" ref="D196:D259" si="54">H195</f>
        <v>1000000</v>
      </c>
      <c r="E196" s="11">
        <f t="shared" si="51"/>
        <v>10000</v>
      </c>
      <c r="F196" s="11">
        <f t="shared" ref="F196:F259" si="55">(B$4/B$2)*H195</f>
        <v>10000</v>
      </c>
      <c r="G196" s="11">
        <f t="shared" si="52"/>
        <v>0</v>
      </c>
      <c r="H196" s="11">
        <f t="shared" si="53"/>
        <v>1000000</v>
      </c>
    </row>
    <row r="197" spans="3:8">
      <c r="C197" s="8">
        <f t="shared" ref="C197:C212" si="56">1+C196</f>
        <v>194</v>
      </c>
      <c r="D197" s="11">
        <f t="shared" si="54"/>
        <v>1000000</v>
      </c>
      <c r="E197" s="11">
        <f t="shared" ref="E197:E212" si="57">-B$6</f>
        <v>10000</v>
      </c>
      <c r="F197" s="11">
        <f t="shared" si="55"/>
        <v>10000</v>
      </c>
      <c r="G197" s="11">
        <f t="shared" ref="G197:G212" si="58">E197-F197</f>
        <v>0</v>
      </c>
      <c r="H197" s="11">
        <f t="shared" ref="H197:H212" si="59">D197-G197</f>
        <v>1000000</v>
      </c>
    </row>
    <row r="198" spans="3:8">
      <c r="C198" s="8">
        <f t="shared" si="56"/>
        <v>195</v>
      </c>
      <c r="D198" s="11">
        <f t="shared" si="54"/>
        <v>1000000</v>
      </c>
      <c r="E198" s="11">
        <f t="shared" si="57"/>
        <v>10000</v>
      </c>
      <c r="F198" s="11">
        <f t="shared" si="55"/>
        <v>10000</v>
      </c>
      <c r="G198" s="11">
        <f t="shared" si="58"/>
        <v>0</v>
      </c>
      <c r="H198" s="11">
        <f t="shared" si="59"/>
        <v>1000000</v>
      </c>
    </row>
    <row r="199" spans="3:8">
      <c r="C199" s="8">
        <f t="shared" si="56"/>
        <v>196</v>
      </c>
      <c r="D199" s="11">
        <f t="shared" si="54"/>
        <v>1000000</v>
      </c>
      <c r="E199" s="11">
        <f t="shared" si="57"/>
        <v>10000</v>
      </c>
      <c r="F199" s="11">
        <f t="shared" si="55"/>
        <v>10000</v>
      </c>
      <c r="G199" s="11">
        <f t="shared" si="58"/>
        <v>0</v>
      </c>
      <c r="H199" s="11">
        <f t="shared" si="59"/>
        <v>1000000</v>
      </c>
    </row>
    <row r="200" spans="3:8">
      <c r="C200" s="8">
        <f t="shared" si="56"/>
        <v>197</v>
      </c>
      <c r="D200" s="11">
        <f t="shared" si="54"/>
        <v>1000000</v>
      </c>
      <c r="E200" s="11">
        <f t="shared" si="57"/>
        <v>10000</v>
      </c>
      <c r="F200" s="11">
        <f t="shared" si="55"/>
        <v>10000</v>
      </c>
      <c r="G200" s="11">
        <f t="shared" si="58"/>
        <v>0</v>
      </c>
      <c r="H200" s="11">
        <f t="shared" si="59"/>
        <v>1000000</v>
      </c>
    </row>
    <row r="201" spans="3:8">
      <c r="C201" s="8">
        <f t="shared" si="56"/>
        <v>198</v>
      </c>
      <c r="D201" s="11">
        <f t="shared" si="54"/>
        <v>1000000</v>
      </c>
      <c r="E201" s="11">
        <f t="shared" si="57"/>
        <v>10000</v>
      </c>
      <c r="F201" s="11">
        <f t="shared" si="55"/>
        <v>10000</v>
      </c>
      <c r="G201" s="11">
        <f t="shared" si="58"/>
        <v>0</v>
      </c>
      <c r="H201" s="11">
        <f t="shared" si="59"/>
        <v>1000000</v>
      </c>
    </row>
    <row r="202" spans="3:8">
      <c r="C202" s="8">
        <f t="shared" si="56"/>
        <v>199</v>
      </c>
      <c r="D202" s="11">
        <f t="shared" si="54"/>
        <v>1000000</v>
      </c>
      <c r="E202" s="11">
        <f t="shared" si="57"/>
        <v>10000</v>
      </c>
      <c r="F202" s="11">
        <f t="shared" si="55"/>
        <v>10000</v>
      </c>
      <c r="G202" s="11">
        <f t="shared" si="58"/>
        <v>0</v>
      </c>
      <c r="H202" s="11">
        <f t="shared" si="59"/>
        <v>1000000</v>
      </c>
    </row>
    <row r="203" spans="3:8">
      <c r="C203" s="8">
        <f t="shared" si="56"/>
        <v>200</v>
      </c>
      <c r="D203" s="11">
        <f t="shared" si="54"/>
        <v>1000000</v>
      </c>
      <c r="E203" s="11">
        <f t="shared" si="57"/>
        <v>10000</v>
      </c>
      <c r="F203" s="11">
        <f t="shared" si="55"/>
        <v>10000</v>
      </c>
      <c r="G203" s="11">
        <f t="shared" si="58"/>
        <v>0</v>
      </c>
      <c r="H203" s="11">
        <f t="shared" si="59"/>
        <v>1000000</v>
      </c>
    </row>
    <row r="204" spans="3:8">
      <c r="C204" s="8">
        <f t="shared" si="56"/>
        <v>201</v>
      </c>
      <c r="D204" s="11">
        <f t="shared" si="54"/>
        <v>1000000</v>
      </c>
      <c r="E204" s="11">
        <f t="shared" si="57"/>
        <v>10000</v>
      </c>
      <c r="F204" s="11">
        <f t="shared" si="55"/>
        <v>10000</v>
      </c>
      <c r="G204" s="11">
        <f t="shared" si="58"/>
        <v>0</v>
      </c>
      <c r="H204" s="11">
        <f t="shared" si="59"/>
        <v>1000000</v>
      </c>
    </row>
    <row r="205" spans="3:8">
      <c r="C205" s="8">
        <f t="shared" si="56"/>
        <v>202</v>
      </c>
      <c r="D205" s="11">
        <f t="shared" si="54"/>
        <v>1000000</v>
      </c>
      <c r="E205" s="11">
        <f t="shared" si="57"/>
        <v>10000</v>
      </c>
      <c r="F205" s="11">
        <f t="shared" si="55"/>
        <v>10000</v>
      </c>
      <c r="G205" s="11">
        <f t="shared" si="58"/>
        <v>0</v>
      </c>
      <c r="H205" s="11">
        <f t="shared" si="59"/>
        <v>1000000</v>
      </c>
    </row>
    <row r="206" spans="3:8">
      <c r="C206" s="8">
        <f t="shared" si="56"/>
        <v>203</v>
      </c>
      <c r="D206" s="11">
        <f t="shared" si="54"/>
        <v>1000000</v>
      </c>
      <c r="E206" s="11">
        <f t="shared" si="57"/>
        <v>10000</v>
      </c>
      <c r="F206" s="11">
        <f t="shared" si="55"/>
        <v>10000</v>
      </c>
      <c r="G206" s="11">
        <f t="shared" si="58"/>
        <v>0</v>
      </c>
      <c r="H206" s="11">
        <f t="shared" si="59"/>
        <v>1000000</v>
      </c>
    </row>
    <row r="207" spans="3:8">
      <c r="C207" s="8">
        <f t="shared" si="56"/>
        <v>204</v>
      </c>
      <c r="D207" s="11">
        <f t="shared" si="54"/>
        <v>1000000</v>
      </c>
      <c r="E207" s="11">
        <f t="shared" si="57"/>
        <v>10000</v>
      </c>
      <c r="F207" s="11">
        <f t="shared" si="55"/>
        <v>10000</v>
      </c>
      <c r="G207" s="11">
        <f t="shared" si="58"/>
        <v>0</v>
      </c>
      <c r="H207" s="11">
        <f t="shared" si="59"/>
        <v>1000000</v>
      </c>
    </row>
    <row r="208" spans="3:8">
      <c r="C208" s="8">
        <f t="shared" si="56"/>
        <v>205</v>
      </c>
      <c r="D208" s="11">
        <f t="shared" si="54"/>
        <v>1000000</v>
      </c>
      <c r="E208" s="11">
        <f t="shared" si="57"/>
        <v>10000</v>
      </c>
      <c r="F208" s="11">
        <f t="shared" si="55"/>
        <v>10000</v>
      </c>
      <c r="G208" s="11">
        <f t="shared" si="58"/>
        <v>0</v>
      </c>
      <c r="H208" s="11">
        <f t="shared" si="59"/>
        <v>1000000</v>
      </c>
    </row>
    <row r="209" spans="3:8">
      <c r="C209" s="8">
        <f t="shared" si="56"/>
        <v>206</v>
      </c>
      <c r="D209" s="11">
        <f t="shared" si="54"/>
        <v>1000000</v>
      </c>
      <c r="E209" s="11">
        <f t="shared" si="57"/>
        <v>10000</v>
      </c>
      <c r="F209" s="11">
        <f t="shared" si="55"/>
        <v>10000</v>
      </c>
      <c r="G209" s="11">
        <f t="shared" si="58"/>
        <v>0</v>
      </c>
      <c r="H209" s="11">
        <f t="shared" si="59"/>
        <v>1000000</v>
      </c>
    </row>
    <row r="210" spans="3:8">
      <c r="C210" s="8">
        <f t="shared" si="56"/>
        <v>207</v>
      </c>
      <c r="D210" s="11">
        <f t="shared" si="54"/>
        <v>1000000</v>
      </c>
      <c r="E210" s="11">
        <f t="shared" si="57"/>
        <v>10000</v>
      </c>
      <c r="F210" s="11">
        <f t="shared" si="55"/>
        <v>10000</v>
      </c>
      <c r="G210" s="11">
        <f t="shared" si="58"/>
        <v>0</v>
      </c>
      <c r="H210" s="11">
        <f t="shared" si="59"/>
        <v>1000000</v>
      </c>
    </row>
    <row r="211" spans="3:8">
      <c r="C211" s="8">
        <f t="shared" si="56"/>
        <v>208</v>
      </c>
      <c r="D211" s="11">
        <f t="shared" si="54"/>
        <v>1000000</v>
      </c>
      <c r="E211" s="11">
        <f t="shared" si="57"/>
        <v>10000</v>
      </c>
      <c r="F211" s="11">
        <f t="shared" si="55"/>
        <v>10000</v>
      </c>
      <c r="G211" s="11">
        <f t="shared" si="58"/>
        <v>0</v>
      </c>
      <c r="H211" s="11">
        <f t="shared" si="59"/>
        <v>1000000</v>
      </c>
    </row>
    <row r="212" spans="3:8">
      <c r="C212" s="8">
        <f t="shared" si="56"/>
        <v>209</v>
      </c>
      <c r="D212" s="11">
        <f t="shared" si="54"/>
        <v>1000000</v>
      </c>
      <c r="E212" s="11">
        <f t="shared" si="57"/>
        <v>10000</v>
      </c>
      <c r="F212" s="11">
        <f t="shared" si="55"/>
        <v>10000</v>
      </c>
      <c r="G212" s="11">
        <f t="shared" si="58"/>
        <v>0</v>
      </c>
      <c r="H212" s="11">
        <f t="shared" si="59"/>
        <v>1000000</v>
      </c>
    </row>
    <row r="213" spans="3:8">
      <c r="C213" s="8">
        <f t="shared" ref="C213:C228" si="60">1+C212</f>
        <v>210</v>
      </c>
      <c r="D213" s="11">
        <f t="shared" si="54"/>
        <v>1000000</v>
      </c>
      <c r="E213" s="11">
        <f t="shared" ref="E213:E228" si="61">-B$6</f>
        <v>10000</v>
      </c>
      <c r="F213" s="11">
        <f t="shared" si="55"/>
        <v>10000</v>
      </c>
      <c r="G213" s="11">
        <f t="shared" ref="G213:G228" si="62">E213-F213</f>
        <v>0</v>
      </c>
      <c r="H213" s="11">
        <f t="shared" ref="H213:H228" si="63">D213-G213</f>
        <v>1000000</v>
      </c>
    </row>
    <row r="214" spans="3:8">
      <c r="C214" s="8">
        <f t="shared" si="60"/>
        <v>211</v>
      </c>
      <c r="D214" s="11">
        <f t="shared" si="54"/>
        <v>1000000</v>
      </c>
      <c r="E214" s="11">
        <f t="shared" si="61"/>
        <v>10000</v>
      </c>
      <c r="F214" s="11">
        <f t="shared" si="55"/>
        <v>10000</v>
      </c>
      <c r="G214" s="11">
        <f t="shared" si="62"/>
        <v>0</v>
      </c>
      <c r="H214" s="11">
        <f t="shared" si="63"/>
        <v>1000000</v>
      </c>
    </row>
    <row r="215" spans="3:8">
      <c r="C215" s="8">
        <f t="shared" si="60"/>
        <v>212</v>
      </c>
      <c r="D215" s="11">
        <f t="shared" si="54"/>
        <v>1000000</v>
      </c>
      <c r="E215" s="11">
        <f t="shared" si="61"/>
        <v>10000</v>
      </c>
      <c r="F215" s="11">
        <f t="shared" si="55"/>
        <v>10000</v>
      </c>
      <c r="G215" s="11">
        <f t="shared" si="62"/>
        <v>0</v>
      </c>
      <c r="H215" s="11">
        <f t="shared" si="63"/>
        <v>1000000</v>
      </c>
    </row>
    <row r="216" spans="3:8">
      <c r="C216" s="8">
        <f t="shared" si="60"/>
        <v>213</v>
      </c>
      <c r="D216" s="11">
        <f t="shared" si="54"/>
        <v>1000000</v>
      </c>
      <c r="E216" s="11">
        <f t="shared" si="61"/>
        <v>10000</v>
      </c>
      <c r="F216" s="11">
        <f t="shared" si="55"/>
        <v>10000</v>
      </c>
      <c r="G216" s="11">
        <f t="shared" si="62"/>
        <v>0</v>
      </c>
      <c r="H216" s="11">
        <f t="shared" si="63"/>
        <v>1000000</v>
      </c>
    </row>
    <row r="217" spans="3:8">
      <c r="C217" s="8">
        <f t="shared" si="60"/>
        <v>214</v>
      </c>
      <c r="D217" s="11">
        <f t="shared" si="54"/>
        <v>1000000</v>
      </c>
      <c r="E217" s="11">
        <f t="shared" si="61"/>
        <v>10000</v>
      </c>
      <c r="F217" s="11">
        <f t="shared" si="55"/>
        <v>10000</v>
      </c>
      <c r="G217" s="11">
        <f t="shared" si="62"/>
        <v>0</v>
      </c>
      <c r="H217" s="11">
        <f t="shared" si="63"/>
        <v>1000000</v>
      </c>
    </row>
    <row r="218" spans="3:8">
      <c r="C218" s="8">
        <f t="shared" si="60"/>
        <v>215</v>
      </c>
      <c r="D218" s="11">
        <f t="shared" si="54"/>
        <v>1000000</v>
      </c>
      <c r="E218" s="11">
        <f t="shared" si="61"/>
        <v>10000</v>
      </c>
      <c r="F218" s="11">
        <f t="shared" si="55"/>
        <v>10000</v>
      </c>
      <c r="G218" s="11">
        <f t="shared" si="62"/>
        <v>0</v>
      </c>
      <c r="H218" s="11">
        <f t="shared" si="63"/>
        <v>1000000</v>
      </c>
    </row>
    <row r="219" spans="3:8">
      <c r="C219" s="8">
        <f t="shared" si="60"/>
        <v>216</v>
      </c>
      <c r="D219" s="11">
        <f t="shared" si="54"/>
        <v>1000000</v>
      </c>
      <c r="E219" s="11">
        <f t="shared" si="61"/>
        <v>10000</v>
      </c>
      <c r="F219" s="11">
        <f t="shared" si="55"/>
        <v>10000</v>
      </c>
      <c r="G219" s="11">
        <f t="shared" si="62"/>
        <v>0</v>
      </c>
      <c r="H219" s="11">
        <f t="shared" si="63"/>
        <v>1000000</v>
      </c>
    </row>
    <row r="220" spans="3:8">
      <c r="C220" s="8">
        <f t="shared" si="60"/>
        <v>217</v>
      </c>
      <c r="D220" s="11">
        <f t="shared" si="54"/>
        <v>1000000</v>
      </c>
      <c r="E220" s="11">
        <f t="shared" si="61"/>
        <v>10000</v>
      </c>
      <c r="F220" s="11">
        <f t="shared" si="55"/>
        <v>10000</v>
      </c>
      <c r="G220" s="11">
        <f t="shared" si="62"/>
        <v>0</v>
      </c>
      <c r="H220" s="11">
        <f t="shared" si="63"/>
        <v>1000000</v>
      </c>
    </row>
    <row r="221" spans="3:8">
      <c r="C221" s="8">
        <f t="shared" si="60"/>
        <v>218</v>
      </c>
      <c r="D221" s="11">
        <f t="shared" si="54"/>
        <v>1000000</v>
      </c>
      <c r="E221" s="11">
        <f t="shared" si="61"/>
        <v>10000</v>
      </c>
      <c r="F221" s="11">
        <f t="shared" si="55"/>
        <v>10000</v>
      </c>
      <c r="G221" s="11">
        <f t="shared" si="62"/>
        <v>0</v>
      </c>
      <c r="H221" s="11">
        <f t="shared" si="63"/>
        <v>1000000</v>
      </c>
    </row>
    <row r="222" spans="3:8">
      <c r="C222" s="8">
        <f t="shared" si="60"/>
        <v>219</v>
      </c>
      <c r="D222" s="11">
        <f t="shared" si="54"/>
        <v>1000000</v>
      </c>
      <c r="E222" s="11">
        <f t="shared" si="61"/>
        <v>10000</v>
      </c>
      <c r="F222" s="11">
        <f t="shared" si="55"/>
        <v>10000</v>
      </c>
      <c r="G222" s="11">
        <f t="shared" si="62"/>
        <v>0</v>
      </c>
      <c r="H222" s="11">
        <f t="shared" si="63"/>
        <v>1000000</v>
      </c>
    </row>
    <row r="223" spans="3:8">
      <c r="C223" s="8">
        <f t="shared" si="60"/>
        <v>220</v>
      </c>
      <c r="D223" s="11">
        <f t="shared" si="54"/>
        <v>1000000</v>
      </c>
      <c r="E223" s="11">
        <f t="shared" si="61"/>
        <v>10000</v>
      </c>
      <c r="F223" s="11">
        <f t="shared" si="55"/>
        <v>10000</v>
      </c>
      <c r="G223" s="11">
        <f t="shared" si="62"/>
        <v>0</v>
      </c>
      <c r="H223" s="11">
        <f t="shared" si="63"/>
        <v>1000000</v>
      </c>
    </row>
    <row r="224" spans="3:8">
      <c r="C224" s="8">
        <f t="shared" si="60"/>
        <v>221</v>
      </c>
      <c r="D224" s="11">
        <f t="shared" si="54"/>
        <v>1000000</v>
      </c>
      <c r="E224" s="11">
        <f t="shared" si="61"/>
        <v>10000</v>
      </c>
      <c r="F224" s="11">
        <f t="shared" si="55"/>
        <v>10000</v>
      </c>
      <c r="G224" s="11">
        <f t="shared" si="62"/>
        <v>0</v>
      </c>
      <c r="H224" s="11">
        <f t="shared" si="63"/>
        <v>1000000</v>
      </c>
    </row>
    <row r="225" spans="3:8">
      <c r="C225" s="8">
        <f t="shared" si="60"/>
        <v>222</v>
      </c>
      <c r="D225" s="11">
        <f t="shared" si="54"/>
        <v>1000000</v>
      </c>
      <c r="E225" s="11">
        <f t="shared" si="61"/>
        <v>10000</v>
      </c>
      <c r="F225" s="11">
        <f t="shared" si="55"/>
        <v>10000</v>
      </c>
      <c r="G225" s="11">
        <f t="shared" si="62"/>
        <v>0</v>
      </c>
      <c r="H225" s="11">
        <f t="shared" si="63"/>
        <v>1000000</v>
      </c>
    </row>
    <row r="226" spans="3:8">
      <c r="C226" s="8">
        <f t="shared" si="60"/>
        <v>223</v>
      </c>
      <c r="D226" s="11">
        <f t="shared" si="54"/>
        <v>1000000</v>
      </c>
      <c r="E226" s="11">
        <f t="shared" si="61"/>
        <v>10000</v>
      </c>
      <c r="F226" s="11">
        <f t="shared" si="55"/>
        <v>10000</v>
      </c>
      <c r="G226" s="11">
        <f t="shared" si="62"/>
        <v>0</v>
      </c>
      <c r="H226" s="11">
        <f t="shared" si="63"/>
        <v>1000000</v>
      </c>
    </row>
    <row r="227" spans="3:8">
      <c r="C227" s="8">
        <f t="shared" si="60"/>
        <v>224</v>
      </c>
      <c r="D227" s="11">
        <f t="shared" si="54"/>
        <v>1000000</v>
      </c>
      <c r="E227" s="11">
        <f t="shared" si="61"/>
        <v>10000</v>
      </c>
      <c r="F227" s="11">
        <f t="shared" si="55"/>
        <v>10000</v>
      </c>
      <c r="G227" s="11">
        <f t="shared" si="62"/>
        <v>0</v>
      </c>
      <c r="H227" s="11">
        <f t="shared" si="63"/>
        <v>1000000</v>
      </c>
    </row>
    <row r="228" spans="3:8">
      <c r="C228" s="8">
        <f t="shared" si="60"/>
        <v>225</v>
      </c>
      <c r="D228" s="11">
        <f t="shared" si="54"/>
        <v>1000000</v>
      </c>
      <c r="E228" s="11">
        <f t="shared" si="61"/>
        <v>10000</v>
      </c>
      <c r="F228" s="11">
        <f t="shared" si="55"/>
        <v>10000</v>
      </c>
      <c r="G228" s="11">
        <f t="shared" si="62"/>
        <v>0</v>
      </c>
      <c r="H228" s="11">
        <f t="shared" si="63"/>
        <v>1000000</v>
      </c>
    </row>
    <row r="229" spans="3:8">
      <c r="C229" s="8">
        <f t="shared" ref="C229:C244" si="64">1+C228</f>
        <v>226</v>
      </c>
      <c r="D229" s="11">
        <f t="shared" si="54"/>
        <v>1000000</v>
      </c>
      <c r="E229" s="11">
        <f t="shared" ref="E229:E244" si="65">-B$6</f>
        <v>10000</v>
      </c>
      <c r="F229" s="11">
        <f t="shared" si="55"/>
        <v>10000</v>
      </c>
      <c r="G229" s="11">
        <f t="shared" ref="G229:G244" si="66">E229-F229</f>
        <v>0</v>
      </c>
      <c r="H229" s="11">
        <f t="shared" ref="H229:H244" si="67">D229-G229</f>
        <v>1000000</v>
      </c>
    </row>
    <row r="230" spans="3:8">
      <c r="C230" s="8">
        <f t="shared" si="64"/>
        <v>227</v>
      </c>
      <c r="D230" s="11">
        <f t="shared" si="54"/>
        <v>1000000</v>
      </c>
      <c r="E230" s="11">
        <f t="shared" si="65"/>
        <v>10000</v>
      </c>
      <c r="F230" s="11">
        <f t="shared" si="55"/>
        <v>10000</v>
      </c>
      <c r="G230" s="11">
        <f t="shared" si="66"/>
        <v>0</v>
      </c>
      <c r="H230" s="11">
        <f t="shared" si="67"/>
        <v>1000000</v>
      </c>
    </row>
    <row r="231" spans="3:8">
      <c r="C231" s="8">
        <f t="shared" si="64"/>
        <v>228</v>
      </c>
      <c r="D231" s="11">
        <f t="shared" si="54"/>
        <v>1000000</v>
      </c>
      <c r="E231" s="11">
        <f t="shared" si="65"/>
        <v>10000</v>
      </c>
      <c r="F231" s="11">
        <f t="shared" si="55"/>
        <v>10000</v>
      </c>
      <c r="G231" s="11">
        <f t="shared" si="66"/>
        <v>0</v>
      </c>
      <c r="H231" s="11">
        <f t="shared" si="67"/>
        <v>1000000</v>
      </c>
    </row>
    <row r="232" spans="3:8">
      <c r="C232" s="8">
        <f t="shared" si="64"/>
        <v>229</v>
      </c>
      <c r="D232" s="11">
        <f t="shared" si="54"/>
        <v>1000000</v>
      </c>
      <c r="E232" s="11">
        <f t="shared" si="65"/>
        <v>10000</v>
      </c>
      <c r="F232" s="11">
        <f t="shared" si="55"/>
        <v>10000</v>
      </c>
      <c r="G232" s="11">
        <f t="shared" si="66"/>
        <v>0</v>
      </c>
      <c r="H232" s="11">
        <f t="shared" si="67"/>
        <v>1000000</v>
      </c>
    </row>
    <row r="233" spans="3:8">
      <c r="C233" s="8">
        <f t="shared" si="64"/>
        <v>230</v>
      </c>
      <c r="D233" s="11">
        <f t="shared" si="54"/>
        <v>1000000</v>
      </c>
      <c r="E233" s="11">
        <f t="shared" si="65"/>
        <v>10000</v>
      </c>
      <c r="F233" s="11">
        <f t="shared" si="55"/>
        <v>10000</v>
      </c>
      <c r="G233" s="11">
        <f t="shared" si="66"/>
        <v>0</v>
      </c>
      <c r="H233" s="11">
        <f t="shared" si="67"/>
        <v>1000000</v>
      </c>
    </row>
    <row r="234" spans="3:8">
      <c r="C234" s="8">
        <f t="shared" si="64"/>
        <v>231</v>
      </c>
      <c r="D234" s="11">
        <f t="shared" si="54"/>
        <v>1000000</v>
      </c>
      <c r="E234" s="11">
        <f t="shared" si="65"/>
        <v>10000</v>
      </c>
      <c r="F234" s="11">
        <f t="shared" si="55"/>
        <v>10000</v>
      </c>
      <c r="G234" s="11">
        <f t="shared" si="66"/>
        <v>0</v>
      </c>
      <c r="H234" s="11">
        <f t="shared" si="67"/>
        <v>1000000</v>
      </c>
    </row>
    <row r="235" spans="3:8">
      <c r="C235" s="8">
        <f t="shared" si="64"/>
        <v>232</v>
      </c>
      <c r="D235" s="11">
        <f t="shared" si="54"/>
        <v>1000000</v>
      </c>
      <c r="E235" s="11">
        <f t="shared" si="65"/>
        <v>10000</v>
      </c>
      <c r="F235" s="11">
        <f t="shared" si="55"/>
        <v>10000</v>
      </c>
      <c r="G235" s="11">
        <f t="shared" si="66"/>
        <v>0</v>
      </c>
      <c r="H235" s="11">
        <f t="shared" si="67"/>
        <v>1000000</v>
      </c>
    </row>
    <row r="236" spans="3:8">
      <c r="C236" s="8">
        <f t="shared" si="64"/>
        <v>233</v>
      </c>
      <c r="D236" s="11">
        <f t="shared" si="54"/>
        <v>1000000</v>
      </c>
      <c r="E236" s="11">
        <f t="shared" si="65"/>
        <v>10000</v>
      </c>
      <c r="F236" s="11">
        <f t="shared" si="55"/>
        <v>10000</v>
      </c>
      <c r="G236" s="11">
        <f t="shared" si="66"/>
        <v>0</v>
      </c>
      <c r="H236" s="11">
        <f t="shared" si="67"/>
        <v>1000000</v>
      </c>
    </row>
    <row r="237" spans="3:8">
      <c r="C237" s="8">
        <f t="shared" si="64"/>
        <v>234</v>
      </c>
      <c r="D237" s="11">
        <f t="shared" si="54"/>
        <v>1000000</v>
      </c>
      <c r="E237" s="11">
        <f t="shared" si="65"/>
        <v>10000</v>
      </c>
      <c r="F237" s="11">
        <f t="shared" si="55"/>
        <v>10000</v>
      </c>
      <c r="G237" s="11">
        <f t="shared" si="66"/>
        <v>0</v>
      </c>
      <c r="H237" s="11">
        <f t="shared" si="67"/>
        <v>1000000</v>
      </c>
    </row>
    <row r="238" spans="3:8">
      <c r="C238" s="8">
        <f t="shared" si="64"/>
        <v>235</v>
      </c>
      <c r="D238" s="11">
        <f t="shared" si="54"/>
        <v>1000000</v>
      </c>
      <c r="E238" s="11">
        <f t="shared" si="65"/>
        <v>10000</v>
      </c>
      <c r="F238" s="11">
        <f t="shared" si="55"/>
        <v>10000</v>
      </c>
      <c r="G238" s="11">
        <f t="shared" si="66"/>
        <v>0</v>
      </c>
      <c r="H238" s="11">
        <f t="shared" si="67"/>
        <v>1000000</v>
      </c>
    </row>
    <row r="239" spans="3:8">
      <c r="C239" s="8">
        <f t="shared" si="64"/>
        <v>236</v>
      </c>
      <c r="D239" s="11">
        <f t="shared" si="54"/>
        <v>1000000</v>
      </c>
      <c r="E239" s="11">
        <f t="shared" si="65"/>
        <v>10000</v>
      </c>
      <c r="F239" s="11">
        <f t="shared" si="55"/>
        <v>10000</v>
      </c>
      <c r="G239" s="11">
        <f t="shared" si="66"/>
        <v>0</v>
      </c>
      <c r="H239" s="11">
        <f t="shared" si="67"/>
        <v>1000000</v>
      </c>
    </row>
    <row r="240" spans="3:8">
      <c r="C240" s="8">
        <f t="shared" si="64"/>
        <v>237</v>
      </c>
      <c r="D240" s="11">
        <f t="shared" si="54"/>
        <v>1000000</v>
      </c>
      <c r="E240" s="11">
        <f t="shared" si="65"/>
        <v>10000</v>
      </c>
      <c r="F240" s="11">
        <f t="shared" si="55"/>
        <v>10000</v>
      </c>
      <c r="G240" s="11">
        <f t="shared" si="66"/>
        <v>0</v>
      </c>
      <c r="H240" s="11">
        <f t="shared" si="67"/>
        <v>1000000</v>
      </c>
    </row>
    <row r="241" spans="3:8">
      <c r="C241" s="8">
        <f t="shared" si="64"/>
        <v>238</v>
      </c>
      <c r="D241" s="11">
        <f t="shared" si="54"/>
        <v>1000000</v>
      </c>
      <c r="E241" s="11">
        <f t="shared" si="65"/>
        <v>10000</v>
      </c>
      <c r="F241" s="11">
        <f t="shared" si="55"/>
        <v>10000</v>
      </c>
      <c r="G241" s="11">
        <f t="shared" si="66"/>
        <v>0</v>
      </c>
      <c r="H241" s="11">
        <f t="shared" si="67"/>
        <v>1000000</v>
      </c>
    </row>
    <row r="242" spans="3:8">
      <c r="C242" s="8">
        <f t="shared" si="64"/>
        <v>239</v>
      </c>
      <c r="D242" s="11">
        <f t="shared" si="54"/>
        <v>1000000</v>
      </c>
      <c r="E242" s="11">
        <f t="shared" si="65"/>
        <v>10000</v>
      </c>
      <c r="F242" s="11">
        <f t="shared" si="55"/>
        <v>10000</v>
      </c>
      <c r="G242" s="11">
        <f t="shared" si="66"/>
        <v>0</v>
      </c>
      <c r="H242" s="11">
        <f t="shared" si="67"/>
        <v>1000000</v>
      </c>
    </row>
    <row r="243" spans="3:8">
      <c r="C243" s="8">
        <f t="shared" si="64"/>
        <v>240</v>
      </c>
      <c r="D243" s="11">
        <f t="shared" si="54"/>
        <v>1000000</v>
      </c>
      <c r="E243" s="11">
        <f t="shared" si="65"/>
        <v>10000</v>
      </c>
      <c r="F243" s="11">
        <f t="shared" si="55"/>
        <v>10000</v>
      </c>
      <c r="G243" s="11">
        <f t="shared" si="66"/>
        <v>0</v>
      </c>
      <c r="H243" s="11">
        <f t="shared" si="67"/>
        <v>1000000</v>
      </c>
    </row>
    <row r="244" spans="3:8">
      <c r="C244" s="8">
        <f t="shared" si="64"/>
        <v>241</v>
      </c>
      <c r="D244" s="11">
        <f t="shared" si="54"/>
        <v>1000000</v>
      </c>
      <c r="E244" s="11">
        <f t="shared" si="65"/>
        <v>10000</v>
      </c>
      <c r="F244" s="11">
        <f t="shared" si="55"/>
        <v>10000</v>
      </c>
      <c r="G244" s="11">
        <f t="shared" si="66"/>
        <v>0</v>
      </c>
      <c r="H244" s="11">
        <f t="shared" si="67"/>
        <v>1000000</v>
      </c>
    </row>
    <row r="245" spans="3:8">
      <c r="C245" s="8">
        <f t="shared" ref="C245:C260" si="68">1+C244</f>
        <v>242</v>
      </c>
      <c r="D245" s="11">
        <f t="shared" si="54"/>
        <v>1000000</v>
      </c>
      <c r="E245" s="11">
        <f t="shared" ref="E245:E260" si="69">-B$6</f>
        <v>10000</v>
      </c>
      <c r="F245" s="11">
        <f t="shared" si="55"/>
        <v>10000</v>
      </c>
      <c r="G245" s="11">
        <f t="shared" ref="G245:G260" si="70">E245-F245</f>
        <v>0</v>
      </c>
      <c r="H245" s="11">
        <f t="shared" ref="H245:H260" si="71">D245-G245</f>
        <v>1000000</v>
      </c>
    </row>
    <row r="246" spans="3:8">
      <c r="C246" s="8">
        <f t="shared" si="68"/>
        <v>243</v>
      </c>
      <c r="D246" s="11">
        <f t="shared" si="54"/>
        <v>1000000</v>
      </c>
      <c r="E246" s="11">
        <f t="shared" si="69"/>
        <v>10000</v>
      </c>
      <c r="F246" s="11">
        <f t="shared" si="55"/>
        <v>10000</v>
      </c>
      <c r="G246" s="11">
        <f t="shared" si="70"/>
        <v>0</v>
      </c>
      <c r="H246" s="11">
        <f t="shared" si="71"/>
        <v>1000000</v>
      </c>
    </row>
    <row r="247" spans="3:8">
      <c r="C247" s="8">
        <f t="shared" si="68"/>
        <v>244</v>
      </c>
      <c r="D247" s="11">
        <f t="shared" si="54"/>
        <v>1000000</v>
      </c>
      <c r="E247" s="11">
        <f t="shared" si="69"/>
        <v>10000</v>
      </c>
      <c r="F247" s="11">
        <f t="shared" si="55"/>
        <v>10000</v>
      </c>
      <c r="G247" s="11">
        <f t="shared" si="70"/>
        <v>0</v>
      </c>
      <c r="H247" s="11">
        <f t="shared" si="71"/>
        <v>1000000</v>
      </c>
    </row>
    <row r="248" spans="3:8">
      <c r="C248" s="8">
        <f t="shared" si="68"/>
        <v>245</v>
      </c>
      <c r="D248" s="11">
        <f t="shared" si="54"/>
        <v>1000000</v>
      </c>
      <c r="E248" s="11">
        <f t="shared" si="69"/>
        <v>10000</v>
      </c>
      <c r="F248" s="11">
        <f t="shared" si="55"/>
        <v>10000</v>
      </c>
      <c r="G248" s="11">
        <f t="shared" si="70"/>
        <v>0</v>
      </c>
      <c r="H248" s="11">
        <f t="shared" si="71"/>
        <v>1000000</v>
      </c>
    </row>
    <row r="249" spans="3:8">
      <c r="C249" s="8">
        <f t="shared" si="68"/>
        <v>246</v>
      </c>
      <c r="D249" s="11">
        <f t="shared" si="54"/>
        <v>1000000</v>
      </c>
      <c r="E249" s="11">
        <f t="shared" si="69"/>
        <v>10000</v>
      </c>
      <c r="F249" s="11">
        <f t="shared" si="55"/>
        <v>10000</v>
      </c>
      <c r="G249" s="11">
        <f t="shared" si="70"/>
        <v>0</v>
      </c>
      <c r="H249" s="11">
        <f t="shared" si="71"/>
        <v>1000000</v>
      </c>
    </row>
    <row r="250" spans="3:8">
      <c r="C250" s="8">
        <f t="shared" si="68"/>
        <v>247</v>
      </c>
      <c r="D250" s="11">
        <f t="shared" si="54"/>
        <v>1000000</v>
      </c>
      <c r="E250" s="11">
        <f t="shared" si="69"/>
        <v>10000</v>
      </c>
      <c r="F250" s="11">
        <f t="shared" si="55"/>
        <v>10000</v>
      </c>
      <c r="G250" s="11">
        <f t="shared" si="70"/>
        <v>0</v>
      </c>
      <c r="H250" s="11">
        <f t="shared" si="71"/>
        <v>1000000</v>
      </c>
    </row>
    <row r="251" spans="3:8">
      <c r="C251" s="8">
        <f t="shared" si="68"/>
        <v>248</v>
      </c>
      <c r="D251" s="11">
        <f t="shared" si="54"/>
        <v>1000000</v>
      </c>
      <c r="E251" s="11">
        <f t="shared" si="69"/>
        <v>10000</v>
      </c>
      <c r="F251" s="11">
        <f t="shared" si="55"/>
        <v>10000</v>
      </c>
      <c r="G251" s="11">
        <f t="shared" si="70"/>
        <v>0</v>
      </c>
      <c r="H251" s="11">
        <f t="shared" si="71"/>
        <v>1000000</v>
      </c>
    </row>
    <row r="252" spans="3:8">
      <c r="C252" s="8">
        <f t="shared" si="68"/>
        <v>249</v>
      </c>
      <c r="D252" s="11">
        <f t="shared" si="54"/>
        <v>1000000</v>
      </c>
      <c r="E252" s="11">
        <f t="shared" si="69"/>
        <v>10000</v>
      </c>
      <c r="F252" s="11">
        <f t="shared" si="55"/>
        <v>10000</v>
      </c>
      <c r="G252" s="11">
        <f t="shared" si="70"/>
        <v>0</v>
      </c>
      <c r="H252" s="11">
        <f t="shared" si="71"/>
        <v>1000000</v>
      </c>
    </row>
    <row r="253" spans="3:8">
      <c r="C253" s="8">
        <f t="shared" si="68"/>
        <v>250</v>
      </c>
      <c r="D253" s="11">
        <f t="shared" si="54"/>
        <v>1000000</v>
      </c>
      <c r="E253" s="11">
        <f t="shared" si="69"/>
        <v>10000</v>
      </c>
      <c r="F253" s="11">
        <f t="shared" si="55"/>
        <v>10000</v>
      </c>
      <c r="G253" s="11">
        <f t="shared" si="70"/>
        <v>0</v>
      </c>
      <c r="H253" s="11">
        <f t="shared" si="71"/>
        <v>1000000</v>
      </c>
    </row>
    <row r="254" spans="3:8">
      <c r="C254" s="8">
        <f t="shared" si="68"/>
        <v>251</v>
      </c>
      <c r="D254" s="11">
        <f t="shared" si="54"/>
        <v>1000000</v>
      </c>
      <c r="E254" s="11">
        <f t="shared" si="69"/>
        <v>10000</v>
      </c>
      <c r="F254" s="11">
        <f t="shared" si="55"/>
        <v>10000</v>
      </c>
      <c r="G254" s="11">
        <f t="shared" si="70"/>
        <v>0</v>
      </c>
      <c r="H254" s="11">
        <f t="shared" si="71"/>
        <v>1000000</v>
      </c>
    </row>
    <row r="255" spans="3:8">
      <c r="C255" s="8">
        <f t="shared" si="68"/>
        <v>252</v>
      </c>
      <c r="D255" s="11">
        <f t="shared" si="54"/>
        <v>1000000</v>
      </c>
      <c r="E255" s="11">
        <f t="shared" si="69"/>
        <v>10000</v>
      </c>
      <c r="F255" s="11">
        <f t="shared" si="55"/>
        <v>10000</v>
      </c>
      <c r="G255" s="11">
        <f t="shared" si="70"/>
        <v>0</v>
      </c>
      <c r="H255" s="11">
        <f t="shared" si="71"/>
        <v>1000000</v>
      </c>
    </row>
    <row r="256" spans="3:8">
      <c r="C256" s="8">
        <f t="shared" si="68"/>
        <v>253</v>
      </c>
      <c r="D256" s="11">
        <f t="shared" si="54"/>
        <v>1000000</v>
      </c>
      <c r="E256" s="11">
        <f t="shared" si="69"/>
        <v>10000</v>
      </c>
      <c r="F256" s="11">
        <f t="shared" si="55"/>
        <v>10000</v>
      </c>
      <c r="G256" s="11">
        <f t="shared" si="70"/>
        <v>0</v>
      </c>
      <c r="H256" s="11">
        <f t="shared" si="71"/>
        <v>1000000</v>
      </c>
    </row>
    <row r="257" spans="3:8">
      <c r="C257" s="8">
        <f t="shared" si="68"/>
        <v>254</v>
      </c>
      <c r="D257" s="11">
        <f t="shared" si="54"/>
        <v>1000000</v>
      </c>
      <c r="E257" s="11">
        <f t="shared" si="69"/>
        <v>10000</v>
      </c>
      <c r="F257" s="11">
        <f t="shared" si="55"/>
        <v>10000</v>
      </c>
      <c r="G257" s="11">
        <f t="shared" si="70"/>
        <v>0</v>
      </c>
      <c r="H257" s="11">
        <f t="shared" si="71"/>
        <v>1000000</v>
      </c>
    </row>
    <row r="258" spans="3:8">
      <c r="C258" s="8">
        <f t="shared" si="68"/>
        <v>255</v>
      </c>
      <c r="D258" s="11">
        <f t="shared" si="54"/>
        <v>1000000</v>
      </c>
      <c r="E258" s="11">
        <f t="shared" si="69"/>
        <v>10000</v>
      </c>
      <c r="F258" s="11">
        <f t="shared" si="55"/>
        <v>10000</v>
      </c>
      <c r="G258" s="11">
        <f t="shared" si="70"/>
        <v>0</v>
      </c>
      <c r="H258" s="11">
        <f t="shared" si="71"/>
        <v>1000000</v>
      </c>
    </row>
    <row r="259" spans="3:8">
      <c r="C259" s="8">
        <f t="shared" si="68"/>
        <v>256</v>
      </c>
      <c r="D259" s="11">
        <f t="shared" si="54"/>
        <v>1000000</v>
      </c>
      <c r="E259" s="11">
        <f t="shared" si="69"/>
        <v>10000</v>
      </c>
      <c r="F259" s="11">
        <f t="shared" si="55"/>
        <v>10000</v>
      </c>
      <c r="G259" s="11">
        <f t="shared" si="70"/>
        <v>0</v>
      </c>
      <c r="H259" s="11">
        <f t="shared" si="71"/>
        <v>1000000</v>
      </c>
    </row>
    <row r="260" spans="3:8">
      <c r="C260" s="8">
        <f t="shared" si="68"/>
        <v>257</v>
      </c>
      <c r="D260" s="11">
        <f t="shared" ref="D260:D323" si="72">H259</f>
        <v>1000000</v>
      </c>
      <c r="E260" s="11">
        <f t="shared" si="69"/>
        <v>10000</v>
      </c>
      <c r="F260" s="11">
        <f t="shared" ref="F260:F323" si="73">(B$4/B$2)*H259</f>
        <v>10000</v>
      </c>
      <c r="G260" s="11">
        <f t="shared" si="70"/>
        <v>0</v>
      </c>
      <c r="H260" s="11">
        <f t="shared" si="71"/>
        <v>1000000</v>
      </c>
    </row>
    <row r="261" spans="3:8">
      <c r="C261" s="8">
        <f t="shared" ref="C261:C276" si="74">1+C260</f>
        <v>258</v>
      </c>
      <c r="D261" s="11">
        <f t="shared" si="72"/>
        <v>1000000</v>
      </c>
      <c r="E261" s="11">
        <f t="shared" ref="E261:E276" si="75">-B$6</f>
        <v>10000</v>
      </c>
      <c r="F261" s="11">
        <f t="shared" si="73"/>
        <v>10000</v>
      </c>
      <c r="G261" s="11">
        <f t="shared" ref="G261:G276" si="76">E261-F261</f>
        <v>0</v>
      </c>
      <c r="H261" s="11">
        <f t="shared" ref="H261:H276" si="77">D261-G261</f>
        <v>1000000</v>
      </c>
    </row>
    <row r="262" spans="3:8">
      <c r="C262" s="8">
        <f t="shared" si="74"/>
        <v>259</v>
      </c>
      <c r="D262" s="11">
        <f t="shared" si="72"/>
        <v>1000000</v>
      </c>
      <c r="E262" s="11">
        <f t="shared" si="75"/>
        <v>10000</v>
      </c>
      <c r="F262" s="11">
        <f t="shared" si="73"/>
        <v>10000</v>
      </c>
      <c r="G262" s="11">
        <f t="shared" si="76"/>
        <v>0</v>
      </c>
      <c r="H262" s="11">
        <f t="shared" si="77"/>
        <v>1000000</v>
      </c>
    </row>
    <row r="263" spans="3:8">
      <c r="C263" s="8">
        <f t="shared" si="74"/>
        <v>260</v>
      </c>
      <c r="D263" s="11">
        <f t="shared" si="72"/>
        <v>1000000</v>
      </c>
      <c r="E263" s="11">
        <f t="shared" si="75"/>
        <v>10000</v>
      </c>
      <c r="F263" s="11">
        <f t="shared" si="73"/>
        <v>10000</v>
      </c>
      <c r="G263" s="11">
        <f t="shared" si="76"/>
        <v>0</v>
      </c>
      <c r="H263" s="11">
        <f t="shared" si="77"/>
        <v>1000000</v>
      </c>
    </row>
    <row r="264" spans="3:8">
      <c r="C264" s="8">
        <f t="shared" si="74"/>
        <v>261</v>
      </c>
      <c r="D264" s="11">
        <f t="shared" si="72"/>
        <v>1000000</v>
      </c>
      <c r="E264" s="11">
        <f t="shared" si="75"/>
        <v>10000</v>
      </c>
      <c r="F264" s="11">
        <f t="shared" si="73"/>
        <v>10000</v>
      </c>
      <c r="G264" s="11">
        <f t="shared" si="76"/>
        <v>0</v>
      </c>
      <c r="H264" s="11">
        <f t="shared" si="77"/>
        <v>1000000</v>
      </c>
    </row>
    <row r="265" spans="3:8">
      <c r="C265" s="8">
        <f t="shared" si="74"/>
        <v>262</v>
      </c>
      <c r="D265" s="11">
        <f t="shared" si="72"/>
        <v>1000000</v>
      </c>
      <c r="E265" s="11">
        <f t="shared" si="75"/>
        <v>10000</v>
      </c>
      <c r="F265" s="11">
        <f t="shared" si="73"/>
        <v>10000</v>
      </c>
      <c r="G265" s="11">
        <f t="shared" si="76"/>
        <v>0</v>
      </c>
      <c r="H265" s="11">
        <f t="shared" si="77"/>
        <v>1000000</v>
      </c>
    </row>
    <row r="266" spans="3:8">
      <c r="C266" s="8">
        <f t="shared" si="74"/>
        <v>263</v>
      </c>
      <c r="D266" s="11">
        <f t="shared" si="72"/>
        <v>1000000</v>
      </c>
      <c r="E266" s="11">
        <f t="shared" si="75"/>
        <v>10000</v>
      </c>
      <c r="F266" s="11">
        <f t="shared" si="73"/>
        <v>10000</v>
      </c>
      <c r="G266" s="11">
        <f t="shared" si="76"/>
        <v>0</v>
      </c>
      <c r="H266" s="11">
        <f t="shared" si="77"/>
        <v>1000000</v>
      </c>
    </row>
    <row r="267" spans="3:8">
      <c r="C267" s="8">
        <f t="shared" si="74"/>
        <v>264</v>
      </c>
      <c r="D267" s="11">
        <f t="shared" si="72"/>
        <v>1000000</v>
      </c>
      <c r="E267" s="11">
        <f t="shared" si="75"/>
        <v>10000</v>
      </c>
      <c r="F267" s="11">
        <f t="shared" si="73"/>
        <v>10000</v>
      </c>
      <c r="G267" s="11">
        <f t="shared" si="76"/>
        <v>0</v>
      </c>
      <c r="H267" s="11">
        <f t="shared" si="77"/>
        <v>1000000</v>
      </c>
    </row>
    <row r="268" spans="3:8">
      <c r="C268" s="8">
        <f t="shared" si="74"/>
        <v>265</v>
      </c>
      <c r="D268" s="11">
        <f t="shared" si="72"/>
        <v>1000000</v>
      </c>
      <c r="E268" s="11">
        <f t="shared" si="75"/>
        <v>10000</v>
      </c>
      <c r="F268" s="11">
        <f t="shared" si="73"/>
        <v>10000</v>
      </c>
      <c r="G268" s="11">
        <f t="shared" si="76"/>
        <v>0</v>
      </c>
      <c r="H268" s="11">
        <f t="shared" si="77"/>
        <v>1000000</v>
      </c>
    </row>
    <row r="269" spans="3:8">
      <c r="C269" s="8">
        <f t="shared" si="74"/>
        <v>266</v>
      </c>
      <c r="D269" s="11">
        <f t="shared" si="72"/>
        <v>1000000</v>
      </c>
      <c r="E269" s="11">
        <f t="shared" si="75"/>
        <v>10000</v>
      </c>
      <c r="F269" s="11">
        <f t="shared" si="73"/>
        <v>10000</v>
      </c>
      <c r="G269" s="11">
        <f t="shared" si="76"/>
        <v>0</v>
      </c>
      <c r="H269" s="11">
        <f t="shared" si="77"/>
        <v>1000000</v>
      </c>
    </row>
    <row r="270" spans="3:8">
      <c r="C270" s="8">
        <f t="shared" si="74"/>
        <v>267</v>
      </c>
      <c r="D270" s="11">
        <f t="shared" si="72"/>
        <v>1000000</v>
      </c>
      <c r="E270" s="11">
        <f t="shared" si="75"/>
        <v>10000</v>
      </c>
      <c r="F270" s="11">
        <f t="shared" si="73"/>
        <v>10000</v>
      </c>
      <c r="G270" s="11">
        <f t="shared" si="76"/>
        <v>0</v>
      </c>
      <c r="H270" s="11">
        <f t="shared" si="77"/>
        <v>1000000</v>
      </c>
    </row>
    <row r="271" spans="3:8">
      <c r="C271" s="8">
        <f t="shared" si="74"/>
        <v>268</v>
      </c>
      <c r="D271" s="11">
        <f t="shared" si="72"/>
        <v>1000000</v>
      </c>
      <c r="E271" s="11">
        <f t="shared" si="75"/>
        <v>10000</v>
      </c>
      <c r="F271" s="11">
        <f t="shared" si="73"/>
        <v>10000</v>
      </c>
      <c r="G271" s="11">
        <f t="shared" si="76"/>
        <v>0</v>
      </c>
      <c r="H271" s="11">
        <f t="shared" si="77"/>
        <v>1000000</v>
      </c>
    </row>
    <row r="272" spans="3:8">
      <c r="C272" s="8">
        <f t="shared" si="74"/>
        <v>269</v>
      </c>
      <c r="D272" s="11">
        <f t="shared" si="72"/>
        <v>1000000</v>
      </c>
      <c r="E272" s="11">
        <f t="shared" si="75"/>
        <v>10000</v>
      </c>
      <c r="F272" s="11">
        <f t="shared" si="73"/>
        <v>10000</v>
      </c>
      <c r="G272" s="11">
        <f t="shared" si="76"/>
        <v>0</v>
      </c>
      <c r="H272" s="11">
        <f t="shared" si="77"/>
        <v>1000000</v>
      </c>
    </row>
    <row r="273" spans="3:8">
      <c r="C273" s="8">
        <f t="shared" si="74"/>
        <v>270</v>
      </c>
      <c r="D273" s="11">
        <f t="shared" si="72"/>
        <v>1000000</v>
      </c>
      <c r="E273" s="11">
        <f t="shared" si="75"/>
        <v>10000</v>
      </c>
      <c r="F273" s="11">
        <f t="shared" si="73"/>
        <v>10000</v>
      </c>
      <c r="G273" s="11">
        <f t="shared" si="76"/>
        <v>0</v>
      </c>
      <c r="H273" s="11">
        <f t="shared" si="77"/>
        <v>1000000</v>
      </c>
    </row>
    <row r="274" spans="3:8">
      <c r="C274" s="8">
        <f t="shared" si="74"/>
        <v>271</v>
      </c>
      <c r="D274" s="11">
        <f t="shared" si="72"/>
        <v>1000000</v>
      </c>
      <c r="E274" s="11">
        <f t="shared" si="75"/>
        <v>10000</v>
      </c>
      <c r="F274" s="11">
        <f t="shared" si="73"/>
        <v>10000</v>
      </c>
      <c r="G274" s="11">
        <f t="shared" si="76"/>
        <v>0</v>
      </c>
      <c r="H274" s="11">
        <f t="shared" si="77"/>
        <v>1000000</v>
      </c>
    </row>
    <row r="275" spans="3:8">
      <c r="C275" s="8">
        <f t="shared" si="74"/>
        <v>272</v>
      </c>
      <c r="D275" s="11">
        <f t="shared" si="72"/>
        <v>1000000</v>
      </c>
      <c r="E275" s="11">
        <f t="shared" si="75"/>
        <v>10000</v>
      </c>
      <c r="F275" s="11">
        <f t="shared" si="73"/>
        <v>10000</v>
      </c>
      <c r="G275" s="11">
        <f t="shared" si="76"/>
        <v>0</v>
      </c>
      <c r="H275" s="11">
        <f t="shared" si="77"/>
        <v>1000000</v>
      </c>
    </row>
    <row r="276" spans="3:8">
      <c r="C276" s="8">
        <f t="shared" si="74"/>
        <v>273</v>
      </c>
      <c r="D276" s="11">
        <f t="shared" si="72"/>
        <v>1000000</v>
      </c>
      <c r="E276" s="11">
        <f t="shared" si="75"/>
        <v>10000</v>
      </c>
      <c r="F276" s="11">
        <f t="shared" si="73"/>
        <v>10000</v>
      </c>
      <c r="G276" s="11">
        <f t="shared" si="76"/>
        <v>0</v>
      </c>
      <c r="H276" s="11">
        <f t="shared" si="77"/>
        <v>1000000</v>
      </c>
    </row>
    <row r="277" spans="3:8">
      <c r="C277" s="8">
        <f t="shared" ref="C277:C292" si="78">1+C276</f>
        <v>274</v>
      </c>
      <c r="D277" s="11">
        <f t="shared" si="72"/>
        <v>1000000</v>
      </c>
      <c r="E277" s="11">
        <f t="shared" ref="E277:E292" si="79">-B$6</f>
        <v>10000</v>
      </c>
      <c r="F277" s="11">
        <f t="shared" si="73"/>
        <v>10000</v>
      </c>
      <c r="G277" s="11">
        <f t="shared" ref="G277:G292" si="80">E277-F277</f>
        <v>0</v>
      </c>
      <c r="H277" s="11">
        <f t="shared" ref="H277:H292" si="81">D277-G277</f>
        <v>1000000</v>
      </c>
    </row>
    <row r="278" spans="3:8">
      <c r="C278" s="8">
        <f t="shared" si="78"/>
        <v>275</v>
      </c>
      <c r="D278" s="11">
        <f t="shared" si="72"/>
        <v>1000000</v>
      </c>
      <c r="E278" s="11">
        <f t="shared" si="79"/>
        <v>10000</v>
      </c>
      <c r="F278" s="11">
        <f t="shared" si="73"/>
        <v>10000</v>
      </c>
      <c r="G278" s="11">
        <f t="shared" si="80"/>
        <v>0</v>
      </c>
      <c r="H278" s="11">
        <f t="shared" si="81"/>
        <v>1000000</v>
      </c>
    </row>
    <row r="279" spans="3:8">
      <c r="C279" s="8">
        <f t="shared" si="78"/>
        <v>276</v>
      </c>
      <c r="D279" s="11">
        <f t="shared" si="72"/>
        <v>1000000</v>
      </c>
      <c r="E279" s="11">
        <f t="shared" si="79"/>
        <v>10000</v>
      </c>
      <c r="F279" s="11">
        <f t="shared" si="73"/>
        <v>10000</v>
      </c>
      <c r="G279" s="11">
        <f t="shared" si="80"/>
        <v>0</v>
      </c>
      <c r="H279" s="11">
        <f t="shared" si="81"/>
        <v>1000000</v>
      </c>
    </row>
    <row r="280" spans="3:8">
      <c r="C280" s="8">
        <f t="shared" si="78"/>
        <v>277</v>
      </c>
      <c r="D280" s="11">
        <f t="shared" si="72"/>
        <v>1000000</v>
      </c>
      <c r="E280" s="11">
        <f t="shared" si="79"/>
        <v>10000</v>
      </c>
      <c r="F280" s="11">
        <f t="shared" si="73"/>
        <v>10000</v>
      </c>
      <c r="G280" s="11">
        <f t="shared" si="80"/>
        <v>0</v>
      </c>
      <c r="H280" s="11">
        <f t="shared" si="81"/>
        <v>1000000</v>
      </c>
    </row>
    <row r="281" spans="3:8">
      <c r="C281" s="8">
        <f t="shared" si="78"/>
        <v>278</v>
      </c>
      <c r="D281" s="11">
        <f t="shared" si="72"/>
        <v>1000000</v>
      </c>
      <c r="E281" s="11">
        <f t="shared" si="79"/>
        <v>10000</v>
      </c>
      <c r="F281" s="11">
        <f t="shared" si="73"/>
        <v>10000</v>
      </c>
      <c r="G281" s="11">
        <f t="shared" si="80"/>
        <v>0</v>
      </c>
      <c r="H281" s="11">
        <f t="shared" si="81"/>
        <v>1000000</v>
      </c>
    </row>
    <row r="282" spans="3:8">
      <c r="C282" s="8">
        <f t="shared" si="78"/>
        <v>279</v>
      </c>
      <c r="D282" s="11">
        <f t="shared" si="72"/>
        <v>1000000</v>
      </c>
      <c r="E282" s="11">
        <f t="shared" si="79"/>
        <v>10000</v>
      </c>
      <c r="F282" s="11">
        <f t="shared" si="73"/>
        <v>10000</v>
      </c>
      <c r="G282" s="11">
        <f t="shared" si="80"/>
        <v>0</v>
      </c>
      <c r="H282" s="11">
        <f t="shared" si="81"/>
        <v>1000000</v>
      </c>
    </row>
    <row r="283" spans="3:8">
      <c r="C283" s="8">
        <f t="shared" si="78"/>
        <v>280</v>
      </c>
      <c r="D283" s="11">
        <f t="shared" si="72"/>
        <v>1000000</v>
      </c>
      <c r="E283" s="11">
        <f t="shared" si="79"/>
        <v>10000</v>
      </c>
      <c r="F283" s="11">
        <f t="shared" si="73"/>
        <v>10000</v>
      </c>
      <c r="G283" s="11">
        <f t="shared" si="80"/>
        <v>0</v>
      </c>
      <c r="H283" s="11">
        <f t="shared" si="81"/>
        <v>1000000</v>
      </c>
    </row>
    <row r="284" spans="3:8">
      <c r="C284" s="8">
        <f t="shared" si="78"/>
        <v>281</v>
      </c>
      <c r="D284" s="11">
        <f t="shared" si="72"/>
        <v>1000000</v>
      </c>
      <c r="E284" s="11">
        <f t="shared" si="79"/>
        <v>10000</v>
      </c>
      <c r="F284" s="11">
        <f t="shared" si="73"/>
        <v>10000</v>
      </c>
      <c r="G284" s="11">
        <f t="shared" si="80"/>
        <v>0</v>
      </c>
      <c r="H284" s="11">
        <f t="shared" si="81"/>
        <v>1000000</v>
      </c>
    </row>
    <row r="285" spans="3:8">
      <c r="C285" s="8">
        <f t="shared" si="78"/>
        <v>282</v>
      </c>
      <c r="D285" s="11">
        <f t="shared" si="72"/>
        <v>1000000</v>
      </c>
      <c r="E285" s="11">
        <f t="shared" si="79"/>
        <v>10000</v>
      </c>
      <c r="F285" s="11">
        <f t="shared" si="73"/>
        <v>10000</v>
      </c>
      <c r="G285" s="11">
        <f t="shared" si="80"/>
        <v>0</v>
      </c>
      <c r="H285" s="11">
        <f t="shared" si="81"/>
        <v>1000000</v>
      </c>
    </row>
    <row r="286" spans="3:8">
      <c r="C286" s="8">
        <f t="shared" si="78"/>
        <v>283</v>
      </c>
      <c r="D286" s="11">
        <f t="shared" si="72"/>
        <v>1000000</v>
      </c>
      <c r="E286" s="11">
        <f t="shared" si="79"/>
        <v>10000</v>
      </c>
      <c r="F286" s="11">
        <f t="shared" si="73"/>
        <v>10000</v>
      </c>
      <c r="G286" s="11">
        <f t="shared" si="80"/>
        <v>0</v>
      </c>
      <c r="H286" s="11">
        <f t="shared" si="81"/>
        <v>1000000</v>
      </c>
    </row>
    <row r="287" spans="3:8">
      <c r="C287" s="8">
        <f t="shared" si="78"/>
        <v>284</v>
      </c>
      <c r="D287" s="11">
        <f t="shared" si="72"/>
        <v>1000000</v>
      </c>
      <c r="E287" s="11">
        <f t="shared" si="79"/>
        <v>10000</v>
      </c>
      <c r="F287" s="11">
        <f t="shared" si="73"/>
        <v>10000</v>
      </c>
      <c r="G287" s="11">
        <f t="shared" si="80"/>
        <v>0</v>
      </c>
      <c r="H287" s="11">
        <f t="shared" si="81"/>
        <v>1000000</v>
      </c>
    </row>
    <row r="288" spans="3:8">
      <c r="C288" s="8">
        <f t="shared" si="78"/>
        <v>285</v>
      </c>
      <c r="D288" s="11">
        <f t="shared" si="72"/>
        <v>1000000</v>
      </c>
      <c r="E288" s="11">
        <f t="shared" si="79"/>
        <v>10000</v>
      </c>
      <c r="F288" s="11">
        <f t="shared" si="73"/>
        <v>10000</v>
      </c>
      <c r="G288" s="11">
        <f t="shared" si="80"/>
        <v>0</v>
      </c>
      <c r="H288" s="11">
        <f t="shared" si="81"/>
        <v>1000000</v>
      </c>
    </row>
    <row r="289" spans="3:8">
      <c r="C289" s="8">
        <f t="shared" si="78"/>
        <v>286</v>
      </c>
      <c r="D289" s="11">
        <f t="shared" si="72"/>
        <v>1000000</v>
      </c>
      <c r="E289" s="11">
        <f t="shared" si="79"/>
        <v>10000</v>
      </c>
      <c r="F289" s="11">
        <f t="shared" si="73"/>
        <v>10000</v>
      </c>
      <c r="G289" s="11">
        <f t="shared" si="80"/>
        <v>0</v>
      </c>
      <c r="H289" s="11">
        <f t="shared" si="81"/>
        <v>1000000</v>
      </c>
    </row>
    <row r="290" spans="3:8">
      <c r="C290" s="8">
        <f t="shared" si="78"/>
        <v>287</v>
      </c>
      <c r="D290" s="11">
        <f t="shared" si="72"/>
        <v>1000000</v>
      </c>
      <c r="E290" s="11">
        <f t="shared" si="79"/>
        <v>10000</v>
      </c>
      <c r="F290" s="11">
        <f t="shared" si="73"/>
        <v>10000</v>
      </c>
      <c r="G290" s="11">
        <f t="shared" si="80"/>
        <v>0</v>
      </c>
      <c r="H290" s="11">
        <f t="shared" si="81"/>
        <v>1000000</v>
      </c>
    </row>
    <row r="291" spans="3:8">
      <c r="C291" s="8">
        <f t="shared" si="78"/>
        <v>288</v>
      </c>
      <c r="D291" s="11">
        <f t="shared" si="72"/>
        <v>1000000</v>
      </c>
      <c r="E291" s="11">
        <f t="shared" si="79"/>
        <v>10000</v>
      </c>
      <c r="F291" s="11">
        <f t="shared" si="73"/>
        <v>10000</v>
      </c>
      <c r="G291" s="11">
        <f t="shared" si="80"/>
        <v>0</v>
      </c>
      <c r="H291" s="11">
        <f t="shared" si="81"/>
        <v>1000000</v>
      </c>
    </row>
    <row r="292" spans="3:8">
      <c r="C292" s="8">
        <f t="shared" si="78"/>
        <v>289</v>
      </c>
      <c r="D292" s="11">
        <f t="shared" si="72"/>
        <v>1000000</v>
      </c>
      <c r="E292" s="11">
        <f t="shared" si="79"/>
        <v>10000</v>
      </c>
      <c r="F292" s="11">
        <f t="shared" si="73"/>
        <v>10000</v>
      </c>
      <c r="G292" s="11">
        <f t="shared" si="80"/>
        <v>0</v>
      </c>
      <c r="H292" s="11">
        <f t="shared" si="81"/>
        <v>1000000</v>
      </c>
    </row>
    <row r="293" spans="3:8">
      <c r="C293" s="8">
        <f t="shared" ref="C293:C308" si="82">1+C292</f>
        <v>290</v>
      </c>
      <c r="D293" s="11">
        <f t="shared" si="72"/>
        <v>1000000</v>
      </c>
      <c r="E293" s="11">
        <f t="shared" ref="E293:E308" si="83">-B$6</f>
        <v>10000</v>
      </c>
      <c r="F293" s="11">
        <f t="shared" si="73"/>
        <v>10000</v>
      </c>
      <c r="G293" s="11">
        <f t="shared" ref="G293:G308" si="84">E293-F293</f>
        <v>0</v>
      </c>
      <c r="H293" s="11">
        <f t="shared" ref="H293:H308" si="85">D293-G293</f>
        <v>1000000</v>
      </c>
    </row>
    <row r="294" spans="3:8">
      <c r="C294" s="8">
        <f t="shared" si="82"/>
        <v>291</v>
      </c>
      <c r="D294" s="11">
        <f t="shared" si="72"/>
        <v>1000000</v>
      </c>
      <c r="E294" s="11">
        <f t="shared" si="83"/>
        <v>10000</v>
      </c>
      <c r="F294" s="11">
        <f t="shared" si="73"/>
        <v>10000</v>
      </c>
      <c r="G294" s="11">
        <f t="shared" si="84"/>
        <v>0</v>
      </c>
      <c r="H294" s="11">
        <f t="shared" si="85"/>
        <v>1000000</v>
      </c>
    </row>
    <row r="295" spans="3:8">
      <c r="C295" s="8">
        <f t="shared" si="82"/>
        <v>292</v>
      </c>
      <c r="D295" s="11">
        <f t="shared" si="72"/>
        <v>1000000</v>
      </c>
      <c r="E295" s="11">
        <f t="shared" si="83"/>
        <v>10000</v>
      </c>
      <c r="F295" s="11">
        <f t="shared" si="73"/>
        <v>10000</v>
      </c>
      <c r="G295" s="11">
        <f t="shared" si="84"/>
        <v>0</v>
      </c>
      <c r="H295" s="11">
        <f t="shared" si="85"/>
        <v>1000000</v>
      </c>
    </row>
    <row r="296" spans="3:8">
      <c r="C296" s="8">
        <f t="shared" si="82"/>
        <v>293</v>
      </c>
      <c r="D296" s="11">
        <f t="shared" si="72"/>
        <v>1000000</v>
      </c>
      <c r="E296" s="11">
        <f t="shared" si="83"/>
        <v>10000</v>
      </c>
      <c r="F296" s="11">
        <f t="shared" si="73"/>
        <v>10000</v>
      </c>
      <c r="G296" s="11">
        <f t="shared" si="84"/>
        <v>0</v>
      </c>
      <c r="H296" s="11">
        <f t="shared" si="85"/>
        <v>1000000</v>
      </c>
    </row>
    <row r="297" spans="3:8">
      <c r="C297" s="8">
        <f t="shared" si="82"/>
        <v>294</v>
      </c>
      <c r="D297" s="11">
        <f t="shared" si="72"/>
        <v>1000000</v>
      </c>
      <c r="E297" s="11">
        <f t="shared" si="83"/>
        <v>10000</v>
      </c>
      <c r="F297" s="11">
        <f t="shared" si="73"/>
        <v>10000</v>
      </c>
      <c r="G297" s="11">
        <f t="shared" si="84"/>
        <v>0</v>
      </c>
      <c r="H297" s="11">
        <f t="shared" si="85"/>
        <v>1000000</v>
      </c>
    </row>
    <row r="298" spans="3:8">
      <c r="C298" s="8">
        <f t="shared" si="82"/>
        <v>295</v>
      </c>
      <c r="D298" s="11">
        <f t="shared" si="72"/>
        <v>1000000</v>
      </c>
      <c r="E298" s="11">
        <f t="shared" si="83"/>
        <v>10000</v>
      </c>
      <c r="F298" s="11">
        <f t="shared" si="73"/>
        <v>10000</v>
      </c>
      <c r="G298" s="11">
        <f t="shared" si="84"/>
        <v>0</v>
      </c>
      <c r="H298" s="11">
        <f t="shared" si="85"/>
        <v>1000000</v>
      </c>
    </row>
    <row r="299" spans="3:8">
      <c r="C299" s="8">
        <f t="shared" si="82"/>
        <v>296</v>
      </c>
      <c r="D299" s="11">
        <f t="shared" si="72"/>
        <v>1000000</v>
      </c>
      <c r="E299" s="11">
        <f t="shared" si="83"/>
        <v>10000</v>
      </c>
      <c r="F299" s="11">
        <f t="shared" si="73"/>
        <v>10000</v>
      </c>
      <c r="G299" s="11">
        <f t="shared" si="84"/>
        <v>0</v>
      </c>
      <c r="H299" s="11">
        <f t="shared" si="85"/>
        <v>1000000</v>
      </c>
    </row>
    <row r="300" spans="3:8">
      <c r="C300" s="8">
        <f t="shared" si="82"/>
        <v>297</v>
      </c>
      <c r="D300" s="11">
        <f t="shared" si="72"/>
        <v>1000000</v>
      </c>
      <c r="E300" s="11">
        <f t="shared" si="83"/>
        <v>10000</v>
      </c>
      <c r="F300" s="11">
        <f t="shared" si="73"/>
        <v>10000</v>
      </c>
      <c r="G300" s="11">
        <f t="shared" si="84"/>
        <v>0</v>
      </c>
      <c r="H300" s="11">
        <f t="shared" si="85"/>
        <v>1000000</v>
      </c>
    </row>
    <row r="301" spans="3:8">
      <c r="C301" s="8">
        <f t="shared" si="82"/>
        <v>298</v>
      </c>
      <c r="D301" s="11">
        <f t="shared" si="72"/>
        <v>1000000</v>
      </c>
      <c r="E301" s="11">
        <f t="shared" si="83"/>
        <v>10000</v>
      </c>
      <c r="F301" s="11">
        <f t="shared" si="73"/>
        <v>10000</v>
      </c>
      <c r="G301" s="11">
        <f t="shared" si="84"/>
        <v>0</v>
      </c>
      <c r="H301" s="11">
        <f t="shared" si="85"/>
        <v>1000000</v>
      </c>
    </row>
    <row r="302" spans="3:8">
      <c r="C302" s="8">
        <f t="shared" si="82"/>
        <v>299</v>
      </c>
      <c r="D302" s="11">
        <f t="shared" si="72"/>
        <v>1000000</v>
      </c>
      <c r="E302" s="11">
        <f t="shared" si="83"/>
        <v>10000</v>
      </c>
      <c r="F302" s="11">
        <f t="shared" si="73"/>
        <v>10000</v>
      </c>
      <c r="G302" s="11">
        <f t="shared" si="84"/>
        <v>0</v>
      </c>
      <c r="H302" s="11">
        <f t="shared" si="85"/>
        <v>1000000</v>
      </c>
    </row>
    <row r="303" spans="3:8">
      <c r="C303" s="8">
        <f t="shared" si="82"/>
        <v>300</v>
      </c>
      <c r="D303" s="11">
        <f t="shared" si="72"/>
        <v>1000000</v>
      </c>
      <c r="E303" s="11">
        <f t="shared" si="83"/>
        <v>10000</v>
      </c>
      <c r="F303" s="11">
        <f t="shared" si="73"/>
        <v>10000</v>
      </c>
      <c r="G303" s="11">
        <f t="shared" si="84"/>
        <v>0</v>
      </c>
      <c r="H303" s="11">
        <f t="shared" si="85"/>
        <v>1000000</v>
      </c>
    </row>
    <row r="304" spans="3:8">
      <c r="C304" s="8">
        <f t="shared" si="82"/>
        <v>301</v>
      </c>
      <c r="D304" s="11">
        <f t="shared" si="72"/>
        <v>1000000</v>
      </c>
      <c r="E304" s="11">
        <f t="shared" si="83"/>
        <v>10000</v>
      </c>
      <c r="F304" s="11">
        <f t="shared" si="73"/>
        <v>10000</v>
      </c>
      <c r="G304" s="11">
        <f t="shared" si="84"/>
        <v>0</v>
      </c>
      <c r="H304" s="11">
        <f t="shared" si="85"/>
        <v>1000000</v>
      </c>
    </row>
    <row r="305" spans="3:8">
      <c r="C305" s="8">
        <f t="shared" si="82"/>
        <v>302</v>
      </c>
      <c r="D305" s="11">
        <f t="shared" si="72"/>
        <v>1000000</v>
      </c>
      <c r="E305" s="11">
        <f t="shared" si="83"/>
        <v>10000</v>
      </c>
      <c r="F305" s="11">
        <f t="shared" si="73"/>
        <v>10000</v>
      </c>
      <c r="G305" s="11">
        <f t="shared" si="84"/>
        <v>0</v>
      </c>
      <c r="H305" s="11">
        <f t="shared" si="85"/>
        <v>1000000</v>
      </c>
    </row>
    <row r="306" spans="3:8">
      <c r="C306" s="8">
        <f t="shared" si="82"/>
        <v>303</v>
      </c>
      <c r="D306" s="11">
        <f t="shared" si="72"/>
        <v>1000000</v>
      </c>
      <c r="E306" s="11">
        <f t="shared" si="83"/>
        <v>10000</v>
      </c>
      <c r="F306" s="11">
        <f t="shared" si="73"/>
        <v>10000</v>
      </c>
      <c r="G306" s="11">
        <f t="shared" si="84"/>
        <v>0</v>
      </c>
      <c r="H306" s="11">
        <f t="shared" si="85"/>
        <v>1000000</v>
      </c>
    </row>
    <row r="307" spans="3:8">
      <c r="C307" s="8">
        <f t="shared" si="82"/>
        <v>304</v>
      </c>
      <c r="D307" s="11">
        <f t="shared" si="72"/>
        <v>1000000</v>
      </c>
      <c r="E307" s="11">
        <f t="shared" si="83"/>
        <v>10000</v>
      </c>
      <c r="F307" s="11">
        <f t="shared" si="73"/>
        <v>10000</v>
      </c>
      <c r="G307" s="11">
        <f t="shared" si="84"/>
        <v>0</v>
      </c>
      <c r="H307" s="11">
        <f t="shared" si="85"/>
        <v>1000000</v>
      </c>
    </row>
    <row r="308" spans="3:8">
      <c r="C308" s="8">
        <f t="shared" si="82"/>
        <v>305</v>
      </c>
      <c r="D308" s="11">
        <f t="shared" si="72"/>
        <v>1000000</v>
      </c>
      <c r="E308" s="11">
        <f t="shared" si="83"/>
        <v>10000</v>
      </c>
      <c r="F308" s="11">
        <f t="shared" si="73"/>
        <v>10000</v>
      </c>
      <c r="G308" s="11">
        <f t="shared" si="84"/>
        <v>0</v>
      </c>
      <c r="H308" s="11">
        <f t="shared" si="85"/>
        <v>1000000</v>
      </c>
    </row>
    <row r="309" spans="3:8">
      <c r="C309" s="8">
        <f t="shared" ref="C309:C324" si="86">1+C308</f>
        <v>306</v>
      </c>
      <c r="D309" s="11">
        <f t="shared" si="72"/>
        <v>1000000</v>
      </c>
      <c r="E309" s="11">
        <f t="shared" ref="E309:E324" si="87">-B$6</f>
        <v>10000</v>
      </c>
      <c r="F309" s="11">
        <f t="shared" si="73"/>
        <v>10000</v>
      </c>
      <c r="G309" s="11">
        <f t="shared" ref="G309:G324" si="88">E309-F309</f>
        <v>0</v>
      </c>
      <c r="H309" s="11">
        <f t="shared" ref="H309:H324" si="89">D309-G309</f>
        <v>1000000</v>
      </c>
    </row>
    <row r="310" spans="3:8">
      <c r="C310" s="8">
        <f t="shared" si="86"/>
        <v>307</v>
      </c>
      <c r="D310" s="11">
        <f t="shared" si="72"/>
        <v>1000000</v>
      </c>
      <c r="E310" s="11">
        <f t="shared" si="87"/>
        <v>10000</v>
      </c>
      <c r="F310" s="11">
        <f t="shared" si="73"/>
        <v>10000</v>
      </c>
      <c r="G310" s="11">
        <f t="shared" si="88"/>
        <v>0</v>
      </c>
      <c r="H310" s="11">
        <f t="shared" si="89"/>
        <v>1000000</v>
      </c>
    </row>
    <row r="311" spans="3:8">
      <c r="C311" s="8">
        <f t="shared" si="86"/>
        <v>308</v>
      </c>
      <c r="D311" s="11">
        <f t="shared" si="72"/>
        <v>1000000</v>
      </c>
      <c r="E311" s="11">
        <f t="shared" si="87"/>
        <v>10000</v>
      </c>
      <c r="F311" s="11">
        <f t="shared" si="73"/>
        <v>10000</v>
      </c>
      <c r="G311" s="11">
        <f t="shared" si="88"/>
        <v>0</v>
      </c>
      <c r="H311" s="11">
        <f t="shared" si="89"/>
        <v>1000000</v>
      </c>
    </row>
    <row r="312" spans="3:8">
      <c r="C312" s="8">
        <f t="shared" si="86"/>
        <v>309</v>
      </c>
      <c r="D312" s="11">
        <f t="shared" si="72"/>
        <v>1000000</v>
      </c>
      <c r="E312" s="11">
        <f t="shared" si="87"/>
        <v>10000</v>
      </c>
      <c r="F312" s="11">
        <f t="shared" si="73"/>
        <v>10000</v>
      </c>
      <c r="G312" s="11">
        <f t="shared" si="88"/>
        <v>0</v>
      </c>
      <c r="H312" s="11">
        <f t="shared" si="89"/>
        <v>1000000</v>
      </c>
    </row>
    <row r="313" spans="3:8">
      <c r="C313" s="8">
        <f t="shared" si="86"/>
        <v>310</v>
      </c>
      <c r="D313" s="11">
        <f t="shared" si="72"/>
        <v>1000000</v>
      </c>
      <c r="E313" s="11">
        <f t="shared" si="87"/>
        <v>10000</v>
      </c>
      <c r="F313" s="11">
        <f t="shared" si="73"/>
        <v>10000</v>
      </c>
      <c r="G313" s="11">
        <f t="shared" si="88"/>
        <v>0</v>
      </c>
      <c r="H313" s="11">
        <f t="shared" si="89"/>
        <v>1000000</v>
      </c>
    </row>
    <row r="314" spans="3:8">
      <c r="C314" s="8">
        <f t="shared" si="86"/>
        <v>311</v>
      </c>
      <c r="D314" s="11">
        <f t="shared" si="72"/>
        <v>1000000</v>
      </c>
      <c r="E314" s="11">
        <f t="shared" si="87"/>
        <v>10000</v>
      </c>
      <c r="F314" s="11">
        <f t="shared" si="73"/>
        <v>10000</v>
      </c>
      <c r="G314" s="11">
        <f t="shared" si="88"/>
        <v>0</v>
      </c>
      <c r="H314" s="11">
        <f t="shared" si="89"/>
        <v>1000000</v>
      </c>
    </row>
    <row r="315" spans="3:8">
      <c r="C315" s="8">
        <f t="shared" si="86"/>
        <v>312</v>
      </c>
      <c r="D315" s="11">
        <f t="shared" si="72"/>
        <v>1000000</v>
      </c>
      <c r="E315" s="11">
        <f t="shared" si="87"/>
        <v>10000</v>
      </c>
      <c r="F315" s="11">
        <f t="shared" si="73"/>
        <v>10000</v>
      </c>
      <c r="G315" s="11">
        <f t="shared" si="88"/>
        <v>0</v>
      </c>
      <c r="H315" s="11">
        <f t="shared" si="89"/>
        <v>1000000</v>
      </c>
    </row>
    <row r="316" spans="3:8">
      <c r="C316" s="8">
        <f t="shared" si="86"/>
        <v>313</v>
      </c>
      <c r="D316" s="11">
        <f t="shared" si="72"/>
        <v>1000000</v>
      </c>
      <c r="E316" s="11">
        <f t="shared" si="87"/>
        <v>10000</v>
      </c>
      <c r="F316" s="11">
        <f t="shared" si="73"/>
        <v>10000</v>
      </c>
      <c r="G316" s="11">
        <f t="shared" si="88"/>
        <v>0</v>
      </c>
      <c r="H316" s="11">
        <f t="shared" si="89"/>
        <v>1000000</v>
      </c>
    </row>
    <row r="317" spans="3:8">
      <c r="C317" s="8">
        <f t="shared" si="86"/>
        <v>314</v>
      </c>
      <c r="D317" s="11">
        <f t="shared" si="72"/>
        <v>1000000</v>
      </c>
      <c r="E317" s="11">
        <f t="shared" si="87"/>
        <v>10000</v>
      </c>
      <c r="F317" s="11">
        <f t="shared" si="73"/>
        <v>10000</v>
      </c>
      <c r="G317" s="11">
        <f t="shared" si="88"/>
        <v>0</v>
      </c>
      <c r="H317" s="11">
        <f t="shared" si="89"/>
        <v>1000000</v>
      </c>
    </row>
    <row r="318" spans="3:8">
      <c r="C318" s="8">
        <f t="shared" si="86"/>
        <v>315</v>
      </c>
      <c r="D318" s="11">
        <f t="shared" si="72"/>
        <v>1000000</v>
      </c>
      <c r="E318" s="11">
        <f t="shared" si="87"/>
        <v>10000</v>
      </c>
      <c r="F318" s="11">
        <f t="shared" si="73"/>
        <v>10000</v>
      </c>
      <c r="G318" s="11">
        <f t="shared" si="88"/>
        <v>0</v>
      </c>
      <c r="H318" s="11">
        <f t="shared" si="89"/>
        <v>1000000</v>
      </c>
    </row>
    <row r="319" spans="3:8">
      <c r="C319" s="8">
        <f t="shared" si="86"/>
        <v>316</v>
      </c>
      <c r="D319" s="11">
        <f t="shared" si="72"/>
        <v>1000000</v>
      </c>
      <c r="E319" s="11">
        <f t="shared" si="87"/>
        <v>10000</v>
      </c>
      <c r="F319" s="11">
        <f t="shared" si="73"/>
        <v>10000</v>
      </c>
      <c r="G319" s="11">
        <f t="shared" si="88"/>
        <v>0</v>
      </c>
      <c r="H319" s="11">
        <f t="shared" si="89"/>
        <v>1000000</v>
      </c>
    </row>
    <row r="320" spans="3:8">
      <c r="C320" s="8">
        <f t="shared" si="86"/>
        <v>317</v>
      </c>
      <c r="D320" s="11">
        <f t="shared" si="72"/>
        <v>1000000</v>
      </c>
      <c r="E320" s="11">
        <f t="shared" si="87"/>
        <v>10000</v>
      </c>
      <c r="F320" s="11">
        <f t="shared" si="73"/>
        <v>10000</v>
      </c>
      <c r="G320" s="11">
        <f t="shared" si="88"/>
        <v>0</v>
      </c>
      <c r="H320" s="11">
        <f t="shared" si="89"/>
        <v>1000000</v>
      </c>
    </row>
    <row r="321" spans="3:8">
      <c r="C321" s="8">
        <f t="shared" si="86"/>
        <v>318</v>
      </c>
      <c r="D321" s="11">
        <f t="shared" si="72"/>
        <v>1000000</v>
      </c>
      <c r="E321" s="11">
        <f t="shared" si="87"/>
        <v>10000</v>
      </c>
      <c r="F321" s="11">
        <f t="shared" si="73"/>
        <v>10000</v>
      </c>
      <c r="G321" s="11">
        <f t="shared" si="88"/>
        <v>0</v>
      </c>
      <c r="H321" s="11">
        <f t="shared" si="89"/>
        <v>1000000</v>
      </c>
    </row>
    <row r="322" spans="3:8">
      <c r="C322" s="8">
        <f t="shared" si="86"/>
        <v>319</v>
      </c>
      <c r="D322" s="11">
        <f t="shared" si="72"/>
        <v>1000000</v>
      </c>
      <c r="E322" s="11">
        <f t="shared" si="87"/>
        <v>10000</v>
      </c>
      <c r="F322" s="11">
        <f t="shared" si="73"/>
        <v>10000</v>
      </c>
      <c r="G322" s="11">
        <f t="shared" si="88"/>
        <v>0</v>
      </c>
      <c r="H322" s="11">
        <f t="shared" si="89"/>
        <v>1000000</v>
      </c>
    </row>
    <row r="323" spans="3:8">
      <c r="C323" s="8">
        <f t="shared" si="86"/>
        <v>320</v>
      </c>
      <c r="D323" s="11">
        <f t="shared" si="72"/>
        <v>1000000</v>
      </c>
      <c r="E323" s="11">
        <f t="shared" si="87"/>
        <v>10000</v>
      </c>
      <c r="F323" s="11">
        <f t="shared" si="73"/>
        <v>10000</v>
      </c>
      <c r="G323" s="11">
        <f t="shared" si="88"/>
        <v>0</v>
      </c>
      <c r="H323" s="11">
        <f t="shared" si="89"/>
        <v>1000000</v>
      </c>
    </row>
    <row r="324" spans="3:8">
      <c r="C324" s="8">
        <f t="shared" si="86"/>
        <v>321</v>
      </c>
      <c r="D324" s="11">
        <f t="shared" ref="D324:D363" si="90">H323</f>
        <v>1000000</v>
      </c>
      <c r="E324" s="11">
        <f t="shared" si="87"/>
        <v>10000</v>
      </c>
      <c r="F324" s="11">
        <f t="shared" ref="F324:F363" si="91">(B$4/B$2)*H323</f>
        <v>10000</v>
      </c>
      <c r="G324" s="11">
        <f t="shared" si="88"/>
        <v>0</v>
      </c>
      <c r="H324" s="11">
        <f t="shared" si="89"/>
        <v>1000000</v>
      </c>
    </row>
    <row r="325" spans="3:8">
      <c r="C325" s="8">
        <f t="shared" ref="C325:C340" si="92">1+C324</f>
        <v>322</v>
      </c>
      <c r="D325" s="11">
        <f t="shared" si="90"/>
        <v>1000000</v>
      </c>
      <c r="E325" s="11">
        <f t="shared" ref="E325:E340" si="93">-B$6</f>
        <v>10000</v>
      </c>
      <c r="F325" s="11">
        <f t="shared" si="91"/>
        <v>10000</v>
      </c>
      <c r="G325" s="11">
        <f t="shared" ref="G325:G340" si="94">E325-F325</f>
        <v>0</v>
      </c>
      <c r="H325" s="11">
        <f t="shared" ref="H325:H340" si="95">D325-G325</f>
        <v>1000000</v>
      </c>
    </row>
    <row r="326" spans="3:8">
      <c r="C326" s="8">
        <f t="shared" si="92"/>
        <v>323</v>
      </c>
      <c r="D326" s="11">
        <f t="shared" si="90"/>
        <v>1000000</v>
      </c>
      <c r="E326" s="11">
        <f t="shared" si="93"/>
        <v>10000</v>
      </c>
      <c r="F326" s="11">
        <f t="shared" si="91"/>
        <v>10000</v>
      </c>
      <c r="G326" s="11">
        <f t="shared" si="94"/>
        <v>0</v>
      </c>
      <c r="H326" s="11">
        <f t="shared" si="95"/>
        <v>1000000</v>
      </c>
    </row>
    <row r="327" spans="3:8">
      <c r="C327" s="8">
        <f t="shared" si="92"/>
        <v>324</v>
      </c>
      <c r="D327" s="11">
        <f t="shared" si="90"/>
        <v>1000000</v>
      </c>
      <c r="E327" s="11">
        <f t="shared" si="93"/>
        <v>10000</v>
      </c>
      <c r="F327" s="11">
        <f t="shared" si="91"/>
        <v>10000</v>
      </c>
      <c r="G327" s="11">
        <f t="shared" si="94"/>
        <v>0</v>
      </c>
      <c r="H327" s="11">
        <f t="shared" si="95"/>
        <v>1000000</v>
      </c>
    </row>
    <row r="328" spans="3:8">
      <c r="C328" s="8">
        <f t="shared" si="92"/>
        <v>325</v>
      </c>
      <c r="D328" s="11">
        <f t="shared" si="90"/>
        <v>1000000</v>
      </c>
      <c r="E328" s="11">
        <f t="shared" si="93"/>
        <v>10000</v>
      </c>
      <c r="F328" s="11">
        <f t="shared" si="91"/>
        <v>10000</v>
      </c>
      <c r="G328" s="11">
        <f t="shared" si="94"/>
        <v>0</v>
      </c>
      <c r="H328" s="11">
        <f t="shared" si="95"/>
        <v>1000000</v>
      </c>
    </row>
    <row r="329" spans="3:8">
      <c r="C329" s="8">
        <f t="shared" si="92"/>
        <v>326</v>
      </c>
      <c r="D329" s="11">
        <f t="shared" si="90"/>
        <v>1000000</v>
      </c>
      <c r="E329" s="11">
        <f t="shared" si="93"/>
        <v>10000</v>
      </c>
      <c r="F329" s="11">
        <f t="shared" si="91"/>
        <v>10000</v>
      </c>
      <c r="G329" s="11">
        <f t="shared" si="94"/>
        <v>0</v>
      </c>
      <c r="H329" s="11">
        <f t="shared" si="95"/>
        <v>1000000</v>
      </c>
    </row>
    <row r="330" spans="3:8">
      <c r="C330" s="8">
        <f t="shared" si="92"/>
        <v>327</v>
      </c>
      <c r="D330" s="11">
        <f t="shared" si="90"/>
        <v>1000000</v>
      </c>
      <c r="E330" s="11">
        <f t="shared" si="93"/>
        <v>10000</v>
      </c>
      <c r="F330" s="11">
        <f t="shared" si="91"/>
        <v>10000</v>
      </c>
      <c r="G330" s="11">
        <f t="shared" si="94"/>
        <v>0</v>
      </c>
      <c r="H330" s="11">
        <f t="shared" si="95"/>
        <v>1000000</v>
      </c>
    </row>
    <row r="331" spans="3:8">
      <c r="C331" s="8">
        <f t="shared" si="92"/>
        <v>328</v>
      </c>
      <c r="D331" s="11">
        <f t="shared" si="90"/>
        <v>1000000</v>
      </c>
      <c r="E331" s="11">
        <f t="shared" si="93"/>
        <v>10000</v>
      </c>
      <c r="F331" s="11">
        <f t="shared" si="91"/>
        <v>10000</v>
      </c>
      <c r="G331" s="11">
        <f t="shared" si="94"/>
        <v>0</v>
      </c>
      <c r="H331" s="11">
        <f t="shared" si="95"/>
        <v>1000000</v>
      </c>
    </row>
    <row r="332" spans="3:8">
      <c r="C332" s="8">
        <f t="shared" si="92"/>
        <v>329</v>
      </c>
      <c r="D332" s="11">
        <f t="shared" si="90"/>
        <v>1000000</v>
      </c>
      <c r="E332" s="11">
        <f t="shared" si="93"/>
        <v>10000</v>
      </c>
      <c r="F332" s="11">
        <f t="shared" si="91"/>
        <v>10000</v>
      </c>
      <c r="G332" s="11">
        <f t="shared" si="94"/>
        <v>0</v>
      </c>
      <c r="H332" s="11">
        <f t="shared" si="95"/>
        <v>1000000</v>
      </c>
    </row>
    <row r="333" spans="3:8">
      <c r="C333" s="8">
        <f t="shared" si="92"/>
        <v>330</v>
      </c>
      <c r="D333" s="11">
        <f t="shared" si="90"/>
        <v>1000000</v>
      </c>
      <c r="E333" s="11">
        <f t="shared" si="93"/>
        <v>10000</v>
      </c>
      <c r="F333" s="11">
        <f t="shared" si="91"/>
        <v>10000</v>
      </c>
      <c r="G333" s="11">
        <f t="shared" si="94"/>
        <v>0</v>
      </c>
      <c r="H333" s="11">
        <f t="shared" si="95"/>
        <v>1000000</v>
      </c>
    </row>
    <row r="334" spans="3:8">
      <c r="C334" s="8">
        <f t="shared" si="92"/>
        <v>331</v>
      </c>
      <c r="D334" s="11">
        <f t="shared" si="90"/>
        <v>1000000</v>
      </c>
      <c r="E334" s="11">
        <f t="shared" si="93"/>
        <v>10000</v>
      </c>
      <c r="F334" s="11">
        <f t="shared" si="91"/>
        <v>10000</v>
      </c>
      <c r="G334" s="11">
        <f t="shared" si="94"/>
        <v>0</v>
      </c>
      <c r="H334" s="11">
        <f t="shared" si="95"/>
        <v>1000000</v>
      </c>
    </row>
    <row r="335" spans="3:8">
      <c r="C335" s="8">
        <f t="shared" si="92"/>
        <v>332</v>
      </c>
      <c r="D335" s="11">
        <f t="shared" si="90"/>
        <v>1000000</v>
      </c>
      <c r="E335" s="11">
        <f t="shared" si="93"/>
        <v>10000</v>
      </c>
      <c r="F335" s="11">
        <f t="shared" si="91"/>
        <v>10000</v>
      </c>
      <c r="G335" s="11">
        <f t="shared" si="94"/>
        <v>0</v>
      </c>
      <c r="H335" s="11">
        <f t="shared" si="95"/>
        <v>1000000</v>
      </c>
    </row>
    <row r="336" spans="3:8">
      <c r="C336" s="8">
        <f t="shared" si="92"/>
        <v>333</v>
      </c>
      <c r="D336" s="11">
        <f t="shared" si="90"/>
        <v>1000000</v>
      </c>
      <c r="E336" s="11">
        <f t="shared" si="93"/>
        <v>10000</v>
      </c>
      <c r="F336" s="11">
        <f t="shared" si="91"/>
        <v>10000</v>
      </c>
      <c r="G336" s="11">
        <f t="shared" si="94"/>
        <v>0</v>
      </c>
      <c r="H336" s="11">
        <f t="shared" si="95"/>
        <v>1000000</v>
      </c>
    </row>
    <row r="337" spans="3:8">
      <c r="C337" s="8">
        <f t="shared" si="92"/>
        <v>334</v>
      </c>
      <c r="D337" s="11">
        <f t="shared" si="90"/>
        <v>1000000</v>
      </c>
      <c r="E337" s="11">
        <f t="shared" si="93"/>
        <v>10000</v>
      </c>
      <c r="F337" s="11">
        <f t="shared" si="91"/>
        <v>10000</v>
      </c>
      <c r="G337" s="11">
        <f t="shared" si="94"/>
        <v>0</v>
      </c>
      <c r="H337" s="11">
        <f t="shared" si="95"/>
        <v>1000000</v>
      </c>
    </row>
    <row r="338" spans="3:8">
      <c r="C338" s="8">
        <f t="shared" si="92"/>
        <v>335</v>
      </c>
      <c r="D338" s="11">
        <f t="shared" si="90"/>
        <v>1000000</v>
      </c>
      <c r="E338" s="11">
        <f t="shared" si="93"/>
        <v>10000</v>
      </c>
      <c r="F338" s="11">
        <f t="shared" si="91"/>
        <v>10000</v>
      </c>
      <c r="G338" s="11">
        <f t="shared" si="94"/>
        <v>0</v>
      </c>
      <c r="H338" s="11">
        <f t="shared" si="95"/>
        <v>1000000</v>
      </c>
    </row>
    <row r="339" spans="3:8">
      <c r="C339" s="8">
        <f t="shared" si="92"/>
        <v>336</v>
      </c>
      <c r="D339" s="11">
        <f t="shared" si="90"/>
        <v>1000000</v>
      </c>
      <c r="E339" s="11">
        <f t="shared" si="93"/>
        <v>10000</v>
      </c>
      <c r="F339" s="11">
        <f t="shared" si="91"/>
        <v>10000</v>
      </c>
      <c r="G339" s="11">
        <f t="shared" si="94"/>
        <v>0</v>
      </c>
      <c r="H339" s="11">
        <f t="shared" si="95"/>
        <v>1000000</v>
      </c>
    </row>
    <row r="340" spans="3:8">
      <c r="C340" s="8">
        <f t="shared" si="92"/>
        <v>337</v>
      </c>
      <c r="D340" s="11">
        <f t="shared" si="90"/>
        <v>1000000</v>
      </c>
      <c r="E340" s="11">
        <f t="shared" si="93"/>
        <v>10000</v>
      </c>
      <c r="F340" s="11">
        <f t="shared" si="91"/>
        <v>10000</v>
      </c>
      <c r="G340" s="11">
        <f t="shared" si="94"/>
        <v>0</v>
      </c>
      <c r="H340" s="11">
        <f t="shared" si="95"/>
        <v>1000000</v>
      </c>
    </row>
    <row r="341" spans="3:8">
      <c r="C341" s="8">
        <f t="shared" ref="C341:C356" si="96">1+C340</f>
        <v>338</v>
      </c>
      <c r="D341" s="11">
        <f t="shared" si="90"/>
        <v>1000000</v>
      </c>
      <c r="E341" s="11">
        <f t="shared" ref="E341:E356" si="97">-B$6</f>
        <v>10000</v>
      </c>
      <c r="F341" s="11">
        <f t="shared" si="91"/>
        <v>10000</v>
      </c>
      <c r="G341" s="11">
        <f t="shared" ref="G341:G356" si="98">E341-F341</f>
        <v>0</v>
      </c>
      <c r="H341" s="11">
        <f t="shared" ref="H341:H356" si="99">D341-G341</f>
        <v>1000000</v>
      </c>
    </row>
    <row r="342" spans="3:8">
      <c r="C342" s="8">
        <f t="shared" si="96"/>
        <v>339</v>
      </c>
      <c r="D342" s="11">
        <f t="shared" si="90"/>
        <v>1000000</v>
      </c>
      <c r="E342" s="11">
        <f t="shared" si="97"/>
        <v>10000</v>
      </c>
      <c r="F342" s="11">
        <f t="shared" si="91"/>
        <v>10000</v>
      </c>
      <c r="G342" s="11">
        <f t="shared" si="98"/>
        <v>0</v>
      </c>
      <c r="H342" s="11">
        <f t="shared" si="99"/>
        <v>1000000</v>
      </c>
    </row>
    <row r="343" spans="3:8">
      <c r="C343" s="8">
        <f t="shared" si="96"/>
        <v>340</v>
      </c>
      <c r="D343" s="11">
        <f t="shared" si="90"/>
        <v>1000000</v>
      </c>
      <c r="E343" s="11">
        <f t="shared" si="97"/>
        <v>10000</v>
      </c>
      <c r="F343" s="11">
        <f t="shared" si="91"/>
        <v>10000</v>
      </c>
      <c r="G343" s="11">
        <f t="shared" si="98"/>
        <v>0</v>
      </c>
      <c r="H343" s="11">
        <f t="shared" si="99"/>
        <v>1000000</v>
      </c>
    </row>
    <row r="344" spans="3:8">
      <c r="C344" s="8">
        <f t="shared" si="96"/>
        <v>341</v>
      </c>
      <c r="D344" s="11">
        <f t="shared" si="90"/>
        <v>1000000</v>
      </c>
      <c r="E344" s="11">
        <f t="shared" si="97"/>
        <v>10000</v>
      </c>
      <c r="F344" s="11">
        <f t="shared" si="91"/>
        <v>10000</v>
      </c>
      <c r="G344" s="11">
        <f t="shared" si="98"/>
        <v>0</v>
      </c>
      <c r="H344" s="11">
        <f t="shared" si="99"/>
        <v>1000000</v>
      </c>
    </row>
    <row r="345" spans="3:8">
      <c r="C345" s="8">
        <f t="shared" si="96"/>
        <v>342</v>
      </c>
      <c r="D345" s="11">
        <f t="shared" si="90"/>
        <v>1000000</v>
      </c>
      <c r="E345" s="11">
        <f t="shared" si="97"/>
        <v>10000</v>
      </c>
      <c r="F345" s="11">
        <f t="shared" si="91"/>
        <v>10000</v>
      </c>
      <c r="G345" s="11">
        <f t="shared" si="98"/>
        <v>0</v>
      </c>
      <c r="H345" s="11">
        <f t="shared" si="99"/>
        <v>1000000</v>
      </c>
    </row>
    <row r="346" spans="3:8">
      <c r="C346" s="8">
        <f t="shared" si="96"/>
        <v>343</v>
      </c>
      <c r="D346" s="11">
        <f t="shared" si="90"/>
        <v>1000000</v>
      </c>
      <c r="E346" s="11">
        <f t="shared" si="97"/>
        <v>10000</v>
      </c>
      <c r="F346" s="11">
        <f t="shared" si="91"/>
        <v>10000</v>
      </c>
      <c r="G346" s="11">
        <f t="shared" si="98"/>
        <v>0</v>
      </c>
      <c r="H346" s="11">
        <f t="shared" si="99"/>
        <v>1000000</v>
      </c>
    </row>
    <row r="347" spans="3:8">
      <c r="C347" s="8">
        <f t="shared" si="96"/>
        <v>344</v>
      </c>
      <c r="D347" s="11">
        <f t="shared" si="90"/>
        <v>1000000</v>
      </c>
      <c r="E347" s="11">
        <f t="shared" si="97"/>
        <v>10000</v>
      </c>
      <c r="F347" s="11">
        <f t="shared" si="91"/>
        <v>10000</v>
      </c>
      <c r="G347" s="11">
        <f t="shared" si="98"/>
        <v>0</v>
      </c>
      <c r="H347" s="11">
        <f t="shared" si="99"/>
        <v>1000000</v>
      </c>
    </row>
    <row r="348" spans="3:8">
      <c r="C348" s="8">
        <f t="shared" si="96"/>
        <v>345</v>
      </c>
      <c r="D348" s="11">
        <f t="shared" si="90"/>
        <v>1000000</v>
      </c>
      <c r="E348" s="11">
        <f t="shared" si="97"/>
        <v>10000</v>
      </c>
      <c r="F348" s="11">
        <f t="shared" si="91"/>
        <v>10000</v>
      </c>
      <c r="G348" s="11">
        <f t="shared" si="98"/>
        <v>0</v>
      </c>
      <c r="H348" s="11">
        <f t="shared" si="99"/>
        <v>1000000</v>
      </c>
    </row>
    <row r="349" spans="3:8">
      <c r="C349" s="8">
        <f t="shared" si="96"/>
        <v>346</v>
      </c>
      <c r="D349" s="11">
        <f t="shared" si="90"/>
        <v>1000000</v>
      </c>
      <c r="E349" s="11">
        <f t="shared" si="97"/>
        <v>10000</v>
      </c>
      <c r="F349" s="11">
        <f t="shared" si="91"/>
        <v>10000</v>
      </c>
      <c r="G349" s="11">
        <f t="shared" si="98"/>
        <v>0</v>
      </c>
      <c r="H349" s="11">
        <f t="shared" si="99"/>
        <v>1000000</v>
      </c>
    </row>
    <row r="350" spans="3:8">
      <c r="C350" s="8">
        <f t="shared" si="96"/>
        <v>347</v>
      </c>
      <c r="D350" s="11">
        <f t="shared" si="90"/>
        <v>1000000</v>
      </c>
      <c r="E350" s="11">
        <f t="shared" si="97"/>
        <v>10000</v>
      </c>
      <c r="F350" s="11">
        <f t="shared" si="91"/>
        <v>10000</v>
      </c>
      <c r="G350" s="11">
        <f t="shared" si="98"/>
        <v>0</v>
      </c>
      <c r="H350" s="11">
        <f t="shared" si="99"/>
        <v>1000000</v>
      </c>
    </row>
    <row r="351" spans="3:8">
      <c r="C351" s="8">
        <f t="shared" si="96"/>
        <v>348</v>
      </c>
      <c r="D351" s="11">
        <f t="shared" si="90"/>
        <v>1000000</v>
      </c>
      <c r="E351" s="11">
        <f t="shared" si="97"/>
        <v>10000</v>
      </c>
      <c r="F351" s="11">
        <f t="shared" si="91"/>
        <v>10000</v>
      </c>
      <c r="G351" s="11">
        <f t="shared" si="98"/>
        <v>0</v>
      </c>
      <c r="H351" s="11">
        <f t="shared" si="99"/>
        <v>1000000</v>
      </c>
    </row>
    <row r="352" spans="3:8">
      <c r="C352" s="8">
        <f t="shared" si="96"/>
        <v>349</v>
      </c>
      <c r="D352" s="11">
        <f t="shared" si="90"/>
        <v>1000000</v>
      </c>
      <c r="E352" s="11">
        <f t="shared" si="97"/>
        <v>10000</v>
      </c>
      <c r="F352" s="11">
        <f t="shared" si="91"/>
        <v>10000</v>
      </c>
      <c r="G352" s="11">
        <f t="shared" si="98"/>
        <v>0</v>
      </c>
      <c r="H352" s="11">
        <f t="shared" si="99"/>
        <v>1000000</v>
      </c>
    </row>
    <row r="353" spans="3:8">
      <c r="C353" s="8">
        <f t="shared" si="96"/>
        <v>350</v>
      </c>
      <c r="D353" s="11">
        <f t="shared" si="90"/>
        <v>1000000</v>
      </c>
      <c r="E353" s="11">
        <f t="shared" si="97"/>
        <v>10000</v>
      </c>
      <c r="F353" s="11">
        <f t="shared" si="91"/>
        <v>10000</v>
      </c>
      <c r="G353" s="11">
        <f t="shared" si="98"/>
        <v>0</v>
      </c>
      <c r="H353" s="11">
        <f t="shared" si="99"/>
        <v>1000000</v>
      </c>
    </row>
    <row r="354" spans="3:8">
      <c r="C354" s="8">
        <f t="shared" si="96"/>
        <v>351</v>
      </c>
      <c r="D354" s="11">
        <f t="shared" si="90"/>
        <v>1000000</v>
      </c>
      <c r="E354" s="11">
        <f t="shared" si="97"/>
        <v>10000</v>
      </c>
      <c r="F354" s="11">
        <f t="shared" si="91"/>
        <v>10000</v>
      </c>
      <c r="G354" s="11">
        <f t="shared" si="98"/>
        <v>0</v>
      </c>
      <c r="H354" s="11">
        <f t="shared" si="99"/>
        <v>1000000</v>
      </c>
    </row>
    <row r="355" spans="3:8">
      <c r="C355" s="8">
        <f t="shared" si="96"/>
        <v>352</v>
      </c>
      <c r="D355" s="11">
        <f t="shared" si="90"/>
        <v>1000000</v>
      </c>
      <c r="E355" s="11">
        <f t="shared" si="97"/>
        <v>10000</v>
      </c>
      <c r="F355" s="11">
        <f t="shared" si="91"/>
        <v>10000</v>
      </c>
      <c r="G355" s="11">
        <f t="shared" si="98"/>
        <v>0</v>
      </c>
      <c r="H355" s="11">
        <f t="shared" si="99"/>
        <v>1000000</v>
      </c>
    </row>
    <row r="356" spans="3:8">
      <c r="C356" s="8">
        <f t="shared" si="96"/>
        <v>353</v>
      </c>
      <c r="D356" s="11">
        <f t="shared" si="90"/>
        <v>1000000</v>
      </c>
      <c r="E356" s="11">
        <f t="shared" si="97"/>
        <v>10000</v>
      </c>
      <c r="F356" s="11">
        <f t="shared" si="91"/>
        <v>10000</v>
      </c>
      <c r="G356" s="11">
        <f t="shared" si="98"/>
        <v>0</v>
      </c>
      <c r="H356" s="11">
        <f t="shared" si="99"/>
        <v>1000000</v>
      </c>
    </row>
    <row r="357" spans="3:8">
      <c r="C357" s="8">
        <f t="shared" ref="C357:C363" si="100">1+C356</f>
        <v>354</v>
      </c>
      <c r="D357" s="11">
        <f t="shared" si="90"/>
        <v>1000000</v>
      </c>
      <c r="E357" s="11">
        <f t="shared" ref="E357:E362" si="101">-B$6</f>
        <v>10000</v>
      </c>
      <c r="F357" s="11">
        <f t="shared" si="91"/>
        <v>10000</v>
      </c>
      <c r="G357" s="11">
        <f t="shared" ref="G357:G362" si="102">E357-F357</f>
        <v>0</v>
      </c>
      <c r="H357" s="11">
        <f t="shared" ref="H357:H363" si="103">D357-G357</f>
        <v>1000000</v>
      </c>
    </row>
    <row r="358" spans="3:8">
      <c r="C358" s="8">
        <f t="shared" si="100"/>
        <v>355</v>
      </c>
      <c r="D358" s="11">
        <f t="shared" si="90"/>
        <v>1000000</v>
      </c>
      <c r="E358" s="11">
        <f t="shared" si="101"/>
        <v>10000</v>
      </c>
      <c r="F358" s="11">
        <f t="shared" si="91"/>
        <v>10000</v>
      </c>
      <c r="G358" s="11">
        <f t="shared" si="102"/>
        <v>0</v>
      </c>
      <c r="H358" s="11">
        <f t="shared" si="103"/>
        <v>1000000</v>
      </c>
    </row>
    <row r="359" spans="3:8">
      <c r="C359" s="8">
        <f t="shared" si="100"/>
        <v>356</v>
      </c>
      <c r="D359" s="11">
        <f t="shared" si="90"/>
        <v>1000000</v>
      </c>
      <c r="E359" s="11">
        <f t="shared" si="101"/>
        <v>10000</v>
      </c>
      <c r="F359" s="11">
        <f t="shared" si="91"/>
        <v>10000</v>
      </c>
      <c r="G359" s="11">
        <f t="shared" si="102"/>
        <v>0</v>
      </c>
      <c r="H359" s="11">
        <f t="shared" si="103"/>
        <v>1000000</v>
      </c>
    </row>
    <row r="360" spans="3:8">
      <c r="C360" s="8">
        <f t="shared" si="100"/>
        <v>357</v>
      </c>
      <c r="D360" s="11">
        <f t="shared" si="90"/>
        <v>1000000</v>
      </c>
      <c r="E360" s="11">
        <f t="shared" si="101"/>
        <v>10000</v>
      </c>
      <c r="F360" s="11">
        <f t="shared" si="91"/>
        <v>10000</v>
      </c>
      <c r="G360" s="11">
        <f t="shared" si="102"/>
        <v>0</v>
      </c>
      <c r="H360" s="11">
        <f t="shared" si="103"/>
        <v>1000000</v>
      </c>
    </row>
    <row r="361" spans="3:8">
      <c r="C361" s="8">
        <f t="shared" si="100"/>
        <v>358</v>
      </c>
      <c r="D361" s="11">
        <f t="shared" si="90"/>
        <v>1000000</v>
      </c>
      <c r="E361" s="11">
        <f t="shared" si="101"/>
        <v>10000</v>
      </c>
      <c r="F361" s="11">
        <f t="shared" si="91"/>
        <v>10000</v>
      </c>
      <c r="G361" s="11">
        <f t="shared" si="102"/>
        <v>0</v>
      </c>
      <c r="H361" s="11">
        <f t="shared" si="103"/>
        <v>1000000</v>
      </c>
    </row>
    <row r="362" spans="3:8">
      <c r="C362" s="8">
        <f t="shared" si="100"/>
        <v>359</v>
      </c>
      <c r="D362" s="11">
        <f t="shared" si="90"/>
        <v>1000000</v>
      </c>
      <c r="E362" s="11">
        <f t="shared" si="101"/>
        <v>10000</v>
      </c>
      <c r="F362" s="11">
        <f t="shared" si="91"/>
        <v>10000</v>
      </c>
      <c r="G362" s="11">
        <f t="shared" si="102"/>
        <v>0</v>
      </c>
      <c r="H362" s="11">
        <f t="shared" si="103"/>
        <v>1000000</v>
      </c>
    </row>
    <row r="363" spans="3:8">
      <c r="C363" s="8">
        <f t="shared" si="100"/>
        <v>360</v>
      </c>
      <c r="D363" s="11">
        <f t="shared" si="90"/>
        <v>1000000</v>
      </c>
      <c r="E363" s="11">
        <f>-B$6+G363</f>
        <v>1010000</v>
      </c>
      <c r="F363" s="11">
        <f t="shared" si="91"/>
        <v>10000</v>
      </c>
      <c r="G363" s="11">
        <f>D363</f>
        <v>1000000</v>
      </c>
      <c r="H363" s="11">
        <f t="shared" si="103"/>
        <v>0</v>
      </c>
    </row>
  </sheetData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3"/>
  <sheetViews>
    <sheetView workbookViewId="0"/>
  </sheetViews>
  <sheetFormatPr defaultColWidth="9.140625" defaultRowHeight="11.25"/>
  <cols>
    <col min="1" max="1" width="9.140625" style="5"/>
    <col min="2" max="2" width="11.7109375" style="5" customWidth="1"/>
    <col min="3" max="3" width="9.28515625" style="5" bestFit="1" customWidth="1"/>
    <col min="4" max="4" width="12.42578125" style="5" customWidth="1"/>
    <col min="5" max="6" width="9.28515625" style="5" bestFit="1" customWidth="1"/>
    <col min="7" max="7" width="10" style="5" customWidth="1"/>
    <col min="8" max="8" width="11.42578125" style="5" customWidth="1"/>
    <col min="9" max="16384" width="9.140625" style="5"/>
  </cols>
  <sheetData>
    <row r="1" spans="1:11">
      <c r="A1" s="5" t="s">
        <v>8</v>
      </c>
      <c r="D1" s="13" t="s">
        <v>26</v>
      </c>
      <c r="E1" s="13" t="s">
        <v>24</v>
      </c>
      <c r="F1" s="13" t="s">
        <v>25</v>
      </c>
      <c r="H1" s="13" t="s">
        <v>26</v>
      </c>
    </row>
    <row r="2" spans="1:11">
      <c r="A2" s="5" t="s">
        <v>1</v>
      </c>
      <c r="B2" s="5">
        <v>12</v>
      </c>
      <c r="C2" s="6" t="s">
        <v>2</v>
      </c>
      <c r="D2" s="13" t="s">
        <v>22</v>
      </c>
      <c r="E2" s="13" t="s">
        <v>21</v>
      </c>
      <c r="F2" s="13" t="s">
        <v>100</v>
      </c>
      <c r="G2" s="13" t="s">
        <v>101</v>
      </c>
      <c r="H2" s="13" t="s">
        <v>23</v>
      </c>
      <c r="K2" s="5" t="s">
        <v>8</v>
      </c>
    </row>
    <row r="3" spans="1:11">
      <c r="A3" s="7" t="s">
        <v>3</v>
      </c>
      <c r="B3" s="5">
        <v>30</v>
      </c>
      <c r="C3" s="8">
        <v>0</v>
      </c>
      <c r="D3" s="11"/>
      <c r="H3" s="11">
        <f>B5</f>
        <v>1000000</v>
      </c>
    </row>
    <row r="4" spans="1:11">
      <c r="A4" s="11" t="s">
        <v>4</v>
      </c>
      <c r="B4" s="12">
        <v>0.12</v>
      </c>
      <c r="C4" s="8">
        <f>1+C3</f>
        <v>1</v>
      </c>
      <c r="D4" s="11">
        <f t="shared" ref="D4:D67" si="0">H3</f>
        <v>1000000</v>
      </c>
      <c r="E4" s="11">
        <f>F4+G4</f>
        <v>12777.777777777777</v>
      </c>
      <c r="F4" s="11">
        <f t="shared" ref="F4:F67" si="1">(B$4/B$2)*H3</f>
        <v>10000</v>
      </c>
      <c r="G4" s="11">
        <f>B5/(B2*B3)</f>
        <v>2777.7777777777778</v>
      </c>
      <c r="H4" s="11">
        <f>D4-G4</f>
        <v>997222.22222222225</v>
      </c>
    </row>
    <row r="5" spans="1:11">
      <c r="A5" s="5" t="s">
        <v>5</v>
      </c>
      <c r="B5" s="11">
        <v>1000000</v>
      </c>
      <c r="C5" s="8">
        <f t="shared" ref="C5:C20" si="2">1+C4</f>
        <v>2</v>
      </c>
      <c r="D5" s="11">
        <f t="shared" si="0"/>
        <v>997222.22222222225</v>
      </c>
      <c r="E5" s="11">
        <f t="shared" ref="E5:E20" si="3">F5+G5</f>
        <v>12750</v>
      </c>
      <c r="F5" s="11">
        <f t="shared" si="1"/>
        <v>9972.2222222222226</v>
      </c>
      <c r="G5" s="11">
        <f t="shared" ref="G5:G68" si="4">G4</f>
        <v>2777.7777777777778</v>
      </c>
      <c r="H5" s="11">
        <f t="shared" ref="H5:H20" si="5">D5-G5</f>
        <v>994444.4444444445</v>
      </c>
    </row>
    <row r="6" spans="1:11">
      <c r="A6" s="5" t="s">
        <v>6</v>
      </c>
      <c r="B6" s="11">
        <f>-B5/(B2*B3)-(B4/B2)*B5</f>
        <v>-12777.777777777777</v>
      </c>
      <c r="C6" s="8">
        <f t="shared" si="2"/>
        <v>3</v>
      </c>
      <c r="D6" s="11">
        <f t="shared" si="0"/>
        <v>994444.4444444445</v>
      </c>
      <c r="E6" s="11">
        <f t="shared" si="3"/>
        <v>12722.222222222223</v>
      </c>
      <c r="F6" s="11">
        <f t="shared" si="1"/>
        <v>9944.4444444444453</v>
      </c>
      <c r="G6" s="11">
        <f t="shared" si="4"/>
        <v>2777.7777777777778</v>
      </c>
      <c r="H6" s="11">
        <f t="shared" si="5"/>
        <v>991666.66666666674</v>
      </c>
    </row>
    <row r="7" spans="1:11">
      <c r="A7" s="5" t="s">
        <v>7</v>
      </c>
      <c r="B7" s="5">
        <v>0</v>
      </c>
      <c r="C7" s="8">
        <f t="shared" si="2"/>
        <v>4</v>
      </c>
      <c r="D7" s="11">
        <f t="shared" si="0"/>
        <v>991666.66666666674</v>
      </c>
      <c r="E7" s="11">
        <f t="shared" si="3"/>
        <v>12694.444444444445</v>
      </c>
      <c r="F7" s="11">
        <f t="shared" si="1"/>
        <v>9916.6666666666679</v>
      </c>
      <c r="G7" s="11">
        <f t="shared" si="4"/>
        <v>2777.7777777777778</v>
      </c>
      <c r="H7" s="11">
        <f t="shared" si="5"/>
        <v>988888.88888888899</v>
      </c>
    </row>
    <row r="8" spans="1:11">
      <c r="C8" s="8">
        <f t="shared" si="2"/>
        <v>5</v>
      </c>
      <c r="D8" s="11">
        <f t="shared" si="0"/>
        <v>988888.88888888899</v>
      </c>
      <c r="E8" s="11">
        <f t="shared" si="3"/>
        <v>12666.666666666668</v>
      </c>
      <c r="F8" s="11">
        <f t="shared" si="1"/>
        <v>9888.8888888888905</v>
      </c>
      <c r="G8" s="11">
        <f t="shared" si="4"/>
        <v>2777.7777777777778</v>
      </c>
      <c r="H8" s="11">
        <f t="shared" si="5"/>
        <v>986111.11111111124</v>
      </c>
    </row>
    <row r="9" spans="1:11">
      <c r="B9" s="9"/>
      <c r="C9" s="8">
        <f t="shared" si="2"/>
        <v>6</v>
      </c>
      <c r="D9" s="11">
        <f t="shared" si="0"/>
        <v>986111.11111111124</v>
      </c>
      <c r="E9" s="11">
        <f t="shared" si="3"/>
        <v>12638.888888888891</v>
      </c>
      <c r="F9" s="11">
        <f t="shared" si="1"/>
        <v>9861.1111111111131</v>
      </c>
      <c r="G9" s="11">
        <f t="shared" si="4"/>
        <v>2777.7777777777778</v>
      </c>
      <c r="H9" s="11">
        <f t="shared" si="5"/>
        <v>983333.33333333349</v>
      </c>
    </row>
    <row r="10" spans="1:11">
      <c r="C10" s="8">
        <f t="shared" si="2"/>
        <v>7</v>
      </c>
      <c r="D10" s="11">
        <f t="shared" si="0"/>
        <v>983333.33333333349</v>
      </c>
      <c r="E10" s="11">
        <f t="shared" si="3"/>
        <v>12611.111111111113</v>
      </c>
      <c r="F10" s="11">
        <f t="shared" si="1"/>
        <v>9833.3333333333358</v>
      </c>
      <c r="G10" s="11">
        <f t="shared" si="4"/>
        <v>2777.7777777777778</v>
      </c>
      <c r="H10" s="11">
        <f t="shared" si="5"/>
        <v>980555.55555555574</v>
      </c>
    </row>
    <row r="11" spans="1:11">
      <c r="C11" s="8">
        <f t="shared" si="2"/>
        <v>8</v>
      </c>
      <c r="D11" s="11">
        <f t="shared" si="0"/>
        <v>980555.55555555574</v>
      </c>
      <c r="E11" s="11">
        <f t="shared" si="3"/>
        <v>12583.333333333336</v>
      </c>
      <c r="F11" s="11">
        <f t="shared" si="1"/>
        <v>9805.5555555555584</v>
      </c>
      <c r="G11" s="11">
        <f t="shared" si="4"/>
        <v>2777.7777777777778</v>
      </c>
      <c r="H11" s="11">
        <f t="shared" si="5"/>
        <v>977777.77777777798</v>
      </c>
    </row>
    <row r="12" spans="1:11">
      <c r="C12" s="8">
        <f t="shared" si="2"/>
        <v>9</v>
      </c>
      <c r="D12" s="11">
        <f t="shared" si="0"/>
        <v>977777.77777777798</v>
      </c>
      <c r="E12" s="11">
        <f t="shared" si="3"/>
        <v>12555.555555555557</v>
      </c>
      <c r="F12" s="11">
        <f t="shared" si="1"/>
        <v>9777.7777777777792</v>
      </c>
      <c r="G12" s="11">
        <f t="shared" si="4"/>
        <v>2777.7777777777778</v>
      </c>
      <c r="H12" s="11">
        <f t="shared" si="5"/>
        <v>975000.00000000023</v>
      </c>
    </row>
    <row r="13" spans="1:11">
      <c r="C13" s="8">
        <f t="shared" si="2"/>
        <v>10</v>
      </c>
      <c r="D13" s="11">
        <f t="shared" si="0"/>
        <v>975000.00000000023</v>
      </c>
      <c r="E13" s="11">
        <f t="shared" si="3"/>
        <v>12527.777777777779</v>
      </c>
      <c r="F13" s="11">
        <f t="shared" si="1"/>
        <v>9750.0000000000018</v>
      </c>
      <c r="G13" s="11">
        <f t="shared" si="4"/>
        <v>2777.7777777777778</v>
      </c>
      <c r="H13" s="11">
        <f t="shared" si="5"/>
        <v>972222.22222222248</v>
      </c>
    </row>
    <row r="14" spans="1:11">
      <c r="C14" s="8">
        <f t="shared" si="2"/>
        <v>11</v>
      </c>
      <c r="D14" s="11">
        <f t="shared" si="0"/>
        <v>972222.22222222248</v>
      </c>
      <c r="E14" s="11">
        <f t="shared" si="3"/>
        <v>12500.000000000002</v>
      </c>
      <c r="F14" s="11">
        <f t="shared" si="1"/>
        <v>9722.2222222222244</v>
      </c>
      <c r="G14" s="11">
        <f t="shared" si="4"/>
        <v>2777.7777777777778</v>
      </c>
      <c r="H14" s="11">
        <f t="shared" si="5"/>
        <v>969444.44444444473</v>
      </c>
    </row>
    <row r="15" spans="1:11">
      <c r="C15" s="8">
        <f t="shared" si="2"/>
        <v>12</v>
      </c>
      <c r="D15" s="11">
        <f t="shared" si="0"/>
        <v>969444.44444444473</v>
      </c>
      <c r="E15" s="11">
        <f t="shared" si="3"/>
        <v>12472.222222222224</v>
      </c>
      <c r="F15" s="11">
        <f t="shared" si="1"/>
        <v>9694.4444444444471</v>
      </c>
      <c r="G15" s="11">
        <f t="shared" si="4"/>
        <v>2777.7777777777778</v>
      </c>
      <c r="H15" s="11">
        <f t="shared" si="5"/>
        <v>966666.66666666698</v>
      </c>
    </row>
    <row r="16" spans="1:11">
      <c r="C16" s="8">
        <f t="shared" si="2"/>
        <v>13</v>
      </c>
      <c r="D16" s="11">
        <f t="shared" si="0"/>
        <v>966666.66666666698</v>
      </c>
      <c r="E16" s="11">
        <f t="shared" si="3"/>
        <v>12444.444444444447</v>
      </c>
      <c r="F16" s="11">
        <f t="shared" si="1"/>
        <v>9666.6666666666697</v>
      </c>
      <c r="G16" s="11">
        <f t="shared" si="4"/>
        <v>2777.7777777777778</v>
      </c>
      <c r="H16" s="11">
        <f t="shared" si="5"/>
        <v>963888.88888888923</v>
      </c>
    </row>
    <row r="17" spans="3:8">
      <c r="C17" s="8">
        <f t="shared" si="2"/>
        <v>14</v>
      </c>
      <c r="D17" s="11">
        <f t="shared" si="0"/>
        <v>963888.88888888923</v>
      </c>
      <c r="E17" s="11">
        <f t="shared" si="3"/>
        <v>12416.66666666667</v>
      </c>
      <c r="F17" s="11">
        <f t="shared" si="1"/>
        <v>9638.8888888888923</v>
      </c>
      <c r="G17" s="11">
        <f t="shared" si="4"/>
        <v>2777.7777777777778</v>
      </c>
      <c r="H17" s="11">
        <f t="shared" si="5"/>
        <v>961111.11111111147</v>
      </c>
    </row>
    <row r="18" spans="3:8">
      <c r="C18" s="8">
        <f t="shared" si="2"/>
        <v>15</v>
      </c>
      <c r="D18" s="11">
        <f t="shared" si="0"/>
        <v>961111.11111111147</v>
      </c>
      <c r="E18" s="11">
        <f t="shared" si="3"/>
        <v>12388.888888888892</v>
      </c>
      <c r="F18" s="11">
        <f t="shared" si="1"/>
        <v>9611.111111111115</v>
      </c>
      <c r="G18" s="11">
        <f t="shared" si="4"/>
        <v>2777.7777777777778</v>
      </c>
      <c r="H18" s="11">
        <f t="shared" si="5"/>
        <v>958333.33333333372</v>
      </c>
    </row>
    <row r="19" spans="3:8">
      <c r="C19" s="8">
        <f t="shared" si="2"/>
        <v>16</v>
      </c>
      <c r="D19" s="11">
        <f t="shared" si="0"/>
        <v>958333.33333333372</v>
      </c>
      <c r="E19" s="11">
        <f t="shared" si="3"/>
        <v>12361.111111111115</v>
      </c>
      <c r="F19" s="11">
        <f t="shared" si="1"/>
        <v>9583.3333333333376</v>
      </c>
      <c r="G19" s="11">
        <f t="shared" si="4"/>
        <v>2777.7777777777778</v>
      </c>
      <c r="H19" s="11">
        <f t="shared" si="5"/>
        <v>955555.55555555597</v>
      </c>
    </row>
    <row r="20" spans="3:8">
      <c r="C20" s="8">
        <f t="shared" si="2"/>
        <v>17</v>
      </c>
      <c r="D20" s="11">
        <f t="shared" si="0"/>
        <v>955555.55555555597</v>
      </c>
      <c r="E20" s="11">
        <f t="shared" si="3"/>
        <v>12333.333333333338</v>
      </c>
      <c r="F20" s="11">
        <f t="shared" si="1"/>
        <v>9555.5555555555602</v>
      </c>
      <c r="G20" s="11">
        <f t="shared" si="4"/>
        <v>2777.7777777777778</v>
      </c>
      <c r="H20" s="11">
        <f t="shared" si="5"/>
        <v>952777.77777777822</v>
      </c>
    </row>
    <row r="21" spans="3:8">
      <c r="C21" s="8">
        <f t="shared" ref="C21:C36" si="6">1+C20</f>
        <v>18</v>
      </c>
      <c r="D21" s="11">
        <f t="shared" si="0"/>
        <v>952777.77777777822</v>
      </c>
      <c r="E21" s="11">
        <f t="shared" ref="E21:E36" si="7">F21+G21</f>
        <v>12305.55555555556</v>
      </c>
      <c r="F21" s="11">
        <f t="shared" si="1"/>
        <v>9527.7777777777828</v>
      </c>
      <c r="G21" s="11">
        <f t="shared" si="4"/>
        <v>2777.7777777777778</v>
      </c>
      <c r="H21" s="11">
        <f t="shared" ref="H21:H36" si="8">D21-G21</f>
        <v>950000.00000000047</v>
      </c>
    </row>
    <row r="22" spans="3:8">
      <c r="C22" s="8">
        <f t="shared" si="6"/>
        <v>19</v>
      </c>
      <c r="D22" s="11">
        <f t="shared" si="0"/>
        <v>950000.00000000047</v>
      </c>
      <c r="E22" s="11">
        <f t="shared" si="7"/>
        <v>12277.777777777783</v>
      </c>
      <c r="F22" s="11">
        <f t="shared" si="1"/>
        <v>9500.0000000000055</v>
      </c>
      <c r="G22" s="11">
        <f t="shared" si="4"/>
        <v>2777.7777777777778</v>
      </c>
      <c r="H22" s="11">
        <f t="shared" si="8"/>
        <v>947222.22222222271</v>
      </c>
    </row>
    <row r="23" spans="3:8">
      <c r="C23" s="8">
        <f t="shared" si="6"/>
        <v>20</v>
      </c>
      <c r="D23" s="11">
        <f t="shared" si="0"/>
        <v>947222.22222222271</v>
      </c>
      <c r="E23" s="11">
        <f t="shared" si="7"/>
        <v>12250.000000000005</v>
      </c>
      <c r="F23" s="11">
        <f t="shared" si="1"/>
        <v>9472.2222222222281</v>
      </c>
      <c r="G23" s="11">
        <f t="shared" si="4"/>
        <v>2777.7777777777778</v>
      </c>
      <c r="H23" s="11">
        <f t="shared" si="8"/>
        <v>944444.44444444496</v>
      </c>
    </row>
    <row r="24" spans="3:8">
      <c r="C24" s="8">
        <f t="shared" si="6"/>
        <v>21</v>
      </c>
      <c r="D24" s="11">
        <f t="shared" si="0"/>
        <v>944444.44444444496</v>
      </c>
      <c r="E24" s="11">
        <f t="shared" si="7"/>
        <v>12222.222222222228</v>
      </c>
      <c r="F24" s="11">
        <f t="shared" si="1"/>
        <v>9444.4444444444507</v>
      </c>
      <c r="G24" s="11">
        <f t="shared" si="4"/>
        <v>2777.7777777777778</v>
      </c>
      <c r="H24" s="11">
        <f t="shared" si="8"/>
        <v>941666.66666666721</v>
      </c>
    </row>
    <row r="25" spans="3:8">
      <c r="C25" s="8">
        <f t="shared" si="6"/>
        <v>22</v>
      </c>
      <c r="D25" s="11">
        <f t="shared" si="0"/>
        <v>941666.66666666721</v>
      </c>
      <c r="E25" s="11">
        <f t="shared" si="7"/>
        <v>12194.444444444449</v>
      </c>
      <c r="F25" s="11">
        <f t="shared" si="1"/>
        <v>9416.6666666666715</v>
      </c>
      <c r="G25" s="11">
        <f t="shared" si="4"/>
        <v>2777.7777777777778</v>
      </c>
      <c r="H25" s="11">
        <f t="shared" si="8"/>
        <v>938888.88888888946</v>
      </c>
    </row>
    <row r="26" spans="3:8">
      <c r="C26" s="8">
        <f t="shared" si="6"/>
        <v>23</v>
      </c>
      <c r="D26" s="11">
        <f t="shared" si="0"/>
        <v>938888.88888888946</v>
      </c>
      <c r="E26" s="11">
        <f t="shared" si="7"/>
        <v>12166.666666666672</v>
      </c>
      <c r="F26" s="11">
        <f t="shared" si="1"/>
        <v>9388.8888888888941</v>
      </c>
      <c r="G26" s="11">
        <f t="shared" si="4"/>
        <v>2777.7777777777778</v>
      </c>
      <c r="H26" s="11">
        <f t="shared" si="8"/>
        <v>936111.11111111171</v>
      </c>
    </row>
    <row r="27" spans="3:8">
      <c r="C27" s="8">
        <f t="shared" si="6"/>
        <v>24</v>
      </c>
      <c r="D27" s="11">
        <f t="shared" si="0"/>
        <v>936111.11111111171</v>
      </c>
      <c r="E27" s="11">
        <f t="shared" si="7"/>
        <v>12138.888888888894</v>
      </c>
      <c r="F27" s="11">
        <f t="shared" si="1"/>
        <v>9361.1111111111168</v>
      </c>
      <c r="G27" s="11">
        <f t="shared" si="4"/>
        <v>2777.7777777777778</v>
      </c>
      <c r="H27" s="11">
        <f t="shared" si="8"/>
        <v>933333.33333333395</v>
      </c>
    </row>
    <row r="28" spans="3:8">
      <c r="C28" s="8">
        <f t="shared" si="6"/>
        <v>25</v>
      </c>
      <c r="D28" s="11">
        <f t="shared" si="0"/>
        <v>933333.33333333395</v>
      </c>
      <c r="E28" s="11">
        <f t="shared" si="7"/>
        <v>12111.111111111117</v>
      </c>
      <c r="F28" s="11">
        <f t="shared" si="1"/>
        <v>9333.3333333333394</v>
      </c>
      <c r="G28" s="11">
        <f t="shared" si="4"/>
        <v>2777.7777777777778</v>
      </c>
      <c r="H28" s="11">
        <f t="shared" si="8"/>
        <v>930555.5555555562</v>
      </c>
    </row>
    <row r="29" spans="3:8">
      <c r="C29" s="8">
        <f t="shared" si="6"/>
        <v>26</v>
      </c>
      <c r="D29" s="11">
        <f t="shared" si="0"/>
        <v>930555.5555555562</v>
      </c>
      <c r="E29" s="11">
        <f t="shared" si="7"/>
        <v>12083.333333333339</v>
      </c>
      <c r="F29" s="11">
        <f t="shared" si="1"/>
        <v>9305.555555555562</v>
      </c>
      <c r="G29" s="11">
        <f t="shared" si="4"/>
        <v>2777.7777777777778</v>
      </c>
      <c r="H29" s="11">
        <f t="shared" si="8"/>
        <v>927777.77777777845</v>
      </c>
    </row>
    <row r="30" spans="3:8">
      <c r="C30" s="8">
        <f t="shared" si="6"/>
        <v>27</v>
      </c>
      <c r="D30" s="11">
        <f t="shared" si="0"/>
        <v>927777.77777777845</v>
      </c>
      <c r="E30" s="11">
        <f t="shared" si="7"/>
        <v>12055.555555555562</v>
      </c>
      <c r="F30" s="11">
        <f t="shared" si="1"/>
        <v>9277.7777777777846</v>
      </c>
      <c r="G30" s="11">
        <f t="shared" si="4"/>
        <v>2777.7777777777778</v>
      </c>
      <c r="H30" s="11">
        <f t="shared" si="8"/>
        <v>925000.0000000007</v>
      </c>
    </row>
    <row r="31" spans="3:8">
      <c r="C31" s="8">
        <f t="shared" si="6"/>
        <v>28</v>
      </c>
      <c r="D31" s="11">
        <f t="shared" si="0"/>
        <v>925000.0000000007</v>
      </c>
      <c r="E31" s="11">
        <f t="shared" si="7"/>
        <v>12027.777777777785</v>
      </c>
      <c r="F31" s="11">
        <f t="shared" si="1"/>
        <v>9250.0000000000073</v>
      </c>
      <c r="G31" s="11">
        <f t="shared" si="4"/>
        <v>2777.7777777777778</v>
      </c>
      <c r="H31" s="11">
        <f t="shared" si="8"/>
        <v>922222.22222222295</v>
      </c>
    </row>
    <row r="32" spans="3:8">
      <c r="C32" s="8">
        <f t="shared" si="6"/>
        <v>29</v>
      </c>
      <c r="D32" s="11">
        <f t="shared" si="0"/>
        <v>922222.22222222295</v>
      </c>
      <c r="E32" s="11">
        <f t="shared" si="7"/>
        <v>12000.000000000007</v>
      </c>
      <c r="F32" s="11">
        <f t="shared" si="1"/>
        <v>9222.2222222222299</v>
      </c>
      <c r="G32" s="11">
        <f t="shared" si="4"/>
        <v>2777.7777777777778</v>
      </c>
      <c r="H32" s="11">
        <f t="shared" si="8"/>
        <v>919444.44444444519</v>
      </c>
    </row>
    <row r="33" spans="3:8">
      <c r="C33" s="8">
        <f t="shared" si="6"/>
        <v>30</v>
      </c>
      <c r="D33" s="11">
        <f t="shared" si="0"/>
        <v>919444.44444444519</v>
      </c>
      <c r="E33" s="11">
        <f t="shared" si="7"/>
        <v>11972.22222222223</v>
      </c>
      <c r="F33" s="11">
        <f t="shared" si="1"/>
        <v>9194.4444444444525</v>
      </c>
      <c r="G33" s="11">
        <f t="shared" si="4"/>
        <v>2777.7777777777778</v>
      </c>
      <c r="H33" s="11">
        <f t="shared" si="8"/>
        <v>916666.66666666744</v>
      </c>
    </row>
    <row r="34" spans="3:8">
      <c r="C34" s="8">
        <f t="shared" si="6"/>
        <v>31</v>
      </c>
      <c r="D34" s="11">
        <f t="shared" si="0"/>
        <v>916666.66666666744</v>
      </c>
      <c r="E34" s="11">
        <f t="shared" si="7"/>
        <v>11944.444444444453</v>
      </c>
      <c r="F34" s="11">
        <f t="shared" si="1"/>
        <v>9166.6666666666752</v>
      </c>
      <c r="G34" s="11">
        <f t="shared" si="4"/>
        <v>2777.7777777777778</v>
      </c>
      <c r="H34" s="11">
        <f t="shared" si="8"/>
        <v>913888.88888888969</v>
      </c>
    </row>
    <row r="35" spans="3:8">
      <c r="C35" s="8">
        <f t="shared" si="6"/>
        <v>32</v>
      </c>
      <c r="D35" s="11">
        <f t="shared" si="0"/>
        <v>913888.88888888969</v>
      </c>
      <c r="E35" s="11">
        <f t="shared" si="7"/>
        <v>11916.666666666675</v>
      </c>
      <c r="F35" s="11">
        <f t="shared" si="1"/>
        <v>9138.8888888888978</v>
      </c>
      <c r="G35" s="11">
        <f t="shared" si="4"/>
        <v>2777.7777777777778</v>
      </c>
      <c r="H35" s="11">
        <f t="shared" si="8"/>
        <v>911111.11111111194</v>
      </c>
    </row>
    <row r="36" spans="3:8">
      <c r="C36" s="8">
        <f t="shared" si="6"/>
        <v>33</v>
      </c>
      <c r="D36" s="11">
        <f t="shared" si="0"/>
        <v>911111.11111111194</v>
      </c>
      <c r="E36" s="11">
        <f t="shared" si="7"/>
        <v>11888.888888888898</v>
      </c>
      <c r="F36" s="11">
        <f t="shared" si="1"/>
        <v>9111.1111111111204</v>
      </c>
      <c r="G36" s="11">
        <f t="shared" si="4"/>
        <v>2777.7777777777778</v>
      </c>
      <c r="H36" s="11">
        <f t="shared" si="8"/>
        <v>908333.33333333419</v>
      </c>
    </row>
    <row r="37" spans="3:8">
      <c r="C37" s="8">
        <f t="shared" ref="C37:C52" si="9">1+C36</f>
        <v>34</v>
      </c>
      <c r="D37" s="11">
        <f t="shared" si="0"/>
        <v>908333.33333333419</v>
      </c>
      <c r="E37" s="11">
        <f t="shared" ref="E37:E52" si="10">F37+G37</f>
        <v>11861.111111111119</v>
      </c>
      <c r="F37" s="11">
        <f t="shared" si="1"/>
        <v>9083.3333333333412</v>
      </c>
      <c r="G37" s="11">
        <f t="shared" si="4"/>
        <v>2777.7777777777778</v>
      </c>
      <c r="H37" s="11">
        <f t="shared" ref="H37:H52" si="11">D37-G37</f>
        <v>905555.55555555644</v>
      </c>
    </row>
    <row r="38" spans="3:8">
      <c r="C38" s="8">
        <f t="shared" si="9"/>
        <v>35</v>
      </c>
      <c r="D38" s="11">
        <f t="shared" si="0"/>
        <v>905555.55555555644</v>
      </c>
      <c r="E38" s="11">
        <f t="shared" si="10"/>
        <v>11833.333333333341</v>
      </c>
      <c r="F38" s="11">
        <f t="shared" si="1"/>
        <v>9055.5555555555638</v>
      </c>
      <c r="G38" s="11">
        <f t="shared" si="4"/>
        <v>2777.7777777777778</v>
      </c>
      <c r="H38" s="11">
        <f t="shared" si="11"/>
        <v>902777.77777777868</v>
      </c>
    </row>
    <row r="39" spans="3:8">
      <c r="C39" s="8">
        <f t="shared" si="9"/>
        <v>36</v>
      </c>
      <c r="D39" s="11">
        <f t="shared" si="0"/>
        <v>902777.77777777868</v>
      </c>
      <c r="E39" s="11">
        <f t="shared" si="10"/>
        <v>11805.555555555564</v>
      </c>
      <c r="F39" s="11">
        <f t="shared" si="1"/>
        <v>9027.7777777777865</v>
      </c>
      <c r="G39" s="11">
        <f t="shared" si="4"/>
        <v>2777.7777777777778</v>
      </c>
      <c r="H39" s="11">
        <f t="shared" si="11"/>
        <v>900000.00000000093</v>
      </c>
    </row>
    <row r="40" spans="3:8">
      <c r="C40" s="8">
        <f t="shared" si="9"/>
        <v>37</v>
      </c>
      <c r="D40" s="11">
        <f t="shared" si="0"/>
        <v>900000.00000000093</v>
      </c>
      <c r="E40" s="11">
        <f t="shared" si="10"/>
        <v>11777.777777777786</v>
      </c>
      <c r="F40" s="11">
        <f t="shared" si="1"/>
        <v>9000.0000000000091</v>
      </c>
      <c r="G40" s="11">
        <f t="shared" si="4"/>
        <v>2777.7777777777778</v>
      </c>
      <c r="H40" s="11">
        <f t="shared" si="11"/>
        <v>897222.22222222318</v>
      </c>
    </row>
    <row r="41" spans="3:8">
      <c r="C41" s="8">
        <f t="shared" si="9"/>
        <v>38</v>
      </c>
      <c r="D41" s="11">
        <f t="shared" si="0"/>
        <v>897222.22222222318</v>
      </c>
      <c r="E41" s="11">
        <f t="shared" si="10"/>
        <v>11750.000000000009</v>
      </c>
      <c r="F41" s="11">
        <f t="shared" si="1"/>
        <v>8972.2222222222317</v>
      </c>
      <c r="G41" s="11">
        <f t="shared" si="4"/>
        <v>2777.7777777777778</v>
      </c>
      <c r="H41" s="11">
        <f t="shared" si="11"/>
        <v>894444.44444444543</v>
      </c>
    </row>
    <row r="42" spans="3:8">
      <c r="C42" s="8">
        <f t="shared" si="9"/>
        <v>39</v>
      </c>
      <c r="D42" s="11">
        <f t="shared" si="0"/>
        <v>894444.44444444543</v>
      </c>
      <c r="E42" s="11">
        <f t="shared" si="10"/>
        <v>11722.222222222232</v>
      </c>
      <c r="F42" s="11">
        <f t="shared" si="1"/>
        <v>8944.4444444444543</v>
      </c>
      <c r="G42" s="11">
        <f t="shared" si="4"/>
        <v>2777.7777777777778</v>
      </c>
      <c r="H42" s="11">
        <f t="shared" si="11"/>
        <v>891666.66666666768</v>
      </c>
    </row>
    <row r="43" spans="3:8">
      <c r="C43" s="8">
        <f t="shared" si="9"/>
        <v>40</v>
      </c>
      <c r="D43" s="11">
        <f t="shared" si="0"/>
        <v>891666.66666666768</v>
      </c>
      <c r="E43" s="11">
        <f t="shared" si="10"/>
        <v>11694.444444444454</v>
      </c>
      <c r="F43" s="11">
        <f t="shared" si="1"/>
        <v>8916.666666666677</v>
      </c>
      <c r="G43" s="11">
        <f t="shared" si="4"/>
        <v>2777.7777777777778</v>
      </c>
      <c r="H43" s="11">
        <f t="shared" si="11"/>
        <v>888888.88888888992</v>
      </c>
    </row>
    <row r="44" spans="3:8">
      <c r="C44" s="8">
        <f t="shared" si="9"/>
        <v>41</v>
      </c>
      <c r="D44" s="11">
        <f t="shared" si="0"/>
        <v>888888.88888888992</v>
      </c>
      <c r="E44" s="11">
        <f t="shared" si="10"/>
        <v>11666.666666666677</v>
      </c>
      <c r="F44" s="11">
        <f t="shared" si="1"/>
        <v>8888.8888888888996</v>
      </c>
      <c r="G44" s="11">
        <f t="shared" si="4"/>
        <v>2777.7777777777778</v>
      </c>
      <c r="H44" s="11">
        <f t="shared" si="11"/>
        <v>886111.11111111217</v>
      </c>
    </row>
    <row r="45" spans="3:8">
      <c r="C45" s="8">
        <f t="shared" si="9"/>
        <v>42</v>
      </c>
      <c r="D45" s="11">
        <f t="shared" si="0"/>
        <v>886111.11111111217</v>
      </c>
      <c r="E45" s="11">
        <f t="shared" si="10"/>
        <v>11638.8888888889</v>
      </c>
      <c r="F45" s="11">
        <f t="shared" si="1"/>
        <v>8861.1111111111222</v>
      </c>
      <c r="G45" s="11">
        <f t="shared" si="4"/>
        <v>2777.7777777777778</v>
      </c>
      <c r="H45" s="11">
        <f t="shared" si="11"/>
        <v>883333.33333333442</v>
      </c>
    </row>
    <row r="46" spans="3:8">
      <c r="C46" s="8">
        <f t="shared" si="9"/>
        <v>43</v>
      </c>
      <c r="D46" s="11">
        <f t="shared" si="0"/>
        <v>883333.33333333442</v>
      </c>
      <c r="E46" s="11">
        <f t="shared" si="10"/>
        <v>11611.111111111122</v>
      </c>
      <c r="F46" s="11">
        <f t="shared" si="1"/>
        <v>8833.3333333333449</v>
      </c>
      <c r="G46" s="11">
        <f t="shared" si="4"/>
        <v>2777.7777777777778</v>
      </c>
      <c r="H46" s="11">
        <f t="shared" si="11"/>
        <v>880555.55555555667</v>
      </c>
    </row>
    <row r="47" spans="3:8">
      <c r="C47" s="8">
        <f t="shared" si="9"/>
        <v>44</v>
      </c>
      <c r="D47" s="11">
        <f t="shared" si="0"/>
        <v>880555.55555555667</v>
      </c>
      <c r="E47" s="11">
        <f t="shared" si="10"/>
        <v>11583.333333333345</v>
      </c>
      <c r="F47" s="11">
        <f t="shared" si="1"/>
        <v>8805.5555555555675</v>
      </c>
      <c r="G47" s="11">
        <f t="shared" si="4"/>
        <v>2777.7777777777778</v>
      </c>
      <c r="H47" s="11">
        <f t="shared" si="11"/>
        <v>877777.77777777892</v>
      </c>
    </row>
    <row r="48" spans="3:8">
      <c r="C48" s="8">
        <f t="shared" si="9"/>
        <v>45</v>
      </c>
      <c r="D48" s="11">
        <f t="shared" si="0"/>
        <v>877777.77777777892</v>
      </c>
      <c r="E48" s="11">
        <f t="shared" si="10"/>
        <v>11555.555555555567</v>
      </c>
      <c r="F48" s="11">
        <f t="shared" si="1"/>
        <v>8777.7777777777901</v>
      </c>
      <c r="G48" s="11">
        <f t="shared" si="4"/>
        <v>2777.7777777777778</v>
      </c>
      <c r="H48" s="11">
        <f t="shared" si="11"/>
        <v>875000.00000000116</v>
      </c>
    </row>
    <row r="49" spans="3:8">
      <c r="C49" s="8">
        <f t="shared" si="9"/>
        <v>46</v>
      </c>
      <c r="D49" s="11">
        <f t="shared" si="0"/>
        <v>875000.00000000116</v>
      </c>
      <c r="E49" s="11">
        <f t="shared" si="10"/>
        <v>11527.777777777788</v>
      </c>
      <c r="F49" s="11">
        <f t="shared" si="1"/>
        <v>8750.0000000000109</v>
      </c>
      <c r="G49" s="11">
        <f t="shared" si="4"/>
        <v>2777.7777777777778</v>
      </c>
      <c r="H49" s="11">
        <f t="shared" si="11"/>
        <v>872222.22222222341</v>
      </c>
    </row>
    <row r="50" spans="3:8">
      <c r="C50" s="8">
        <f t="shared" si="9"/>
        <v>47</v>
      </c>
      <c r="D50" s="11">
        <f t="shared" si="0"/>
        <v>872222.22222222341</v>
      </c>
      <c r="E50" s="11">
        <f t="shared" si="10"/>
        <v>11500.000000000011</v>
      </c>
      <c r="F50" s="11">
        <f t="shared" si="1"/>
        <v>8722.2222222222335</v>
      </c>
      <c r="G50" s="11">
        <f t="shared" si="4"/>
        <v>2777.7777777777778</v>
      </c>
      <c r="H50" s="11">
        <f t="shared" si="11"/>
        <v>869444.44444444566</v>
      </c>
    </row>
    <row r="51" spans="3:8">
      <c r="C51" s="8">
        <f t="shared" si="9"/>
        <v>48</v>
      </c>
      <c r="D51" s="11">
        <f t="shared" si="0"/>
        <v>869444.44444444566</v>
      </c>
      <c r="E51" s="11">
        <f t="shared" si="10"/>
        <v>11472.222222222234</v>
      </c>
      <c r="F51" s="11">
        <f t="shared" si="1"/>
        <v>8694.4444444444562</v>
      </c>
      <c r="G51" s="11">
        <f t="shared" si="4"/>
        <v>2777.7777777777778</v>
      </c>
      <c r="H51" s="11">
        <f t="shared" si="11"/>
        <v>866666.66666666791</v>
      </c>
    </row>
    <row r="52" spans="3:8">
      <c r="C52" s="8">
        <f t="shared" si="9"/>
        <v>49</v>
      </c>
      <c r="D52" s="11">
        <f t="shared" si="0"/>
        <v>866666.66666666791</v>
      </c>
      <c r="E52" s="11">
        <f t="shared" si="10"/>
        <v>11444.444444444456</v>
      </c>
      <c r="F52" s="11">
        <f t="shared" si="1"/>
        <v>8666.6666666666788</v>
      </c>
      <c r="G52" s="11">
        <f t="shared" si="4"/>
        <v>2777.7777777777778</v>
      </c>
      <c r="H52" s="11">
        <f t="shared" si="11"/>
        <v>863888.88888889016</v>
      </c>
    </row>
    <row r="53" spans="3:8">
      <c r="C53" s="8">
        <f t="shared" ref="C53:C68" si="12">1+C52</f>
        <v>50</v>
      </c>
      <c r="D53" s="11">
        <f t="shared" si="0"/>
        <v>863888.88888889016</v>
      </c>
      <c r="E53" s="11">
        <f t="shared" ref="E53:E68" si="13">F53+G53</f>
        <v>11416.666666666679</v>
      </c>
      <c r="F53" s="11">
        <f t="shared" si="1"/>
        <v>8638.8888888889014</v>
      </c>
      <c r="G53" s="11">
        <f t="shared" si="4"/>
        <v>2777.7777777777778</v>
      </c>
      <c r="H53" s="11">
        <f t="shared" ref="H53:H68" si="14">D53-G53</f>
        <v>861111.1111111124</v>
      </c>
    </row>
    <row r="54" spans="3:8">
      <c r="C54" s="8">
        <f t="shared" si="12"/>
        <v>51</v>
      </c>
      <c r="D54" s="11">
        <f t="shared" si="0"/>
        <v>861111.1111111124</v>
      </c>
      <c r="E54" s="11">
        <f t="shared" si="13"/>
        <v>11388.888888888901</v>
      </c>
      <c r="F54" s="11">
        <f t="shared" si="1"/>
        <v>8611.111111111124</v>
      </c>
      <c r="G54" s="11">
        <f t="shared" si="4"/>
        <v>2777.7777777777778</v>
      </c>
      <c r="H54" s="11">
        <f t="shared" si="14"/>
        <v>858333.33333333465</v>
      </c>
    </row>
    <row r="55" spans="3:8">
      <c r="C55" s="8">
        <f t="shared" si="12"/>
        <v>52</v>
      </c>
      <c r="D55" s="11">
        <f t="shared" si="0"/>
        <v>858333.33333333465</v>
      </c>
      <c r="E55" s="11">
        <f t="shared" si="13"/>
        <v>11361.111111111124</v>
      </c>
      <c r="F55" s="11">
        <f t="shared" si="1"/>
        <v>8583.3333333333467</v>
      </c>
      <c r="G55" s="11">
        <f t="shared" si="4"/>
        <v>2777.7777777777778</v>
      </c>
      <c r="H55" s="11">
        <f t="shared" si="14"/>
        <v>855555.5555555569</v>
      </c>
    </row>
    <row r="56" spans="3:8">
      <c r="C56" s="8">
        <f t="shared" si="12"/>
        <v>53</v>
      </c>
      <c r="D56" s="11">
        <f t="shared" si="0"/>
        <v>855555.5555555569</v>
      </c>
      <c r="E56" s="11">
        <f t="shared" si="13"/>
        <v>11333.333333333347</v>
      </c>
      <c r="F56" s="11">
        <f t="shared" si="1"/>
        <v>8555.5555555555693</v>
      </c>
      <c r="G56" s="11">
        <f t="shared" si="4"/>
        <v>2777.7777777777778</v>
      </c>
      <c r="H56" s="11">
        <f t="shared" si="14"/>
        <v>852777.77777777915</v>
      </c>
    </row>
    <row r="57" spans="3:8">
      <c r="C57" s="8">
        <f t="shared" si="12"/>
        <v>54</v>
      </c>
      <c r="D57" s="11">
        <f t="shared" si="0"/>
        <v>852777.77777777915</v>
      </c>
      <c r="E57" s="11">
        <f t="shared" si="13"/>
        <v>11305.555555555569</v>
      </c>
      <c r="F57" s="11">
        <f t="shared" si="1"/>
        <v>8527.7777777777919</v>
      </c>
      <c r="G57" s="11">
        <f t="shared" si="4"/>
        <v>2777.7777777777778</v>
      </c>
      <c r="H57" s="11">
        <f t="shared" si="14"/>
        <v>850000.0000000014</v>
      </c>
    </row>
    <row r="58" spans="3:8">
      <c r="C58" s="8">
        <f t="shared" si="12"/>
        <v>55</v>
      </c>
      <c r="D58" s="11">
        <f t="shared" si="0"/>
        <v>850000.0000000014</v>
      </c>
      <c r="E58" s="11">
        <f t="shared" si="13"/>
        <v>11277.777777777792</v>
      </c>
      <c r="F58" s="11">
        <f t="shared" si="1"/>
        <v>8500.0000000000146</v>
      </c>
      <c r="G58" s="11">
        <f t="shared" si="4"/>
        <v>2777.7777777777778</v>
      </c>
      <c r="H58" s="11">
        <f t="shared" si="14"/>
        <v>847222.22222222365</v>
      </c>
    </row>
    <row r="59" spans="3:8">
      <c r="C59" s="8">
        <f t="shared" si="12"/>
        <v>56</v>
      </c>
      <c r="D59" s="11">
        <f t="shared" si="0"/>
        <v>847222.22222222365</v>
      </c>
      <c r="E59" s="11">
        <f t="shared" si="13"/>
        <v>11250.000000000015</v>
      </c>
      <c r="F59" s="11">
        <f t="shared" si="1"/>
        <v>8472.2222222222372</v>
      </c>
      <c r="G59" s="11">
        <f t="shared" si="4"/>
        <v>2777.7777777777778</v>
      </c>
      <c r="H59" s="11">
        <f t="shared" si="14"/>
        <v>844444.44444444589</v>
      </c>
    </row>
    <row r="60" spans="3:8">
      <c r="C60" s="8">
        <f t="shared" si="12"/>
        <v>57</v>
      </c>
      <c r="D60" s="11">
        <f t="shared" si="0"/>
        <v>844444.44444444589</v>
      </c>
      <c r="E60" s="11">
        <f t="shared" si="13"/>
        <v>11222.222222222237</v>
      </c>
      <c r="F60" s="11">
        <f t="shared" si="1"/>
        <v>8444.4444444444598</v>
      </c>
      <c r="G60" s="11">
        <f t="shared" si="4"/>
        <v>2777.7777777777778</v>
      </c>
      <c r="H60" s="11">
        <f t="shared" si="14"/>
        <v>841666.66666666814</v>
      </c>
    </row>
    <row r="61" spans="3:8">
      <c r="C61" s="8">
        <f t="shared" si="12"/>
        <v>58</v>
      </c>
      <c r="D61" s="11">
        <f t="shared" si="0"/>
        <v>841666.66666666814</v>
      </c>
      <c r="E61" s="11">
        <f t="shared" si="13"/>
        <v>11194.44444444446</v>
      </c>
      <c r="F61" s="11">
        <f t="shared" si="1"/>
        <v>8416.6666666666824</v>
      </c>
      <c r="G61" s="11">
        <f t="shared" si="4"/>
        <v>2777.7777777777778</v>
      </c>
      <c r="H61" s="11">
        <f t="shared" si="14"/>
        <v>838888.88888889039</v>
      </c>
    </row>
    <row r="62" spans="3:8">
      <c r="C62" s="8">
        <f t="shared" si="12"/>
        <v>59</v>
      </c>
      <c r="D62" s="11">
        <f t="shared" si="0"/>
        <v>838888.88888889039</v>
      </c>
      <c r="E62" s="11">
        <f t="shared" si="13"/>
        <v>11166.666666666681</v>
      </c>
      <c r="F62" s="11">
        <f t="shared" si="1"/>
        <v>8388.8888888889032</v>
      </c>
      <c r="G62" s="11">
        <f t="shared" si="4"/>
        <v>2777.7777777777778</v>
      </c>
      <c r="H62" s="11">
        <f t="shared" si="14"/>
        <v>836111.11111111264</v>
      </c>
    </row>
    <row r="63" spans="3:8">
      <c r="C63" s="8">
        <f t="shared" si="12"/>
        <v>60</v>
      </c>
      <c r="D63" s="11">
        <f t="shared" si="0"/>
        <v>836111.11111111264</v>
      </c>
      <c r="E63" s="11">
        <f t="shared" si="13"/>
        <v>11138.888888888903</v>
      </c>
      <c r="F63" s="11">
        <f t="shared" si="1"/>
        <v>8361.1111111111259</v>
      </c>
      <c r="G63" s="11">
        <f t="shared" si="4"/>
        <v>2777.7777777777778</v>
      </c>
      <c r="H63" s="11">
        <f t="shared" si="14"/>
        <v>833333.33333333489</v>
      </c>
    </row>
    <row r="64" spans="3:8">
      <c r="C64" s="8">
        <f t="shared" si="12"/>
        <v>61</v>
      </c>
      <c r="D64" s="11">
        <f t="shared" si="0"/>
        <v>833333.33333333489</v>
      </c>
      <c r="E64" s="11">
        <f t="shared" si="13"/>
        <v>11111.111111111126</v>
      </c>
      <c r="F64" s="11">
        <f t="shared" si="1"/>
        <v>8333.3333333333485</v>
      </c>
      <c r="G64" s="11">
        <f t="shared" si="4"/>
        <v>2777.7777777777778</v>
      </c>
      <c r="H64" s="11">
        <f t="shared" si="14"/>
        <v>830555.55555555713</v>
      </c>
    </row>
    <row r="65" spans="3:8">
      <c r="C65" s="8">
        <f t="shared" si="12"/>
        <v>62</v>
      </c>
      <c r="D65" s="11">
        <f t="shared" si="0"/>
        <v>830555.55555555713</v>
      </c>
      <c r="E65" s="11">
        <f t="shared" si="13"/>
        <v>11083.333333333348</v>
      </c>
      <c r="F65" s="11">
        <f t="shared" si="1"/>
        <v>8305.5555555555711</v>
      </c>
      <c r="G65" s="11">
        <f t="shared" si="4"/>
        <v>2777.7777777777778</v>
      </c>
      <c r="H65" s="11">
        <f t="shared" si="14"/>
        <v>827777.77777777938</v>
      </c>
    </row>
    <row r="66" spans="3:8">
      <c r="C66" s="8">
        <f t="shared" si="12"/>
        <v>63</v>
      </c>
      <c r="D66" s="11">
        <f t="shared" si="0"/>
        <v>827777.77777777938</v>
      </c>
      <c r="E66" s="11">
        <f t="shared" si="13"/>
        <v>11055.555555555571</v>
      </c>
      <c r="F66" s="11">
        <f t="shared" si="1"/>
        <v>8277.7777777777937</v>
      </c>
      <c r="G66" s="11">
        <f t="shared" si="4"/>
        <v>2777.7777777777778</v>
      </c>
      <c r="H66" s="11">
        <f t="shared" si="14"/>
        <v>825000.00000000163</v>
      </c>
    </row>
    <row r="67" spans="3:8">
      <c r="C67" s="8">
        <f t="shared" si="12"/>
        <v>64</v>
      </c>
      <c r="D67" s="11">
        <f t="shared" si="0"/>
        <v>825000.00000000163</v>
      </c>
      <c r="E67" s="11">
        <f t="shared" si="13"/>
        <v>11027.777777777794</v>
      </c>
      <c r="F67" s="11">
        <f t="shared" si="1"/>
        <v>8250.0000000000164</v>
      </c>
      <c r="G67" s="11">
        <f t="shared" si="4"/>
        <v>2777.7777777777778</v>
      </c>
      <c r="H67" s="11">
        <f t="shared" si="14"/>
        <v>822222.22222222388</v>
      </c>
    </row>
    <row r="68" spans="3:8">
      <c r="C68" s="8">
        <f t="shared" si="12"/>
        <v>65</v>
      </c>
      <c r="D68" s="11">
        <f t="shared" ref="D68:D131" si="15">H67</f>
        <v>822222.22222222388</v>
      </c>
      <c r="E68" s="11">
        <f t="shared" si="13"/>
        <v>11000.000000000016</v>
      </c>
      <c r="F68" s="11">
        <f t="shared" ref="F68:F131" si="16">(B$4/B$2)*H67</f>
        <v>8222.222222222239</v>
      </c>
      <c r="G68" s="11">
        <f t="shared" si="4"/>
        <v>2777.7777777777778</v>
      </c>
      <c r="H68" s="11">
        <f t="shared" si="14"/>
        <v>819444.44444444613</v>
      </c>
    </row>
    <row r="69" spans="3:8">
      <c r="C69" s="8">
        <f t="shared" ref="C69:C84" si="17">1+C68</f>
        <v>66</v>
      </c>
      <c r="D69" s="11">
        <f t="shared" si="15"/>
        <v>819444.44444444613</v>
      </c>
      <c r="E69" s="11">
        <f t="shared" ref="E69:E84" si="18">F69+G69</f>
        <v>10972.222222222239</v>
      </c>
      <c r="F69" s="11">
        <f t="shared" si="16"/>
        <v>8194.4444444444616</v>
      </c>
      <c r="G69" s="11">
        <f t="shared" ref="G69:G132" si="19">G68</f>
        <v>2777.7777777777778</v>
      </c>
      <c r="H69" s="11">
        <f t="shared" ref="H69:H84" si="20">D69-G69</f>
        <v>816666.66666666837</v>
      </c>
    </row>
    <row r="70" spans="3:8">
      <c r="C70" s="8">
        <f t="shared" si="17"/>
        <v>67</v>
      </c>
      <c r="D70" s="11">
        <f t="shared" si="15"/>
        <v>816666.66666666837</v>
      </c>
      <c r="E70" s="11">
        <f t="shared" si="18"/>
        <v>10944.444444444462</v>
      </c>
      <c r="F70" s="11">
        <f t="shared" si="16"/>
        <v>8166.6666666666843</v>
      </c>
      <c r="G70" s="11">
        <f t="shared" si="19"/>
        <v>2777.7777777777778</v>
      </c>
      <c r="H70" s="11">
        <f t="shared" si="20"/>
        <v>813888.88888889062</v>
      </c>
    </row>
    <row r="71" spans="3:8">
      <c r="C71" s="8">
        <f t="shared" si="17"/>
        <v>68</v>
      </c>
      <c r="D71" s="11">
        <f t="shared" si="15"/>
        <v>813888.88888889062</v>
      </c>
      <c r="E71" s="11">
        <f t="shared" si="18"/>
        <v>10916.666666666684</v>
      </c>
      <c r="F71" s="11">
        <f t="shared" si="16"/>
        <v>8138.888888888906</v>
      </c>
      <c r="G71" s="11">
        <f t="shared" si="19"/>
        <v>2777.7777777777778</v>
      </c>
      <c r="H71" s="11">
        <f t="shared" si="20"/>
        <v>811111.11111111287</v>
      </c>
    </row>
    <row r="72" spans="3:8">
      <c r="C72" s="8">
        <f t="shared" si="17"/>
        <v>69</v>
      </c>
      <c r="D72" s="11">
        <f t="shared" si="15"/>
        <v>811111.11111111287</v>
      </c>
      <c r="E72" s="11">
        <f t="shared" si="18"/>
        <v>10888.888888888907</v>
      </c>
      <c r="F72" s="11">
        <f t="shared" si="16"/>
        <v>8111.1111111111286</v>
      </c>
      <c r="G72" s="11">
        <f t="shared" si="19"/>
        <v>2777.7777777777778</v>
      </c>
      <c r="H72" s="11">
        <f t="shared" si="20"/>
        <v>808333.33333333512</v>
      </c>
    </row>
    <row r="73" spans="3:8">
      <c r="C73" s="8">
        <f t="shared" si="17"/>
        <v>70</v>
      </c>
      <c r="D73" s="11">
        <f t="shared" si="15"/>
        <v>808333.33333333512</v>
      </c>
      <c r="E73" s="11">
        <f t="shared" si="18"/>
        <v>10861.11111111113</v>
      </c>
      <c r="F73" s="11">
        <f t="shared" si="16"/>
        <v>8083.3333333333512</v>
      </c>
      <c r="G73" s="11">
        <f t="shared" si="19"/>
        <v>2777.7777777777778</v>
      </c>
      <c r="H73" s="11">
        <f t="shared" si="20"/>
        <v>805555.55555555737</v>
      </c>
    </row>
    <row r="74" spans="3:8">
      <c r="C74" s="8">
        <f t="shared" si="17"/>
        <v>71</v>
      </c>
      <c r="D74" s="11">
        <f t="shared" si="15"/>
        <v>805555.55555555737</v>
      </c>
      <c r="E74" s="11">
        <f t="shared" si="18"/>
        <v>10833.333333333352</v>
      </c>
      <c r="F74" s="11">
        <f t="shared" si="16"/>
        <v>8055.5555555555738</v>
      </c>
      <c r="G74" s="11">
        <f t="shared" si="19"/>
        <v>2777.7777777777778</v>
      </c>
      <c r="H74" s="11">
        <f t="shared" si="20"/>
        <v>802777.77777777961</v>
      </c>
    </row>
    <row r="75" spans="3:8">
      <c r="C75" s="8">
        <f t="shared" si="17"/>
        <v>72</v>
      </c>
      <c r="D75" s="11">
        <f t="shared" si="15"/>
        <v>802777.77777777961</v>
      </c>
      <c r="E75" s="11">
        <f t="shared" si="18"/>
        <v>10805.555555555575</v>
      </c>
      <c r="F75" s="11">
        <f t="shared" si="16"/>
        <v>8027.7777777777965</v>
      </c>
      <c r="G75" s="11">
        <f t="shared" si="19"/>
        <v>2777.7777777777778</v>
      </c>
      <c r="H75" s="11">
        <f t="shared" si="20"/>
        <v>800000.00000000186</v>
      </c>
    </row>
    <row r="76" spans="3:8">
      <c r="C76" s="8">
        <f t="shared" si="17"/>
        <v>73</v>
      </c>
      <c r="D76" s="11">
        <f t="shared" si="15"/>
        <v>800000.00000000186</v>
      </c>
      <c r="E76" s="11">
        <f t="shared" si="18"/>
        <v>10777.777777777797</v>
      </c>
      <c r="F76" s="11">
        <f t="shared" si="16"/>
        <v>8000.0000000000191</v>
      </c>
      <c r="G76" s="11">
        <f t="shared" si="19"/>
        <v>2777.7777777777778</v>
      </c>
      <c r="H76" s="11">
        <f t="shared" si="20"/>
        <v>797222.22222222411</v>
      </c>
    </row>
    <row r="77" spans="3:8">
      <c r="C77" s="8">
        <f t="shared" si="17"/>
        <v>74</v>
      </c>
      <c r="D77" s="11">
        <f t="shared" si="15"/>
        <v>797222.22222222411</v>
      </c>
      <c r="E77" s="11">
        <f t="shared" si="18"/>
        <v>10750.00000000002</v>
      </c>
      <c r="F77" s="11">
        <f t="shared" si="16"/>
        <v>7972.2222222222417</v>
      </c>
      <c r="G77" s="11">
        <f t="shared" si="19"/>
        <v>2777.7777777777778</v>
      </c>
      <c r="H77" s="11">
        <f t="shared" si="20"/>
        <v>794444.44444444636</v>
      </c>
    </row>
    <row r="78" spans="3:8">
      <c r="C78" s="8">
        <f t="shared" si="17"/>
        <v>75</v>
      </c>
      <c r="D78" s="11">
        <f t="shared" si="15"/>
        <v>794444.44444444636</v>
      </c>
      <c r="E78" s="11">
        <f t="shared" si="18"/>
        <v>10722.222222222241</v>
      </c>
      <c r="F78" s="11">
        <f t="shared" si="16"/>
        <v>7944.4444444444634</v>
      </c>
      <c r="G78" s="11">
        <f t="shared" si="19"/>
        <v>2777.7777777777778</v>
      </c>
      <c r="H78" s="11">
        <f t="shared" si="20"/>
        <v>791666.66666666861</v>
      </c>
    </row>
    <row r="79" spans="3:8">
      <c r="C79" s="8">
        <f t="shared" si="17"/>
        <v>76</v>
      </c>
      <c r="D79" s="11">
        <f t="shared" si="15"/>
        <v>791666.66666666861</v>
      </c>
      <c r="E79" s="11">
        <f t="shared" si="18"/>
        <v>10694.444444444463</v>
      </c>
      <c r="F79" s="11">
        <f t="shared" si="16"/>
        <v>7916.6666666666861</v>
      </c>
      <c r="G79" s="11">
        <f t="shared" si="19"/>
        <v>2777.7777777777778</v>
      </c>
      <c r="H79" s="11">
        <f t="shared" si="20"/>
        <v>788888.88888889086</v>
      </c>
    </row>
    <row r="80" spans="3:8">
      <c r="C80" s="8">
        <f t="shared" si="17"/>
        <v>77</v>
      </c>
      <c r="D80" s="11">
        <f t="shared" si="15"/>
        <v>788888.88888889086</v>
      </c>
      <c r="E80" s="11">
        <f t="shared" si="18"/>
        <v>10666.666666666686</v>
      </c>
      <c r="F80" s="11">
        <f t="shared" si="16"/>
        <v>7888.8888888889087</v>
      </c>
      <c r="G80" s="11">
        <f t="shared" si="19"/>
        <v>2777.7777777777778</v>
      </c>
      <c r="H80" s="11">
        <f t="shared" si="20"/>
        <v>786111.1111111131</v>
      </c>
    </row>
    <row r="81" spans="3:8">
      <c r="C81" s="8">
        <f t="shared" si="17"/>
        <v>78</v>
      </c>
      <c r="D81" s="11">
        <f t="shared" si="15"/>
        <v>786111.1111111131</v>
      </c>
      <c r="E81" s="11">
        <f t="shared" si="18"/>
        <v>10638.888888888909</v>
      </c>
      <c r="F81" s="11">
        <f t="shared" si="16"/>
        <v>7861.1111111111313</v>
      </c>
      <c r="G81" s="11">
        <f t="shared" si="19"/>
        <v>2777.7777777777778</v>
      </c>
      <c r="H81" s="11">
        <f t="shared" si="20"/>
        <v>783333.33333333535</v>
      </c>
    </row>
    <row r="82" spans="3:8">
      <c r="C82" s="8">
        <f t="shared" si="17"/>
        <v>79</v>
      </c>
      <c r="D82" s="11">
        <f t="shared" si="15"/>
        <v>783333.33333333535</v>
      </c>
      <c r="E82" s="11">
        <f t="shared" si="18"/>
        <v>10611.111111111131</v>
      </c>
      <c r="F82" s="11">
        <f t="shared" si="16"/>
        <v>7833.3333333333539</v>
      </c>
      <c r="G82" s="11">
        <f t="shared" si="19"/>
        <v>2777.7777777777778</v>
      </c>
      <c r="H82" s="11">
        <f t="shared" si="20"/>
        <v>780555.5555555576</v>
      </c>
    </row>
    <row r="83" spans="3:8">
      <c r="C83" s="8">
        <f t="shared" si="17"/>
        <v>80</v>
      </c>
      <c r="D83" s="11">
        <f t="shared" si="15"/>
        <v>780555.5555555576</v>
      </c>
      <c r="E83" s="11">
        <f t="shared" si="18"/>
        <v>10583.333333333354</v>
      </c>
      <c r="F83" s="11">
        <f t="shared" si="16"/>
        <v>7805.5555555555766</v>
      </c>
      <c r="G83" s="11">
        <f t="shared" si="19"/>
        <v>2777.7777777777778</v>
      </c>
      <c r="H83" s="11">
        <f t="shared" si="20"/>
        <v>777777.77777777985</v>
      </c>
    </row>
    <row r="84" spans="3:8">
      <c r="C84" s="8">
        <f t="shared" si="17"/>
        <v>81</v>
      </c>
      <c r="D84" s="11">
        <f t="shared" si="15"/>
        <v>777777.77777777985</v>
      </c>
      <c r="E84" s="11">
        <f t="shared" si="18"/>
        <v>10555.555555555577</v>
      </c>
      <c r="F84" s="11">
        <f t="shared" si="16"/>
        <v>7777.7777777777983</v>
      </c>
      <c r="G84" s="11">
        <f t="shared" si="19"/>
        <v>2777.7777777777778</v>
      </c>
      <c r="H84" s="11">
        <f t="shared" si="20"/>
        <v>775000.0000000021</v>
      </c>
    </row>
    <row r="85" spans="3:8">
      <c r="C85" s="8">
        <f t="shared" ref="C85:C100" si="21">1+C84</f>
        <v>82</v>
      </c>
      <c r="D85" s="11">
        <f t="shared" si="15"/>
        <v>775000.0000000021</v>
      </c>
      <c r="E85" s="11">
        <f t="shared" ref="E85:E100" si="22">F85+G85</f>
        <v>10527.777777777799</v>
      </c>
      <c r="F85" s="11">
        <f t="shared" si="16"/>
        <v>7750.0000000000209</v>
      </c>
      <c r="G85" s="11">
        <f t="shared" si="19"/>
        <v>2777.7777777777778</v>
      </c>
      <c r="H85" s="11">
        <f t="shared" ref="H85:H100" si="23">D85-G85</f>
        <v>772222.22222222434</v>
      </c>
    </row>
    <row r="86" spans="3:8">
      <c r="C86" s="8">
        <f t="shared" si="21"/>
        <v>83</v>
      </c>
      <c r="D86" s="11">
        <f t="shared" si="15"/>
        <v>772222.22222222434</v>
      </c>
      <c r="E86" s="11">
        <f t="shared" si="22"/>
        <v>10500.000000000022</v>
      </c>
      <c r="F86" s="11">
        <f t="shared" si="16"/>
        <v>7722.2222222222435</v>
      </c>
      <c r="G86" s="11">
        <f t="shared" si="19"/>
        <v>2777.7777777777778</v>
      </c>
      <c r="H86" s="11">
        <f t="shared" si="23"/>
        <v>769444.44444444659</v>
      </c>
    </row>
    <row r="87" spans="3:8">
      <c r="C87" s="8">
        <f t="shared" si="21"/>
        <v>84</v>
      </c>
      <c r="D87" s="11">
        <f t="shared" si="15"/>
        <v>769444.44444444659</v>
      </c>
      <c r="E87" s="11">
        <f t="shared" si="22"/>
        <v>10472.222222222244</v>
      </c>
      <c r="F87" s="11">
        <f t="shared" si="16"/>
        <v>7694.4444444444662</v>
      </c>
      <c r="G87" s="11">
        <f t="shared" si="19"/>
        <v>2777.7777777777778</v>
      </c>
      <c r="H87" s="11">
        <f t="shared" si="23"/>
        <v>766666.66666666884</v>
      </c>
    </row>
    <row r="88" spans="3:8">
      <c r="C88" s="8">
        <f t="shared" si="21"/>
        <v>85</v>
      </c>
      <c r="D88" s="11">
        <f t="shared" si="15"/>
        <v>766666.66666666884</v>
      </c>
      <c r="E88" s="11">
        <f t="shared" si="22"/>
        <v>10444.444444444467</v>
      </c>
      <c r="F88" s="11">
        <f t="shared" si="16"/>
        <v>7666.6666666666888</v>
      </c>
      <c r="G88" s="11">
        <f t="shared" si="19"/>
        <v>2777.7777777777778</v>
      </c>
      <c r="H88" s="11">
        <f t="shared" si="23"/>
        <v>763888.88888889109</v>
      </c>
    </row>
    <row r="89" spans="3:8">
      <c r="C89" s="8">
        <f t="shared" si="21"/>
        <v>86</v>
      </c>
      <c r="D89" s="11">
        <f t="shared" si="15"/>
        <v>763888.88888889109</v>
      </c>
      <c r="E89" s="11">
        <f t="shared" si="22"/>
        <v>10416.66666666669</v>
      </c>
      <c r="F89" s="11">
        <f t="shared" si="16"/>
        <v>7638.8888888889114</v>
      </c>
      <c r="G89" s="11">
        <f t="shared" si="19"/>
        <v>2777.7777777777778</v>
      </c>
      <c r="H89" s="11">
        <f t="shared" si="23"/>
        <v>761111.11111111334</v>
      </c>
    </row>
    <row r="90" spans="3:8">
      <c r="C90" s="8">
        <f t="shared" si="21"/>
        <v>87</v>
      </c>
      <c r="D90" s="11">
        <f t="shared" si="15"/>
        <v>761111.11111111334</v>
      </c>
      <c r="E90" s="11">
        <f t="shared" si="22"/>
        <v>10388.888888888911</v>
      </c>
      <c r="F90" s="11">
        <f t="shared" si="16"/>
        <v>7611.1111111111331</v>
      </c>
      <c r="G90" s="11">
        <f t="shared" si="19"/>
        <v>2777.7777777777778</v>
      </c>
      <c r="H90" s="11">
        <f t="shared" si="23"/>
        <v>758333.33333333558</v>
      </c>
    </row>
    <row r="91" spans="3:8">
      <c r="C91" s="8">
        <f t="shared" si="21"/>
        <v>88</v>
      </c>
      <c r="D91" s="11">
        <f t="shared" si="15"/>
        <v>758333.33333333558</v>
      </c>
      <c r="E91" s="11">
        <f t="shared" si="22"/>
        <v>10361.111111111133</v>
      </c>
      <c r="F91" s="11">
        <f t="shared" si="16"/>
        <v>7583.3333333333558</v>
      </c>
      <c r="G91" s="11">
        <f t="shared" si="19"/>
        <v>2777.7777777777778</v>
      </c>
      <c r="H91" s="11">
        <f t="shared" si="23"/>
        <v>755555.55555555783</v>
      </c>
    </row>
    <row r="92" spans="3:8">
      <c r="C92" s="8">
        <f t="shared" si="21"/>
        <v>89</v>
      </c>
      <c r="D92" s="11">
        <f t="shared" si="15"/>
        <v>755555.55555555783</v>
      </c>
      <c r="E92" s="11">
        <f t="shared" si="22"/>
        <v>10333.333333333356</v>
      </c>
      <c r="F92" s="11">
        <f t="shared" si="16"/>
        <v>7555.5555555555784</v>
      </c>
      <c r="G92" s="11">
        <f t="shared" si="19"/>
        <v>2777.7777777777778</v>
      </c>
      <c r="H92" s="11">
        <f t="shared" si="23"/>
        <v>752777.77777778008</v>
      </c>
    </row>
    <row r="93" spans="3:8">
      <c r="C93" s="8">
        <f t="shared" si="21"/>
        <v>90</v>
      </c>
      <c r="D93" s="11">
        <f t="shared" si="15"/>
        <v>752777.77777778008</v>
      </c>
      <c r="E93" s="11">
        <f t="shared" si="22"/>
        <v>10305.555555555578</v>
      </c>
      <c r="F93" s="11">
        <f t="shared" si="16"/>
        <v>7527.777777777801</v>
      </c>
      <c r="G93" s="11">
        <f t="shared" si="19"/>
        <v>2777.7777777777778</v>
      </c>
      <c r="H93" s="11">
        <f t="shared" si="23"/>
        <v>750000.00000000233</v>
      </c>
    </row>
    <row r="94" spans="3:8">
      <c r="C94" s="8">
        <f t="shared" si="21"/>
        <v>91</v>
      </c>
      <c r="D94" s="11">
        <f t="shared" si="15"/>
        <v>750000.00000000233</v>
      </c>
      <c r="E94" s="11">
        <f t="shared" si="22"/>
        <v>10277.777777777801</v>
      </c>
      <c r="F94" s="11">
        <f t="shared" si="16"/>
        <v>7500.0000000000236</v>
      </c>
      <c r="G94" s="11">
        <f t="shared" si="19"/>
        <v>2777.7777777777778</v>
      </c>
      <c r="H94" s="11">
        <f t="shared" si="23"/>
        <v>747222.22222222458</v>
      </c>
    </row>
    <row r="95" spans="3:8">
      <c r="C95" s="8">
        <f t="shared" si="21"/>
        <v>92</v>
      </c>
      <c r="D95" s="11">
        <f t="shared" si="15"/>
        <v>747222.22222222458</v>
      </c>
      <c r="E95" s="11">
        <f t="shared" si="22"/>
        <v>10250.000000000024</v>
      </c>
      <c r="F95" s="11">
        <f t="shared" si="16"/>
        <v>7472.2222222222463</v>
      </c>
      <c r="G95" s="11">
        <f t="shared" si="19"/>
        <v>2777.7777777777778</v>
      </c>
      <c r="H95" s="11">
        <f t="shared" si="23"/>
        <v>744444.44444444682</v>
      </c>
    </row>
    <row r="96" spans="3:8">
      <c r="C96" s="8">
        <f t="shared" si="21"/>
        <v>93</v>
      </c>
      <c r="D96" s="11">
        <f t="shared" si="15"/>
        <v>744444.44444444682</v>
      </c>
      <c r="E96" s="11">
        <f t="shared" si="22"/>
        <v>10222.222222222246</v>
      </c>
      <c r="F96" s="11">
        <f t="shared" si="16"/>
        <v>7444.444444444468</v>
      </c>
      <c r="G96" s="11">
        <f t="shared" si="19"/>
        <v>2777.7777777777778</v>
      </c>
      <c r="H96" s="11">
        <f t="shared" si="23"/>
        <v>741666.66666666907</v>
      </c>
    </row>
    <row r="97" spans="3:8">
      <c r="C97" s="8">
        <f t="shared" si="21"/>
        <v>94</v>
      </c>
      <c r="D97" s="11">
        <f t="shared" si="15"/>
        <v>741666.66666666907</v>
      </c>
      <c r="E97" s="11">
        <f t="shared" si="22"/>
        <v>10194.444444444469</v>
      </c>
      <c r="F97" s="11">
        <f t="shared" si="16"/>
        <v>7416.6666666666906</v>
      </c>
      <c r="G97" s="11">
        <f t="shared" si="19"/>
        <v>2777.7777777777778</v>
      </c>
      <c r="H97" s="11">
        <f t="shared" si="23"/>
        <v>738888.88888889132</v>
      </c>
    </row>
    <row r="98" spans="3:8">
      <c r="C98" s="8">
        <f t="shared" si="21"/>
        <v>95</v>
      </c>
      <c r="D98" s="11">
        <f t="shared" si="15"/>
        <v>738888.88888889132</v>
      </c>
      <c r="E98" s="11">
        <f t="shared" si="22"/>
        <v>10166.666666666692</v>
      </c>
      <c r="F98" s="11">
        <f t="shared" si="16"/>
        <v>7388.8888888889132</v>
      </c>
      <c r="G98" s="11">
        <f t="shared" si="19"/>
        <v>2777.7777777777778</v>
      </c>
      <c r="H98" s="11">
        <f t="shared" si="23"/>
        <v>736111.11111111357</v>
      </c>
    </row>
    <row r="99" spans="3:8">
      <c r="C99" s="8">
        <f t="shared" si="21"/>
        <v>96</v>
      </c>
      <c r="D99" s="11">
        <f t="shared" si="15"/>
        <v>736111.11111111357</v>
      </c>
      <c r="E99" s="11">
        <f t="shared" si="22"/>
        <v>10138.888888888914</v>
      </c>
      <c r="F99" s="11">
        <f t="shared" si="16"/>
        <v>7361.1111111111359</v>
      </c>
      <c r="G99" s="11">
        <f t="shared" si="19"/>
        <v>2777.7777777777778</v>
      </c>
      <c r="H99" s="11">
        <f t="shared" si="23"/>
        <v>733333.33333333582</v>
      </c>
    </row>
    <row r="100" spans="3:8">
      <c r="C100" s="8">
        <f t="shared" si="21"/>
        <v>97</v>
      </c>
      <c r="D100" s="11">
        <f t="shared" si="15"/>
        <v>733333.33333333582</v>
      </c>
      <c r="E100" s="11">
        <f t="shared" si="22"/>
        <v>10111.111111111137</v>
      </c>
      <c r="F100" s="11">
        <f t="shared" si="16"/>
        <v>7333.3333333333585</v>
      </c>
      <c r="G100" s="11">
        <f t="shared" si="19"/>
        <v>2777.7777777777778</v>
      </c>
      <c r="H100" s="11">
        <f t="shared" si="23"/>
        <v>730555.55555555806</v>
      </c>
    </row>
    <row r="101" spans="3:8">
      <c r="C101" s="8">
        <f t="shared" ref="C101:C116" si="24">1+C100</f>
        <v>98</v>
      </c>
      <c r="D101" s="11">
        <f t="shared" si="15"/>
        <v>730555.55555555806</v>
      </c>
      <c r="E101" s="11">
        <f t="shared" ref="E101:E116" si="25">F101+G101</f>
        <v>10083.333333333359</v>
      </c>
      <c r="F101" s="11">
        <f t="shared" si="16"/>
        <v>7305.5555555555811</v>
      </c>
      <c r="G101" s="11">
        <f t="shared" si="19"/>
        <v>2777.7777777777778</v>
      </c>
      <c r="H101" s="11">
        <f t="shared" ref="H101:H116" si="26">D101-G101</f>
        <v>727777.77777778031</v>
      </c>
    </row>
    <row r="102" spans="3:8">
      <c r="C102" s="8">
        <f t="shared" si="24"/>
        <v>99</v>
      </c>
      <c r="D102" s="11">
        <f t="shared" si="15"/>
        <v>727777.77777778031</v>
      </c>
      <c r="E102" s="11">
        <f t="shared" si="25"/>
        <v>10055.55555555558</v>
      </c>
      <c r="F102" s="11">
        <f t="shared" si="16"/>
        <v>7277.7777777778028</v>
      </c>
      <c r="G102" s="11">
        <f t="shared" si="19"/>
        <v>2777.7777777777778</v>
      </c>
      <c r="H102" s="11">
        <f t="shared" si="26"/>
        <v>725000.00000000256</v>
      </c>
    </row>
    <row r="103" spans="3:8">
      <c r="C103" s="8">
        <f t="shared" si="24"/>
        <v>100</v>
      </c>
      <c r="D103" s="11">
        <f t="shared" si="15"/>
        <v>725000.00000000256</v>
      </c>
      <c r="E103" s="11">
        <f t="shared" si="25"/>
        <v>10027.777777777803</v>
      </c>
      <c r="F103" s="11">
        <f t="shared" si="16"/>
        <v>7250.0000000000255</v>
      </c>
      <c r="G103" s="11">
        <f t="shared" si="19"/>
        <v>2777.7777777777778</v>
      </c>
      <c r="H103" s="11">
        <f t="shared" si="26"/>
        <v>722222.22222222481</v>
      </c>
    </row>
    <row r="104" spans="3:8">
      <c r="C104" s="8">
        <f t="shared" si="24"/>
        <v>101</v>
      </c>
      <c r="D104" s="11">
        <f t="shared" si="15"/>
        <v>722222.22222222481</v>
      </c>
      <c r="E104" s="11">
        <f t="shared" si="25"/>
        <v>10000.000000000025</v>
      </c>
      <c r="F104" s="11">
        <f t="shared" si="16"/>
        <v>7222.2222222222481</v>
      </c>
      <c r="G104" s="11">
        <f t="shared" si="19"/>
        <v>2777.7777777777778</v>
      </c>
      <c r="H104" s="11">
        <f t="shared" si="26"/>
        <v>719444.44444444706</v>
      </c>
    </row>
    <row r="105" spans="3:8">
      <c r="C105" s="8">
        <f t="shared" si="24"/>
        <v>102</v>
      </c>
      <c r="D105" s="11">
        <f t="shared" si="15"/>
        <v>719444.44444444706</v>
      </c>
      <c r="E105" s="11">
        <f t="shared" si="25"/>
        <v>9972.2222222222481</v>
      </c>
      <c r="F105" s="11">
        <f t="shared" si="16"/>
        <v>7194.4444444444707</v>
      </c>
      <c r="G105" s="11">
        <f t="shared" si="19"/>
        <v>2777.7777777777778</v>
      </c>
      <c r="H105" s="11">
        <f t="shared" si="26"/>
        <v>716666.66666666931</v>
      </c>
    </row>
    <row r="106" spans="3:8">
      <c r="C106" s="8">
        <f t="shared" si="24"/>
        <v>103</v>
      </c>
      <c r="D106" s="11">
        <f t="shared" si="15"/>
        <v>716666.66666666931</v>
      </c>
      <c r="E106" s="11">
        <f t="shared" si="25"/>
        <v>9944.4444444444707</v>
      </c>
      <c r="F106" s="11">
        <f t="shared" si="16"/>
        <v>7166.6666666666933</v>
      </c>
      <c r="G106" s="11">
        <f t="shared" si="19"/>
        <v>2777.7777777777778</v>
      </c>
      <c r="H106" s="11">
        <f t="shared" si="26"/>
        <v>713888.88888889155</v>
      </c>
    </row>
    <row r="107" spans="3:8">
      <c r="C107" s="8">
        <f t="shared" si="24"/>
        <v>104</v>
      </c>
      <c r="D107" s="11">
        <f t="shared" si="15"/>
        <v>713888.88888889155</v>
      </c>
      <c r="E107" s="11">
        <f t="shared" si="25"/>
        <v>9916.6666666666933</v>
      </c>
      <c r="F107" s="11">
        <f t="shared" si="16"/>
        <v>7138.888888888916</v>
      </c>
      <c r="G107" s="11">
        <f t="shared" si="19"/>
        <v>2777.7777777777778</v>
      </c>
      <c r="H107" s="11">
        <f t="shared" si="26"/>
        <v>711111.1111111138</v>
      </c>
    </row>
    <row r="108" spans="3:8">
      <c r="C108" s="8">
        <f t="shared" si="24"/>
        <v>105</v>
      </c>
      <c r="D108" s="11">
        <f t="shared" si="15"/>
        <v>711111.1111111138</v>
      </c>
      <c r="E108" s="11">
        <f t="shared" si="25"/>
        <v>9888.888888888916</v>
      </c>
      <c r="F108" s="11">
        <f t="shared" si="16"/>
        <v>7111.1111111111386</v>
      </c>
      <c r="G108" s="11">
        <f t="shared" si="19"/>
        <v>2777.7777777777778</v>
      </c>
      <c r="H108" s="11">
        <f t="shared" si="26"/>
        <v>708333.33333333605</v>
      </c>
    </row>
    <row r="109" spans="3:8">
      <c r="C109" s="8">
        <f t="shared" si="24"/>
        <v>106</v>
      </c>
      <c r="D109" s="11">
        <f t="shared" si="15"/>
        <v>708333.33333333605</v>
      </c>
      <c r="E109" s="11">
        <f t="shared" si="25"/>
        <v>9861.1111111111386</v>
      </c>
      <c r="F109" s="11">
        <f t="shared" si="16"/>
        <v>7083.3333333333603</v>
      </c>
      <c r="G109" s="11">
        <f t="shared" si="19"/>
        <v>2777.7777777777778</v>
      </c>
      <c r="H109" s="11">
        <f t="shared" si="26"/>
        <v>705555.5555555583</v>
      </c>
    </row>
    <row r="110" spans="3:8">
      <c r="C110" s="8">
        <f t="shared" si="24"/>
        <v>107</v>
      </c>
      <c r="D110" s="11">
        <f t="shared" si="15"/>
        <v>705555.5555555583</v>
      </c>
      <c r="E110" s="11">
        <f t="shared" si="25"/>
        <v>9833.3333333333612</v>
      </c>
      <c r="F110" s="11">
        <f t="shared" si="16"/>
        <v>7055.5555555555829</v>
      </c>
      <c r="G110" s="11">
        <f t="shared" si="19"/>
        <v>2777.7777777777778</v>
      </c>
      <c r="H110" s="11">
        <f t="shared" si="26"/>
        <v>702777.77777778055</v>
      </c>
    </row>
    <row r="111" spans="3:8">
      <c r="C111" s="8">
        <f t="shared" si="24"/>
        <v>108</v>
      </c>
      <c r="D111" s="11">
        <f t="shared" si="15"/>
        <v>702777.77777778055</v>
      </c>
      <c r="E111" s="11">
        <f t="shared" si="25"/>
        <v>9805.5555555555839</v>
      </c>
      <c r="F111" s="11">
        <f t="shared" si="16"/>
        <v>7027.7777777778056</v>
      </c>
      <c r="G111" s="11">
        <f t="shared" si="19"/>
        <v>2777.7777777777778</v>
      </c>
      <c r="H111" s="11">
        <f t="shared" si="26"/>
        <v>700000.00000000279</v>
      </c>
    </row>
    <row r="112" spans="3:8">
      <c r="C112" s="8">
        <f t="shared" si="24"/>
        <v>109</v>
      </c>
      <c r="D112" s="11">
        <f t="shared" si="15"/>
        <v>700000.00000000279</v>
      </c>
      <c r="E112" s="11">
        <f t="shared" si="25"/>
        <v>9777.7777777778065</v>
      </c>
      <c r="F112" s="11">
        <f t="shared" si="16"/>
        <v>7000.0000000000282</v>
      </c>
      <c r="G112" s="11">
        <f t="shared" si="19"/>
        <v>2777.7777777777778</v>
      </c>
      <c r="H112" s="11">
        <f t="shared" si="26"/>
        <v>697222.22222222504</v>
      </c>
    </row>
    <row r="113" spans="3:8">
      <c r="C113" s="8">
        <f t="shared" si="24"/>
        <v>110</v>
      </c>
      <c r="D113" s="11">
        <f t="shared" si="15"/>
        <v>697222.22222222504</v>
      </c>
      <c r="E113" s="11">
        <f t="shared" si="25"/>
        <v>9750.0000000000291</v>
      </c>
      <c r="F113" s="11">
        <f t="shared" si="16"/>
        <v>6972.2222222222508</v>
      </c>
      <c r="G113" s="11">
        <f t="shared" si="19"/>
        <v>2777.7777777777778</v>
      </c>
      <c r="H113" s="11">
        <f t="shared" si="26"/>
        <v>694444.44444444729</v>
      </c>
    </row>
    <row r="114" spans="3:8">
      <c r="C114" s="8">
        <f t="shared" si="24"/>
        <v>111</v>
      </c>
      <c r="D114" s="11">
        <f t="shared" si="15"/>
        <v>694444.44444444729</v>
      </c>
      <c r="E114" s="11">
        <f t="shared" si="25"/>
        <v>9722.2222222222517</v>
      </c>
      <c r="F114" s="11">
        <f t="shared" si="16"/>
        <v>6944.4444444444734</v>
      </c>
      <c r="G114" s="11">
        <f t="shared" si="19"/>
        <v>2777.7777777777778</v>
      </c>
      <c r="H114" s="11">
        <f t="shared" si="26"/>
        <v>691666.66666666954</v>
      </c>
    </row>
    <row r="115" spans="3:8">
      <c r="C115" s="8">
        <f t="shared" si="24"/>
        <v>112</v>
      </c>
      <c r="D115" s="11">
        <f t="shared" si="15"/>
        <v>691666.66666666954</v>
      </c>
      <c r="E115" s="11">
        <f t="shared" si="25"/>
        <v>9694.4444444444725</v>
      </c>
      <c r="F115" s="11">
        <f t="shared" si="16"/>
        <v>6916.6666666666952</v>
      </c>
      <c r="G115" s="11">
        <f t="shared" si="19"/>
        <v>2777.7777777777778</v>
      </c>
      <c r="H115" s="11">
        <f t="shared" si="26"/>
        <v>688888.88888889179</v>
      </c>
    </row>
    <row r="116" spans="3:8">
      <c r="C116" s="8">
        <f t="shared" si="24"/>
        <v>113</v>
      </c>
      <c r="D116" s="11">
        <f t="shared" si="15"/>
        <v>688888.88888889179</v>
      </c>
      <c r="E116" s="11">
        <f t="shared" si="25"/>
        <v>9666.6666666666952</v>
      </c>
      <c r="F116" s="11">
        <f t="shared" si="16"/>
        <v>6888.8888888889178</v>
      </c>
      <c r="G116" s="11">
        <f t="shared" si="19"/>
        <v>2777.7777777777778</v>
      </c>
      <c r="H116" s="11">
        <f t="shared" si="26"/>
        <v>686111.11111111403</v>
      </c>
    </row>
    <row r="117" spans="3:8">
      <c r="C117" s="8">
        <f t="shared" ref="C117:C132" si="27">1+C116</f>
        <v>114</v>
      </c>
      <c r="D117" s="11">
        <f t="shared" si="15"/>
        <v>686111.11111111403</v>
      </c>
      <c r="E117" s="11">
        <f t="shared" ref="E117:E132" si="28">F117+G117</f>
        <v>9638.8888888889178</v>
      </c>
      <c r="F117" s="11">
        <f t="shared" si="16"/>
        <v>6861.1111111111404</v>
      </c>
      <c r="G117" s="11">
        <f t="shared" si="19"/>
        <v>2777.7777777777778</v>
      </c>
      <c r="H117" s="11">
        <f t="shared" ref="H117:H132" si="29">D117-G117</f>
        <v>683333.33333333628</v>
      </c>
    </row>
    <row r="118" spans="3:8">
      <c r="C118" s="8">
        <f t="shared" si="27"/>
        <v>115</v>
      </c>
      <c r="D118" s="11">
        <f t="shared" si="15"/>
        <v>683333.33333333628</v>
      </c>
      <c r="E118" s="11">
        <f t="shared" si="28"/>
        <v>9611.1111111111404</v>
      </c>
      <c r="F118" s="11">
        <f t="shared" si="16"/>
        <v>6833.333333333363</v>
      </c>
      <c r="G118" s="11">
        <f t="shared" si="19"/>
        <v>2777.7777777777778</v>
      </c>
      <c r="H118" s="11">
        <f t="shared" si="29"/>
        <v>680555.55555555853</v>
      </c>
    </row>
    <row r="119" spans="3:8">
      <c r="C119" s="8">
        <f t="shared" si="27"/>
        <v>116</v>
      </c>
      <c r="D119" s="11">
        <f t="shared" si="15"/>
        <v>680555.55555555853</v>
      </c>
      <c r="E119" s="11">
        <f t="shared" si="28"/>
        <v>9583.333333333363</v>
      </c>
      <c r="F119" s="11">
        <f t="shared" si="16"/>
        <v>6805.5555555555857</v>
      </c>
      <c r="G119" s="11">
        <f t="shared" si="19"/>
        <v>2777.7777777777778</v>
      </c>
      <c r="H119" s="11">
        <f t="shared" si="29"/>
        <v>677777.77777778078</v>
      </c>
    </row>
    <row r="120" spans="3:8">
      <c r="C120" s="8">
        <f t="shared" si="27"/>
        <v>117</v>
      </c>
      <c r="D120" s="11">
        <f t="shared" si="15"/>
        <v>677777.77777778078</v>
      </c>
      <c r="E120" s="11">
        <f t="shared" si="28"/>
        <v>9555.5555555555857</v>
      </c>
      <c r="F120" s="11">
        <f t="shared" si="16"/>
        <v>6777.7777777778083</v>
      </c>
      <c r="G120" s="11">
        <f t="shared" si="19"/>
        <v>2777.7777777777778</v>
      </c>
      <c r="H120" s="11">
        <f t="shared" si="29"/>
        <v>675000.00000000303</v>
      </c>
    </row>
    <row r="121" spans="3:8">
      <c r="C121" s="8">
        <f t="shared" si="27"/>
        <v>118</v>
      </c>
      <c r="D121" s="11">
        <f t="shared" si="15"/>
        <v>675000.00000000303</v>
      </c>
      <c r="E121" s="11">
        <f t="shared" si="28"/>
        <v>9527.7777777778083</v>
      </c>
      <c r="F121" s="11">
        <f t="shared" si="16"/>
        <v>6750.00000000003</v>
      </c>
      <c r="G121" s="11">
        <f t="shared" si="19"/>
        <v>2777.7777777777778</v>
      </c>
      <c r="H121" s="11">
        <f t="shared" si="29"/>
        <v>672222.22222222527</v>
      </c>
    </row>
    <row r="122" spans="3:8">
      <c r="C122" s="8">
        <f t="shared" si="27"/>
        <v>119</v>
      </c>
      <c r="D122" s="11">
        <f t="shared" si="15"/>
        <v>672222.22222222527</v>
      </c>
      <c r="E122" s="11">
        <f t="shared" si="28"/>
        <v>9500.0000000000309</v>
      </c>
      <c r="F122" s="11">
        <f t="shared" si="16"/>
        <v>6722.2222222222526</v>
      </c>
      <c r="G122" s="11">
        <f t="shared" si="19"/>
        <v>2777.7777777777778</v>
      </c>
      <c r="H122" s="11">
        <f t="shared" si="29"/>
        <v>669444.44444444752</v>
      </c>
    </row>
    <row r="123" spans="3:8">
      <c r="C123" s="8">
        <f t="shared" si="27"/>
        <v>120</v>
      </c>
      <c r="D123" s="11">
        <f t="shared" si="15"/>
        <v>669444.44444444752</v>
      </c>
      <c r="E123" s="11">
        <f t="shared" si="28"/>
        <v>9472.2222222222535</v>
      </c>
      <c r="F123" s="11">
        <f t="shared" si="16"/>
        <v>6694.4444444444753</v>
      </c>
      <c r="G123" s="11">
        <f t="shared" si="19"/>
        <v>2777.7777777777778</v>
      </c>
      <c r="H123" s="11">
        <f t="shared" si="29"/>
        <v>666666.66666666977</v>
      </c>
    </row>
    <row r="124" spans="3:8">
      <c r="C124" s="8">
        <f t="shared" si="27"/>
        <v>121</v>
      </c>
      <c r="D124" s="11">
        <f t="shared" si="15"/>
        <v>666666.66666666977</v>
      </c>
      <c r="E124" s="11">
        <f t="shared" si="28"/>
        <v>9444.4444444444762</v>
      </c>
      <c r="F124" s="11">
        <f t="shared" si="16"/>
        <v>6666.6666666666979</v>
      </c>
      <c r="G124" s="11">
        <f t="shared" si="19"/>
        <v>2777.7777777777778</v>
      </c>
      <c r="H124" s="11">
        <f t="shared" si="29"/>
        <v>663888.88888889202</v>
      </c>
    </row>
    <row r="125" spans="3:8">
      <c r="C125" s="8">
        <f t="shared" si="27"/>
        <v>122</v>
      </c>
      <c r="D125" s="11">
        <f t="shared" si="15"/>
        <v>663888.88888889202</v>
      </c>
      <c r="E125" s="11">
        <f t="shared" si="28"/>
        <v>9416.6666666666988</v>
      </c>
      <c r="F125" s="11">
        <f t="shared" si="16"/>
        <v>6638.8888888889205</v>
      </c>
      <c r="G125" s="11">
        <f t="shared" si="19"/>
        <v>2777.7777777777778</v>
      </c>
      <c r="H125" s="11">
        <f t="shared" si="29"/>
        <v>661111.11111111427</v>
      </c>
    </row>
    <row r="126" spans="3:8">
      <c r="C126" s="8">
        <f t="shared" si="27"/>
        <v>123</v>
      </c>
      <c r="D126" s="11">
        <f t="shared" si="15"/>
        <v>661111.11111111427</v>
      </c>
      <c r="E126" s="11">
        <f t="shared" si="28"/>
        <v>9388.8888888889214</v>
      </c>
      <c r="F126" s="11">
        <f t="shared" si="16"/>
        <v>6611.1111111111431</v>
      </c>
      <c r="G126" s="11">
        <f t="shared" si="19"/>
        <v>2777.7777777777778</v>
      </c>
      <c r="H126" s="11">
        <f t="shared" si="29"/>
        <v>658333.33333333652</v>
      </c>
    </row>
    <row r="127" spans="3:8">
      <c r="C127" s="8">
        <f t="shared" si="27"/>
        <v>124</v>
      </c>
      <c r="D127" s="11">
        <f t="shared" si="15"/>
        <v>658333.33333333652</v>
      </c>
      <c r="E127" s="11">
        <f t="shared" si="28"/>
        <v>9361.1111111111422</v>
      </c>
      <c r="F127" s="11">
        <f t="shared" si="16"/>
        <v>6583.3333333333649</v>
      </c>
      <c r="G127" s="11">
        <f t="shared" si="19"/>
        <v>2777.7777777777778</v>
      </c>
      <c r="H127" s="11">
        <f t="shared" si="29"/>
        <v>655555.55555555876</v>
      </c>
    </row>
    <row r="128" spans="3:8">
      <c r="C128" s="8">
        <f t="shared" si="27"/>
        <v>125</v>
      </c>
      <c r="D128" s="11">
        <f t="shared" si="15"/>
        <v>655555.55555555876</v>
      </c>
      <c r="E128" s="11">
        <f t="shared" si="28"/>
        <v>9333.3333333333649</v>
      </c>
      <c r="F128" s="11">
        <f t="shared" si="16"/>
        <v>6555.5555555555875</v>
      </c>
      <c r="G128" s="11">
        <f t="shared" si="19"/>
        <v>2777.7777777777778</v>
      </c>
      <c r="H128" s="11">
        <f t="shared" si="29"/>
        <v>652777.77777778101</v>
      </c>
    </row>
    <row r="129" spans="3:8">
      <c r="C129" s="8">
        <f t="shared" si="27"/>
        <v>126</v>
      </c>
      <c r="D129" s="11">
        <f t="shared" si="15"/>
        <v>652777.77777778101</v>
      </c>
      <c r="E129" s="11">
        <f t="shared" si="28"/>
        <v>9305.5555555555875</v>
      </c>
      <c r="F129" s="11">
        <f t="shared" si="16"/>
        <v>6527.7777777778101</v>
      </c>
      <c r="G129" s="11">
        <f t="shared" si="19"/>
        <v>2777.7777777777778</v>
      </c>
      <c r="H129" s="11">
        <f t="shared" si="29"/>
        <v>650000.00000000326</v>
      </c>
    </row>
    <row r="130" spans="3:8">
      <c r="C130" s="8">
        <f t="shared" si="27"/>
        <v>127</v>
      </c>
      <c r="D130" s="11">
        <f t="shared" si="15"/>
        <v>650000.00000000326</v>
      </c>
      <c r="E130" s="11">
        <f t="shared" si="28"/>
        <v>9277.7777777778101</v>
      </c>
      <c r="F130" s="11">
        <f t="shared" si="16"/>
        <v>6500.0000000000327</v>
      </c>
      <c r="G130" s="11">
        <f t="shared" si="19"/>
        <v>2777.7777777777778</v>
      </c>
      <c r="H130" s="11">
        <f t="shared" si="29"/>
        <v>647222.22222222551</v>
      </c>
    </row>
    <row r="131" spans="3:8">
      <c r="C131" s="8">
        <f t="shared" si="27"/>
        <v>128</v>
      </c>
      <c r="D131" s="11">
        <f t="shared" si="15"/>
        <v>647222.22222222551</v>
      </c>
      <c r="E131" s="11">
        <f t="shared" si="28"/>
        <v>9250.0000000000327</v>
      </c>
      <c r="F131" s="11">
        <f t="shared" si="16"/>
        <v>6472.2222222222554</v>
      </c>
      <c r="G131" s="11">
        <f t="shared" si="19"/>
        <v>2777.7777777777778</v>
      </c>
      <c r="H131" s="11">
        <f t="shared" si="29"/>
        <v>644444.44444444776</v>
      </c>
    </row>
    <row r="132" spans="3:8">
      <c r="C132" s="8">
        <f t="shared" si="27"/>
        <v>129</v>
      </c>
      <c r="D132" s="11">
        <f t="shared" ref="D132:D195" si="30">H131</f>
        <v>644444.44444444776</v>
      </c>
      <c r="E132" s="11">
        <f t="shared" si="28"/>
        <v>9222.2222222222554</v>
      </c>
      <c r="F132" s="11">
        <f t="shared" ref="F132:F195" si="31">(B$4/B$2)*H131</f>
        <v>6444.444444444478</v>
      </c>
      <c r="G132" s="11">
        <f t="shared" si="19"/>
        <v>2777.7777777777778</v>
      </c>
      <c r="H132" s="11">
        <f t="shared" si="29"/>
        <v>641666.66666667</v>
      </c>
    </row>
    <row r="133" spans="3:8">
      <c r="C133" s="8">
        <f t="shared" ref="C133:C148" si="32">1+C132</f>
        <v>130</v>
      </c>
      <c r="D133" s="11">
        <f t="shared" si="30"/>
        <v>641666.66666667</v>
      </c>
      <c r="E133" s="11">
        <f t="shared" ref="E133:E148" si="33">F133+G133</f>
        <v>9194.444444444478</v>
      </c>
      <c r="F133" s="11">
        <f t="shared" si="31"/>
        <v>6416.6666666667006</v>
      </c>
      <c r="G133" s="11">
        <f t="shared" ref="G133:G196" si="34">G132</f>
        <v>2777.7777777777778</v>
      </c>
      <c r="H133" s="11">
        <f t="shared" ref="H133:H148" si="35">D133-G133</f>
        <v>638888.88888889225</v>
      </c>
    </row>
    <row r="134" spans="3:8">
      <c r="C134" s="8">
        <f t="shared" si="32"/>
        <v>131</v>
      </c>
      <c r="D134" s="11">
        <f t="shared" si="30"/>
        <v>638888.88888889225</v>
      </c>
      <c r="E134" s="11">
        <f t="shared" si="33"/>
        <v>9166.6666666667006</v>
      </c>
      <c r="F134" s="11">
        <f t="shared" si="31"/>
        <v>6388.8888888889223</v>
      </c>
      <c r="G134" s="11">
        <f t="shared" si="34"/>
        <v>2777.7777777777778</v>
      </c>
      <c r="H134" s="11">
        <f t="shared" si="35"/>
        <v>636111.1111111145</v>
      </c>
    </row>
    <row r="135" spans="3:8">
      <c r="C135" s="8">
        <f t="shared" si="32"/>
        <v>132</v>
      </c>
      <c r="D135" s="11">
        <f t="shared" si="30"/>
        <v>636111.1111111145</v>
      </c>
      <c r="E135" s="11">
        <f t="shared" si="33"/>
        <v>9138.8888888889232</v>
      </c>
      <c r="F135" s="11">
        <f t="shared" si="31"/>
        <v>6361.111111111145</v>
      </c>
      <c r="G135" s="11">
        <f t="shared" si="34"/>
        <v>2777.7777777777778</v>
      </c>
      <c r="H135" s="11">
        <f t="shared" si="35"/>
        <v>633333.33333333675</v>
      </c>
    </row>
    <row r="136" spans="3:8">
      <c r="C136" s="8">
        <f t="shared" si="32"/>
        <v>133</v>
      </c>
      <c r="D136" s="11">
        <f t="shared" si="30"/>
        <v>633333.33333333675</v>
      </c>
      <c r="E136" s="11">
        <f t="shared" si="33"/>
        <v>9111.1111111111459</v>
      </c>
      <c r="F136" s="11">
        <f t="shared" si="31"/>
        <v>6333.3333333333676</v>
      </c>
      <c r="G136" s="11">
        <f t="shared" si="34"/>
        <v>2777.7777777777778</v>
      </c>
      <c r="H136" s="11">
        <f t="shared" si="35"/>
        <v>630555.555555559</v>
      </c>
    </row>
    <row r="137" spans="3:8">
      <c r="C137" s="8">
        <f t="shared" si="32"/>
        <v>134</v>
      </c>
      <c r="D137" s="11">
        <f t="shared" si="30"/>
        <v>630555.555555559</v>
      </c>
      <c r="E137" s="11">
        <f t="shared" si="33"/>
        <v>9083.3333333333685</v>
      </c>
      <c r="F137" s="11">
        <f t="shared" si="31"/>
        <v>6305.5555555555902</v>
      </c>
      <c r="G137" s="11">
        <f t="shared" si="34"/>
        <v>2777.7777777777778</v>
      </c>
      <c r="H137" s="11">
        <f t="shared" si="35"/>
        <v>627777.77777778124</v>
      </c>
    </row>
    <row r="138" spans="3:8">
      <c r="C138" s="8">
        <f t="shared" si="32"/>
        <v>135</v>
      </c>
      <c r="D138" s="11">
        <f t="shared" si="30"/>
        <v>627777.77777778124</v>
      </c>
      <c r="E138" s="11">
        <f t="shared" si="33"/>
        <v>9055.5555555555911</v>
      </c>
      <c r="F138" s="11">
        <f t="shared" si="31"/>
        <v>6277.7777777778128</v>
      </c>
      <c r="G138" s="11">
        <f t="shared" si="34"/>
        <v>2777.7777777777778</v>
      </c>
      <c r="H138" s="11">
        <f t="shared" si="35"/>
        <v>625000.00000000349</v>
      </c>
    </row>
    <row r="139" spans="3:8">
      <c r="C139" s="8">
        <f t="shared" si="32"/>
        <v>136</v>
      </c>
      <c r="D139" s="11">
        <f t="shared" si="30"/>
        <v>625000.00000000349</v>
      </c>
      <c r="E139" s="11">
        <f t="shared" si="33"/>
        <v>9027.7777777778138</v>
      </c>
      <c r="F139" s="11">
        <f t="shared" si="31"/>
        <v>6250.0000000000355</v>
      </c>
      <c r="G139" s="11">
        <f t="shared" si="34"/>
        <v>2777.7777777777778</v>
      </c>
      <c r="H139" s="11">
        <f t="shared" si="35"/>
        <v>622222.22222222574</v>
      </c>
    </row>
    <row r="140" spans="3:8">
      <c r="C140" s="8">
        <f t="shared" si="32"/>
        <v>137</v>
      </c>
      <c r="D140" s="11">
        <f t="shared" si="30"/>
        <v>622222.22222222574</v>
      </c>
      <c r="E140" s="11">
        <f t="shared" si="33"/>
        <v>9000.0000000000346</v>
      </c>
      <c r="F140" s="11">
        <f t="shared" si="31"/>
        <v>6222.2222222222572</v>
      </c>
      <c r="G140" s="11">
        <f t="shared" si="34"/>
        <v>2777.7777777777778</v>
      </c>
      <c r="H140" s="11">
        <f t="shared" si="35"/>
        <v>619444.44444444799</v>
      </c>
    </row>
    <row r="141" spans="3:8">
      <c r="C141" s="8">
        <f t="shared" si="32"/>
        <v>138</v>
      </c>
      <c r="D141" s="11">
        <f t="shared" si="30"/>
        <v>619444.44444444799</v>
      </c>
      <c r="E141" s="11">
        <f t="shared" si="33"/>
        <v>8972.2222222222572</v>
      </c>
      <c r="F141" s="11">
        <f t="shared" si="31"/>
        <v>6194.4444444444798</v>
      </c>
      <c r="G141" s="11">
        <f t="shared" si="34"/>
        <v>2777.7777777777778</v>
      </c>
      <c r="H141" s="11">
        <f t="shared" si="35"/>
        <v>616666.66666667024</v>
      </c>
    </row>
    <row r="142" spans="3:8">
      <c r="C142" s="8">
        <f t="shared" si="32"/>
        <v>139</v>
      </c>
      <c r="D142" s="11">
        <f t="shared" si="30"/>
        <v>616666.66666667024</v>
      </c>
      <c r="E142" s="11">
        <f t="shared" si="33"/>
        <v>8944.4444444444798</v>
      </c>
      <c r="F142" s="11">
        <f t="shared" si="31"/>
        <v>6166.6666666667024</v>
      </c>
      <c r="G142" s="11">
        <f t="shared" si="34"/>
        <v>2777.7777777777778</v>
      </c>
      <c r="H142" s="11">
        <f t="shared" si="35"/>
        <v>613888.88888889248</v>
      </c>
    </row>
    <row r="143" spans="3:8">
      <c r="C143" s="8">
        <f t="shared" si="32"/>
        <v>140</v>
      </c>
      <c r="D143" s="11">
        <f t="shared" si="30"/>
        <v>613888.88888889248</v>
      </c>
      <c r="E143" s="11">
        <f t="shared" si="33"/>
        <v>8916.6666666667024</v>
      </c>
      <c r="F143" s="11">
        <f t="shared" si="31"/>
        <v>6138.8888888889251</v>
      </c>
      <c r="G143" s="11">
        <f t="shared" si="34"/>
        <v>2777.7777777777778</v>
      </c>
      <c r="H143" s="11">
        <f t="shared" si="35"/>
        <v>611111.11111111473</v>
      </c>
    </row>
    <row r="144" spans="3:8">
      <c r="C144" s="8">
        <f t="shared" si="32"/>
        <v>141</v>
      </c>
      <c r="D144" s="11">
        <f t="shared" si="30"/>
        <v>611111.11111111473</v>
      </c>
      <c r="E144" s="11">
        <f t="shared" si="33"/>
        <v>8888.8888888889251</v>
      </c>
      <c r="F144" s="11">
        <f t="shared" si="31"/>
        <v>6111.1111111111477</v>
      </c>
      <c r="G144" s="11">
        <f t="shared" si="34"/>
        <v>2777.7777777777778</v>
      </c>
      <c r="H144" s="11">
        <f t="shared" si="35"/>
        <v>608333.33333333698</v>
      </c>
    </row>
    <row r="145" spans="3:8">
      <c r="C145" s="8">
        <f t="shared" si="32"/>
        <v>142</v>
      </c>
      <c r="D145" s="11">
        <f t="shared" si="30"/>
        <v>608333.33333333698</v>
      </c>
      <c r="E145" s="11">
        <f t="shared" si="33"/>
        <v>8861.1111111111477</v>
      </c>
      <c r="F145" s="11">
        <f t="shared" si="31"/>
        <v>6083.3333333333703</v>
      </c>
      <c r="G145" s="11">
        <f t="shared" si="34"/>
        <v>2777.7777777777778</v>
      </c>
      <c r="H145" s="11">
        <f t="shared" si="35"/>
        <v>605555.55555555923</v>
      </c>
    </row>
    <row r="146" spans="3:8">
      <c r="C146" s="8">
        <f t="shared" si="32"/>
        <v>143</v>
      </c>
      <c r="D146" s="11">
        <f t="shared" si="30"/>
        <v>605555.55555555923</v>
      </c>
      <c r="E146" s="11">
        <f t="shared" si="33"/>
        <v>8833.3333333333703</v>
      </c>
      <c r="F146" s="11">
        <f t="shared" si="31"/>
        <v>6055.555555555592</v>
      </c>
      <c r="G146" s="11">
        <f t="shared" si="34"/>
        <v>2777.7777777777778</v>
      </c>
      <c r="H146" s="11">
        <f t="shared" si="35"/>
        <v>602777.77777778148</v>
      </c>
    </row>
    <row r="147" spans="3:8">
      <c r="C147" s="8">
        <f t="shared" si="32"/>
        <v>144</v>
      </c>
      <c r="D147" s="11">
        <f t="shared" si="30"/>
        <v>602777.77777778148</v>
      </c>
      <c r="E147" s="11">
        <f t="shared" si="33"/>
        <v>8805.5555555555929</v>
      </c>
      <c r="F147" s="11">
        <f t="shared" si="31"/>
        <v>6027.7777777778147</v>
      </c>
      <c r="G147" s="11">
        <f t="shared" si="34"/>
        <v>2777.7777777777778</v>
      </c>
      <c r="H147" s="11">
        <f t="shared" si="35"/>
        <v>600000.00000000373</v>
      </c>
    </row>
    <row r="148" spans="3:8">
      <c r="C148" s="8">
        <f t="shared" si="32"/>
        <v>145</v>
      </c>
      <c r="D148" s="11">
        <f t="shared" si="30"/>
        <v>600000.00000000373</v>
      </c>
      <c r="E148" s="11">
        <f t="shared" si="33"/>
        <v>8777.7777777778156</v>
      </c>
      <c r="F148" s="11">
        <f t="shared" si="31"/>
        <v>6000.0000000000373</v>
      </c>
      <c r="G148" s="11">
        <f t="shared" si="34"/>
        <v>2777.7777777777778</v>
      </c>
      <c r="H148" s="11">
        <f t="shared" si="35"/>
        <v>597222.22222222597</v>
      </c>
    </row>
    <row r="149" spans="3:8">
      <c r="C149" s="8">
        <f t="shared" ref="C149:C164" si="36">1+C148</f>
        <v>146</v>
      </c>
      <c r="D149" s="11">
        <f t="shared" si="30"/>
        <v>597222.22222222597</v>
      </c>
      <c r="E149" s="11">
        <f t="shared" ref="E149:E164" si="37">F149+G149</f>
        <v>8750.0000000000382</v>
      </c>
      <c r="F149" s="11">
        <f t="shared" si="31"/>
        <v>5972.2222222222599</v>
      </c>
      <c r="G149" s="11">
        <f t="shared" si="34"/>
        <v>2777.7777777777778</v>
      </c>
      <c r="H149" s="11">
        <f t="shared" ref="H149:H164" si="38">D149-G149</f>
        <v>594444.44444444822</v>
      </c>
    </row>
    <row r="150" spans="3:8">
      <c r="C150" s="8">
        <f t="shared" si="36"/>
        <v>147</v>
      </c>
      <c r="D150" s="11">
        <f t="shared" si="30"/>
        <v>594444.44444444822</v>
      </c>
      <c r="E150" s="11">
        <f t="shared" si="37"/>
        <v>8722.2222222222608</v>
      </c>
      <c r="F150" s="11">
        <f t="shared" si="31"/>
        <v>5944.4444444444825</v>
      </c>
      <c r="G150" s="11">
        <f t="shared" si="34"/>
        <v>2777.7777777777778</v>
      </c>
      <c r="H150" s="11">
        <f t="shared" si="38"/>
        <v>591666.66666667047</v>
      </c>
    </row>
    <row r="151" spans="3:8">
      <c r="C151" s="8">
        <f t="shared" si="36"/>
        <v>148</v>
      </c>
      <c r="D151" s="11">
        <f t="shared" si="30"/>
        <v>591666.66666667047</v>
      </c>
      <c r="E151" s="11">
        <f t="shared" si="37"/>
        <v>8694.4444444444835</v>
      </c>
      <c r="F151" s="11">
        <f t="shared" si="31"/>
        <v>5916.6666666667052</v>
      </c>
      <c r="G151" s="11">
        <f t="shared" si="34"/>
        <v>2777.7777777777778</v>
      </c>
      <c r="H151" s="11">
        <f t="shared" si="38"/>
        <v>588888.88888889272</v>
      </c>
    </row>
    <row r="152" spans="3:8">
      <c r="C152" s="8">
        <f t="shared" si="36"/>
        <v>149</v>
      </c>
      <c r="D152" s="11">
        <f t="shared" si="30"/>
        <v>588888.88888889272</v>
      </c>
      <c r="E152" s="11">
        <f t="shared" si="37"/>
        <v>8666.6666666667043</v>
      </c>
      <c r="F152" s="11">
        <f t="shared" si="31"/>
        <v>5888.8888888889269</v>
      </c>
      <c r="G152" s="11">
        <f t="shared" si="34"/>
        <v>2777.7777777777778</v>
      </c>
      <c r="H152" s="11">
        <f t="shared" si="38"/>
        <v>586111.11111111497</v>
      </c>
    </row>
    <row r="153" spans="3:8">
      <c r="C153" s="8">
        <f t="shared" si="36"/>
        <v>150</v>
      </c>
      <c r="D153" s="11">
        <f t="shared" si="30"/>
        <v>586111.11111111497</v>
      </c>
      <c r="E153" s="11">
        <f t="shared" si="37"/>
        <v>8638.8888888889269</v>
      </c>
      <c r="F153" s="11">
        <f t="shared" si="31"/>
        <v>5861.1111111111495</v>
      </c>
      <c r="G153" s="11">
        <f t="shared" si="34"/>
        <v>2777.7777777777778</v>
      </c>
      <c r="H153" s="11">
        <f t="shared" si="38"/>
        <v>583333.33333333721</v>
      </c>
    </row>
    <row r="154" spans="3:8">
      <c r="C154" s="8">
        <f t="shared" si="36"/>
        <v>151</v>
      </c>
      <c r="D154" s="11">
        <f t="shared" si="30"/>
        <v>583333.33333333721</v>
      </c>
      <c r="E154" s="11">
        <f t="shared" si="37"/>
        <v>8611.1111111111495</v>
      </c>
      <c r="F154" s="11">
        <f t="shared" si="31"/>
        <v>5833.3333333333721</v>
      </c>
      <c r="G154" s="11">
        <f t="shared" si="34"/>
        <v>2777.7777777777778</v>
      </c>
      <c r="H154" s="11">
        <f t="shared" si="38"/>
        <v>580555.55555555946</v>
      </c>
    </row>
    <row r="155" spans="3:8">
      <c r="C155" s="8">
        <f t="shared" si="36"/>
        <v>152</v>
      </c>
      <c r="D155" s="11">
        <f t="shared" si="30"/>
        <v>580555.55555555946</v>
      </c>
      <c r="E155" s="11">
        <f t="shared" si="37"/>
        <v>8583.3333333333721</v>
      </c>
      <c r="F155" s="11">
        <f t="shared" si="31"/>
        <v>5805.5555555555948</v>
      </c>
      <c r="G155" s="11">
        <f t="shared" si="34"/>
        <v>2777.7777777777778</v>
      </c>
      <c r="H155" s="11">
        <f t="shared" si="38"/>
        <v>577777.77777778171</v>
      </c>
    </row>
    <row r="156" spans="3:8">
      <c r="C156" s="8">
        <f t="shared" si="36"/>
        <v>153</v>
      </c>
      <c r="D156" s="11">
        <f t="shared" si="30"/>
        <v>577777.77777778171</v>
      </c>
      <c r="E156" s="11">
        <f t="shared" si="37"/>
        <v>8555.5555555555948</v>
      </c>
      <c r="F156" s="11">
        <f t="shared" si="31"/>
        <v>5777.7777777778174</v>
      </c>
      <c r="G156" s="11">
        <f t="shared" si="34"/>
        <v>2777.7777777777778</v>
      </c>
      <c r="H156" s="11">
        <f t="shared" si="38"/>
        <v>575000.00000000396</v>
      </c>
    </row>
    <row r="157" spans="3:8">
      <c r="C157" s="8">
        <f t="shared" si="36"/>
        <v>154</v>
      </c>
      <c r="D157" s="11">
        <f t="shared" si="30"/>
        <v>575000.00000000396</v>
      </c>
      <c r="E157" s="11">
        <f t="shared" si="37"/>
        <v>8527.7777777778174</v>
      </c>
      <c r="F157" s="11">
        <f t="shared" si="31"/>
        <v>5750.00000000004</v>
      </c>
      <c r="G157" s="11">
        <f t="shared" si="34"/>
        <v>2777.7777777777778</v>
      </c>
      <c r="H157" s="11">
        <f t="shared" si="38"/>
        <v>572222.22222222621</v>
      </c>
    </row>
    <row r="158" spans="3:8">
      <c r="C158" s="8">
        <f t="shared" si="36"/>
        <v>155</v>
      </c>
      <c r="D158" s="11">
        <f t="shared" si="30"/>
        <v>572222.22222222621</v>
      </c>
      <c r="E158" s="11">
        <f t="shared" si="37"/>
        <v>8500.00000000004</v>
      </c>
      <c r="F158" s="11">
        <f t="shared" si="31"/>
        <v>5722.2222222222617</v>
      </c>
      <c r="G158" s="11">
        <f t="shared" si="34"/>
        <v>2777.7777777777778</v>
      </c>
      <c r="H158" s="11">
        <f t="shared" si="38"/>
        <v>569444.44444444845</v>
      </c>
    </row>
    <row r="159" spans="3:8">
      <c r="C159" s="8">
        <f t="shared" si="36"/>
        <v>156</v>
      </c>
      <c r="D159" s="11">
        <f t="shared" si="30"/>
        <v>569444.44444444845</v>
      </c>
      <c r="E159" s="11">
        <f t="shared" si="37"/>
        <v>8472.2222222222626</v>
      </c>
      <c r="F159" s="11">
        <f t="shared" si="31"/>
        <v>5694.4444444444844</v>
      </c>
      <c r="G159" s="11">
        <f t="shared" si="34"/>
        <v>2777.7777777777778</v>
      </c>
      <c r="H159" s="11">
        <f t="shared" si="38"/>
        <v>566666.6666666707</v>
      </c>
    </row>
    <row r="160" spans="3:8">
      <c r="C160" s="8">
        <f t="shared" si="36"/>
        <v>157</v>
      </c>
      <c r="D160" s="11">
        <f t="shared" si="30"/>
        <v>566666.6666666707</v>
      </c>
      <c r="E160" s="11">
        <f t="shared" si="37"/>
        <v>8444.4444444444853</v>
      </c>
      <c r="F160" s="11">
        <f t="shared" si="31"/>
        <v>5666.666666666707</v>
      </c>
      <c r="G160" s="11">
        <f t="shared" si="34"/>
        <v>2777.7777777777778</v>
      </c>
      <c r="H160" s="11">
        <f t="shared" si="38"/>
        <v>563888.88888889295</v>
      </c>
    </row>
    <row r="161" spans="3:8">
      <c r="C161" s="8">
        <f t="shared" si="36"/>
        <v>158</v>
      </c>
      <c r="D161" s="11">
        <f t="shared" si="30"/>
        <v>563888.88888889295</v>
      </c>
      <c r="E161" s="11">
        <f t="shared" si="37"/>
        <v>8416.6666666667079</v>
      </c>
      <c r="F161" s="11">
        <f t="shared" si="31"/>
        <v>5638.8888888889296</v>
      </c>
      <c r="G161" s="11">
        <f t="shared" si="34"/>
        <v>2777.7777777777778</v>
      </c>
      <c r="H161" s="11">
        <f t="shared" si="38"/>
        <v>561111.1111111152</v>
      </c>
    </row>
    <row r="162" spans="3:8">
      <c r="C162" s="8">
        <f t="shared" si="36"/>
        <v>159</v>
      </c>
      <c r="D162" s="11">
        <f t="shared" si="30"/>
        <v>561111.1111111152</v>
      </c>
      <c r="E162" s="11">
        <f t="shared" si="37"/>
        <v>8388.8888888889305</v>
      </c>
      <c r="F162" s="11">
        <f t="shared" si="31"/>
        <v>5611.1111111111522</v>
      </c>
      <c r="G162" s="11">
        <f t="shared" si="34"/>
        <v>2777.7777777777778</v>
      </c>
      <c r="H162" s="11">
        <f t="shared" si="38"/>
        <v>558333.33333333745</v>
      </c>
    </row>
    <row r="163" spans="3:8">
      <c r="C163" s="8">
        <f t="shared" si="36"/>
        <v>160</v>
      </c>
      <c r="D163" s="11">
        <f t="shared" si="30"/>
        <v>558333.33333333745</v>
      </c>
      <c r="E163" s="11">
        <f t="shared" si="37"/>
        <v>8361.1111111111531</v>
      </c>
      <c r="F163" s="11">
        <f t="shared" si="31"/>
        <v>5583.3333333333749</v>
      </c>
      <c r="G163" s="11">
        <f t="shared" si="34"/>
        <v>2777.7777777777778</v>
      </c>
      <c r="H163" s="11">
        <f t="shared" si="38"/>
        <v>555555.55555555969</v>
      </c>
    </row>
    <row r="164" spans="3:8">
      <c r="C164" s="8">
        <f t="shared" si="36"/>
        <v>161</v>
      </c>
      <c r="D164" s="11">
        <f t="shared" si="30"/>
        <v>555555.55555555969</v>
      </c>
      <c r="E164" s="11">
        <f t="shared" si="37"/>
        <v>8333.3333333333758</v>
      </c>
      <c r="F164" s="11">
        <f t="shared" si="31"/>
        <v>5555.5555555555975</v>
      </c>
      <c r="G164" s="11">
        <f t="shared" si="34"/>
        <v>2777.7777777777778</v>
      </c>
      <c r="H164" s="11">
        <f t="shared" si="38"/>
        <v>552777.77777778194</v>
      </c>
    </row>
    <row r="165" spans="3:8">
      <c r="C165" s="8">
        <f t="shared" ref="C165:C180" si="39">1+C164</f>
        <v>162</v>
      </c>
      <c r="D165" s="11">
        <f t="shared" si="30"/>
        <v>552777.77777778194</v>
      </c>
      <c r="E165" s="11">
        <f t="shared" ref="E165:E180" si="40">F165+G165</f>
        <v>8305.5555555555966</v>
      </c>
      <c r="F165" s="11">
        <f t="shared" si="31"/>
        <v>5527.7777777778192</v>
      </c>
      <c r="G165" s="11">
        <f t="shared" si="34"/>
        <v>2777.7777777777778</v>
      </c>
      <c r="H165" s="11">
        <f t="shared" ref="H165:H180" si="41">D165-G165</f>
        <v>550000.00000000419</v>
      </c>
    </row>
    <row r="166" spans="3:8">
      <c r="C166" s="8">
        <f t="shared" si="39"/>
        <v>163</v>
      </c>
      <c r="D166" s="11">
        <f t="shared" si="30"/>
        <v>550000.00000000419</v>
      </c>
      <c r="E166" s="11">
        <f t="shared" si="40"/>
        <v>8277.7777777778192</v>
      </c>
      <c r="F166" s="11">
        <f t="shared" si="31"/>
        <v>5500.0000000000418</v>
      </c>
      <c r="G166" s="11">
        <f t="shared" si="34"/>
        <v>2777.7777777777778</v>
      </c>
      <c r="H166" s="11">
        <f t="shared" si="41"/>
        <v>547222.22222222644</v>
      </c>
    </row>
    <row r="167" spans="3:8">
      <c r="C167" s="8">
        <f t="shared" si="39"/>
        <v>164</v>
      </c>
      <c r="D167" s="11">
        <f t="shared" si="30"/>
        <v>547222.22222222644</v>
      </c>
      <c r="E167" s="11">
        <f t="shared" si="40"/>
        <v>8250.0000000000418</v>
      </c>
      <c r="F167" s="11">
        <f t="shared" si="31"/>
        <v>5472.2222222222645</v>
      </c>
      <c r="G167" s="11">
        <f t="shared" si="34"/>
        <v>2777.7777777777778</v>
      </c>
      <c r="H167" s="11">
        <f t="shared" si="41"/>
        <v>544444.44444444869</v>
      </c>
    </row>
    <row r="168" spans="3:8">
      <c r="C168" s="8">
        <f t="shared" si="39"/>
        <v>165</v>
      </c>
      <c r="D168" s="11">
        <f t="shared" si="30"/>
        <v>544444.44444444869</v>
      </c>
      <c r="E168" s="11">
        <f t="shared" si="40"/>
        <v>8222.2222222222645</v>
      </c>
      <c r="F168" s="11">
        <f t="shared" si="31"/>
        <v>5444.4444444444871</v>
      </c>
      <c r="G168" s="11">
        <f t="shared" si="34"/>
        <v>2777.7777777777778</v>
      </c>
      <c r="H168" s="11">
        <f t="shared" si="41"/>
        <v>541666.66666667094</v>
      </c>
    </row>
    <row r="169" spans="3:8">
      <c r="C169" s="8">
        <f t="shared" si="39"/>
        <v>166</v>
      </c>
      <c r="D169" s="11">
        <f t="shared" si="30"/>
        <v>541666.66666667094</v>
      </c>
      <c r="E169" s="11">
        <f t="shared" si="40"/>
        <v>8194.4444444444871</v>
      </c>
      <c r="F169" s="11">
        <f t="shared" si="31"/>
        <v>5416.6666666667097</v>
      </c>
      <c r="G169" s="11">
        <f t="shared" si="34"/>
        <v>2777.7777777777778</v>
      </c>
      <c r="H169" s="11">
        <f t="shared" si="41"/>
        <v>538888.88888889318</v>
      </c>
    </row>
    <row r="170" spans="3:8">
      <c r="C170" s="8">
        <f t="shared" si="39"/>
        <v>167</v>
      </c>
      <c r="D170" s="11">
        <f t="shared" si="30"/>
        <v>538888.88888889318</v>
      </c>
      <c r="E170" s="11">
        <f t="shared" si="40"/>
        <v>8166.6666666667097</v>
      </c>
      <c r="F170" s="11">
        <f t="shared" si="31"/>
        <v>5388.8888888889323</v>
      </c>
      <c r="G170" s="11">
        <f t="shared" si="34"/>
        <v>2777.7777777777778</v>
      </c>
      <c r="H170" s="11">
        <f t="shared" si="41"/>
        <v>536111.11111111543</v>
      </c>
    </row>
    <row r="171" spans="3:8">
      <c r="C171" s="8">
        <f t="shared" si="39"/>
        <v>168</v>
      </c>
      <c r="D171" s="11">
        <f t="shared" si="30"/>
        <v>536111.11111111543</v>
      </c>
      <c r="E171" s="11">
        <f t="shared" si="40"/>
        <v>8138.8888888889323</v>
      </c>
      <c r="F171" s="11">
        <f t="shared" si="31"/>
        <v>5361.1111111111541</v>
      </c>
      <c r="G171" s="11">
        <f t="shared" si="34"/>
        <v>2777.7777777777778</v>
      </c>
      <c r="H171" s="11">
        <f t="shared" si="41"/>
        <v>533333.33333333768</v>
      </c>
    </row>
    <row r="172" spans="3:8">
      <c r="C172" s="8">
        <f t="shared" si="39"/>
        <v>169</v>
      </c>
      <c r="D172" s="11">
        <f t="shared" si="30"/>
        <v>533333.33333333768</v>
      </c>
      <c r="E172" s="11">
        <f t="shared" si="40"/>
        <v>8111.111111111155</v>
      </c>
      <c r="F172" s="11">
        <f t="shared" si="31"/>
        <v>5333.3333333333767</v>
      </c>
      <c r="G172" s="11">
        <f t="shared" si="34"/>
        <v>2777.7777777777778</v>
      </c>
      <c r="H172" s="11">
        <f t="shared" si="41"/>
        <v>530555.55555555993</v>
      </c>
    </row>
    <row r="173" spans="3:8">
      <c r="C173" s="8">
        <f t="shared" si="39"/>
        <v>170</v>
      </c>
      <c r="D173" s="11">
        <f t="shared" si="30"/>
        <v>530555.55555555993</v>
      </c>
      <c r="E173" s="11">
        <f t="shared" si="40"/>
        <v>8083.3333333333776</v>
      </c>
      <c r="F173" s="11">
        <f t="shared" si="31"/>
        <v>5305.5555555555993</v>
      </c>
      <c r="G173" s="11">
        <f t="shared" si="34"/>
        <v>2777.7777777777778</v>
      </c>
      <c r="H173" s="11">
        <f t="shared" si="41"/>
        <v>527777.77777778218</v>
      </c>
    </row>
    <row r="174" spans="3:8">
      <c r="C174" s="8">
        <f t="shared" si="39"/>
        <v>171</v>
      </c>
      <c r="D174" s="11">
        <f t="shared" si="30"/>
        <v>527777.77777778218</v>
      </c>
      <c r="E174" s="11">
        <f t="shared" si="40"/>
        <v>8055.5555555556002</v>
      </c>
      <c r="F174" s="11">
        <f t="shared" si="31"/>
        <v>5277.7777777778219</v>
      </c>
      <c r="G174" s="11">
        <f t="shared" si="34"/>
        <v>2777.7777777777778</v>
      </c>
      <c r="H174" s="11">
        <f t="shared" si="41"/>
        <v>525000.00000000442</v>
      </c>
    </row>
    <row r="175" spans="3:8">
      <c r="C175" s="8">
        <f t="shared" si="39"/>
        <v>172</v>
      </c>
      <c r="D175" s="11">
        <f t="shared" si="30"/>
        <v>525000.00000000442</v>
      </c>
      <c r="E175" s="11">
        <f t="shared" si="40"/>
        <v>8027.7777777778228</v>
      </c>
      <c r="F175" s="11">
        <f t="shared" si="31"/>
        <v>5250.0000000000446</v>
      </c>
      <c r="G175" s="11">
        <f t="shared" si="34"/>
        <v>2777.7777777777778</v>
      </c>
      <c r="H175" s="11">
        <f t="shared" si="41"/>
        <v>522222.22222222667</v>
      </c>
    </row>
    <row r="176" spans="3:8">
      <c r="C176" s="8">
        <f t="shared" si="39"/>
        <v>173</v>
      </c>
      <c r="D176" s="11">
        <f t="shared" si="30"/>
        <v>522222.22222222667</v>
      </c>
      <c r="E176" s="11">
        <f t="shared" si="40"/>
        <v>8000.0000000000455</v>
      </c>
      <c r="F176" s="11">
        <f t="shared" si="31"/>
        <v>5222.2222222222672</v>
      </c>
      <c r="G176" s="11">
        <f t="shared" si="34"/>
        <v>2777.7777777777778</v>
      </c>
      <c r="H176" s="11">
        <f t="shared" si="41"/>
        <v>519444.44444444892</v>
      </c>
    </row>
    <row r="177" spans="3:8">
      <c r="C177" s="8">
        <f t="shared" si="39"/>
        <v>174</v>
      </c>
      <c r="D177" s="11">
        <f t="shared" si="30"/>
        <v>519444.44444444892</v>
      </c>
      <c r="E177" s="11">
        <f t="shared" si="40"/>
        <v>7972.2222222222663</v>
      </c>
      <c r="F177" s="11">
        <f t="shared" si="31"/>
        <v>5194.4444444444889</v>
      </c>
      <c r="G177" s="11">
        <f t="shared" si="34"/>
        <v>2777.7777777777778</v>
      </c>
      <c r="H177" s="11">
        <f t="shared" si="41"/>
        <v>516666.66666667117</v>
      </c>
    </row>
    <row r="178" spans="3:8">
      <c r="C178" s="8">
        <f t="shared" si="39"/>
        <v>175</v>
      </c>
      <c r="D178" s="11">
        <f t="shared" si="30"/>
        <v>516666.66666667117</v>
      </c>
      <c r="E178" s="11">
        <f t="shared" si="40"/>
        <v>7944.4444444444889</v>
      </c>
      <c r="F178" s="11">
        <f t="shared" si="31"/>
        <v>5166.6666666667115</v>
      </c>
      <c r="G178" s="11">
        <f t="shared" si="34"/>
        <v>2777.7777777777778</v>
      </c>
      <c r="H178" s="11">
        <f t="shared" si="41"/>
        <v>513888.88888889342</v>
      </c>
    </row>
    <row r="179" spans="3:8">
      <c r="C179" s="8">
        <f t="shared" si="39"/>
        <v>176</v>
      </c>
      <c r="D179" s="11">
        <f t="shared" si="30"/>
        <v>513888.88888889342</v>
      </c>
      <c r="E179" s="11">
        <f t="shared" si="40"/>
        <v>7916.6666666667115</v>
      </c>
      <c r="F179" s="11">
        <f t="shared" si="31"/>
        <v>5138.8888888889342</v>
      </c>
      <c r="G179" s="11">
        <f t="shared" si="34"/>
        <v>2777.7777777777778</v>
      </c>
      <c r="H179" s="11">
        <f t="shared" si="41"/>
        <v>511111.11111111566</v>
      </c>
    </row>
    <row r="180" spans="3:8">
      <c r="C180" s="8">
        <f t="shared" si="39"/>
        <v>177</v>
      </c>
      <c r="D180" s="11">
        <f t="shared" si="30"/>
        <v>511111.11111111566</v>
      </c>
      <c r="E180" s="11">
        <f t="shared" si="40"/>
        <v>7888.8888888889342</v>
      </c>
      <c r="F180" s="11">
        <f t="shared" si="31"/>
        <v>5111.1111111111568</v>
      </c>
      <c r="G180" s="11">
        <f t="shared" si="34"/>
        <v>2777.7777777777778</v>
      </c>
      <c r="H180" s="11">
        <f t="shared" si="41"/>
        <v>508333.33333333791</v>
      </c>
    </row>
    <row r="181" spans="3:8">
      <c r="C181" s="8">
        <f t="shared" ref="C181:C196" si="42">1+C180</f>
        <v>178</v>
      </c>
      <c r="D181" s="11">
        <f t="shared" si="30"/>
        <v>508333.33333333791</v>
      </c>
      <c r="E181" s="11">
        <f t="shared" ref="E181:E196" si="43">F181+G181</f>
        <v>7861.1111111111568</v>
      </c>
      <c r="F181" s="11">
        <f t="shared" si="31"/>
        <v>5083.3333333333794</v>
      </c>
      <c r="G181" s="11">
        <f t="shared" si="34"/>
        <v>2777.7777777777778</v>
      </c>
      <c r="H181" s="11">
        <f t="shared" ref="H181:H196" si="44">D181-G181</f>
        <v>505555.55555556016</v>
      </c>
    </row>
    <row r="182" spans="3:8">
      <c r="C182" s="8">
        <f t="shared" si="42"/>
        <v>179</v>
      </c>
      <c r="D182" s="11">
        <f t="shared" si="30"/>
        <v>505555.55555556016</v>
      </c>
      <c r="E182" s="11">
        <f t="shared" si="43"/>
        <v>7833.3333333333794</v>
      </c>
      <c r="F182" s="11">
        <f t="shared" si="31"/>
        <v>5055.555555555602</v>
      </c>
      <c r="G182" s="11">
        <f t="shared" si="34"/>
        <v>2777.7777777777778</v>
      </c>
      <c r="H182" s="11">
        <f t="shared" si="44"/>
        <v>502777.77777778241</v>
      </c>
    </row>
    <row r="183" spans="3:8">
      <c r="C183" s="8">
        <f t="shared" si="42"/>
        <v>180</v>
      </c>
      <c r="D183" s="11">
        <f t="shared" si="30"/>
        <v>502777.77777778241</v>
      </c>
      <c r="E183" s="11">
        <f t="shared" si="43"/>
        <v>7805.555555555602</v>
      </c>
      <c r="F183" s="11">
        <f t="shared" si="31"/>
        <v>5027.7777777778238</v>
      </c>
      <c r="G183" s="11">
        <f t="shared" si="34"/>
        <v>2777.7777777777778</v>
      </c>
      <c r="H183" s="11">
        <f t="shared" si="44"/>
        <v>500000.00000000466</v>
      </c>
    </row>
    <row r="184" spans="3:8">
      <c r="C184" s="8">
        <f t="shared" si="42"/>
        <v>181</v>
      </c>
      <c r="D184" s="11">
        <f t="shared" si="30"/>
        <v>500000.00000000466</v>
      </c>
      <c r="E184" s="11">
        <f t="shared" si="43"/>
        <v>7777.7777777778247</v>
      </c>
      <c r="F184" s="11">
        <f t="shared" si="31"/>
        <v>5000.0000000000464</v>
      </c>
      <c r="G184" s="11">
        <f t="shared" si="34"/>
        <v>2777.7777777777778</v>
      </c>
      <c r="H184" s="11">
        <f t="shared" si="44"/>
        <v>497222.2222222269</v>
      </c>
    </row>
    <row r="185" spans="3:8">
      <c r="C185" s="8">
        <f t="shared" si="42"/>
        <v>182</v>
      </c>
      <c r="D185" s="11">
        <f t="shared" si="30"/>
        <v>497222.2222222269</v>
      </c>
      <c r="E185" s="11">
        <f t="shared" si="43"/>
        <v>7750.0000000000473</v>
      </c>
      <c r="F185" s="11">
        <f t="shared" si="31"/>
        <v>4972.222222222269</v>
      </c>
      <c r="G185" s="11">
        <f t="shared" si="34"/>
        <v>2777.7777777777778</v>
      </c>
      <c r="H185" s="11">
        <f t="shared" si="44"/>
        <v>494444.44444444915</v>
      </c>
    </row>
    <row r="186" spans="3:8">
      <c r="C186" s="8">
        <f t="shared" si="42"/>
        <v>183</v>
      </c>
      <c r="D186" s="11">
        <f t="shared" si="30"/>
        <v>494444.44444444915</v>
      </c>
      <c r="E186" s="11">
        <f t="shared" si="43"/>
        <v>7722.2222222222699</v>
      </c>
      <c r="F186" s="11">
        <f t="shared" si="31"/>
        <v>4944.4444444444916</v>
      </c>
      <c r="G186" s="11">
        <f t="shared" si="34"/>
        <v>2777.7777777777778</v>
      </c>
      <c r="H186" s="11">
        <f t="shared" si="44"/>
        <v>491666.6666666714</v>
      </c>
    </row>
    <row r="187" spans="3:8">
      <c r="C187" s="8">
        <f t="shared" si="42"/>
        <v>184</v>
      </c>
      <c r="D187" s="11">
        <f t="shared" si="30"/>
        <v>491666.6666666714</v>
      </c>
      <c r="E187" s="11">
        <f t="shared" si="43"/>
        <v>7694.4444444444925</v>
      </c>
      <c r="F187" s="11">
        <f t="shared" si="31"/>
        <v>4916.6666666667143</v>
      </c>
      <c r="G187" s="11">
        <f t="shared" si="34"/>
        <v>2777.7777777777778</v>
      </c>
      <c r="H187" s="11">
        <f t="shared" si="44"/>
        <v>488888.88888889365</v>
      </c>
    </row>
    <row r="188" spans="3:8">
      <c r="C188" s="8">
        <f t="shared" si="42"/>
        <v>185</v>
      </c>
      <c r="D188" s="11">
        <f t="shared" si="30"/>
        <v>488888.88888889365</v>
      </c>
      <c r="E188" s="11">
        <f t="shared" si="43"/>
        <v>7666.6666666667152</v>
      </c>
      <c r="F188" s="11">
        <f t="shared" si="31"/>
        <v>4888.8888888889369</v>
      </c>
      <c r="G188" s="11">
        <f t="shared" si="34"/>
        <v>2777.7777777777778</v>
      </c>
      <c r="H188" s="11">
        <f t="shared" si="44"/>
        <v>486111.1111111159</v>
      </c>
    </row>
    <row r="189" spans="3:8">
      <c r="C189" s="8">
        <f t="shared" si="42"/>
        <v>186</v>
      </c>
      <c r="D189" s="11">
        <f t="shared" si="30"/>
        <v>486111.1111111159</v>
      </c>
      <c r="E189" s="11">
        <f t="shared" si="43"/>
        <v>7638.8888888889378</v>
      </c>
      <c r="F189" s="11">
        <f t="shared" si="31"/>
        <v>4861.1111111111595</v>
      </c>
      <c r="G189" s="11">
        <f t="shared" si="34"/>
        <v>2777.7777777777778</v>
      </c>
      <c r="H189" s="11">
        <f t="shared" si="44"/>
        <v>483333.33333333815</v>
      </c>
    </row>
    <row r="190" spans="3:8">
      <c r="C190" s="8">
        <f t="shared" si="42"/>
        <v>187</v>
      </c>
      <c r="D190" s="11">
        <f t="shared" si="30"/>
        <v>483333.33333333815</v>
      </c>
      <c r="E190" s="11">
        <f t="shared" si="43"/>
        <v>7611.1111111111586</v>
      </c>
      <c r="F190" s="11">
        <f t="shared" si="31"/>
        <v>4833.3333333333812</v>
      </c>
      <c r="G190" s="11">
        <f t="shared" si="34"/>
        <v>2777.7777777777778</v>
      </c>
      <c r="H190" s="11">
        <f t="shared" si="44"/>
        <v>480555.55555556039</v>
      </c>
    </row>
    <row r="191" spans="3:8">
      <c r="C191" s="8">
        <f t="shared" si="42"/>
        <v>188</v>
      </c>
      <c r="D191" s="11">
        <f t="shared" si="30"/>
        <v>480555.55555556039</v>
      </c>
      <c r="E191" s="11">
        <f t="shared" si="43"/>
        <v>7583.3333333333812</v>
      </c>
      <c r="F191" s="11">
        <f t="shared" si="31"/>
        <v>4805.5555555556039</v>
      </c>
      <c r="G191" s="11">
        <f t="shared" si="34"/>
        <v>2777.7777777777778</v>
      </c>
      <c r="H191" s="11">
        <f t="shared" si="44"/>
        <v>477777.77777778264</v>
      </c>
    </row>
    <row r="192" spans="3:8">
      <c r="C192" s="8">
        <f t="shared" si="42"/>
        <v>189</v>
      </c>
      <c r="D192" s="11">
        <f t="shared" si="30"/>
        <v>477777.77777778264</v>
      </c>
      <c r="E192" s="11">
        <f t="shared" si="43"/>
        <v>7555.5555555556039</v>
      </c>
      <c r="F192" s="11">
        <f t="shared" si="31"/>
        <v>4777.7777777778265</v>
      </c>
      <c r="G192" s="11">
        <f t="shared" si="34"/>
        <v>2777.7777777777778</v>
      </c>
      <c r="H192" s="11">
        <f t="shared" si="44"/>
        <v>475000.00000000489</v>
      </c>
    </row>
    <row r="193" spans="3:8">
      <c r="C193" s="8">
        <f t="shared" si="42"/>
        <v>190</v>
      </c>
      <c r="D193" s="11">
        <f t="shared" si="30"/>
        <v>475000.00000000489</v>
      </c>
      <c r="E193" s="11">
        <f t="shared" si="43"/>
        <v>7527.7777777778265</v>
      </c>
      <c r="F193" s="11">
        <f t="shared" si="31"/>
        <v>4750.0000000000491</v>
      </c>
      <c r="G193" s="11">
        <f t="shared" si="34"/>
        <v>2777.7777777777778</v>
      </c>
      <c r="H193" s="11">
        <f t="shared" si="44"/>
        <v>472222.22222222714</v>
      </c>
    </row>
    <row r="194" spans="3:8">
      <c r="C194" s="8">
        <f t="shared" si="42"/>
        <v>191</v>
      </c>
      <c r="D194" s="11">
        <f t="shared" si="30"/>
        <v>472222.22222222714</v>
      </c>
      <c r="E194" s="11">
        <f t="shared" si="43"/>
        <v>7500.0000000000491</v>
      </c>
      <c r="F194" s="11">
        <f t="shared" si="31"/>
        <v>4722.2222222222717</v>
      </c>
      <c r="G194" s="11">
        <f t="shared" si="34"/>
        <v>2777.7777777777778</v>
      </c>
      <c r="H194" s="11">
        <f t="shared" si="44"/>
        <v>469444.44444444939</v>
      </c>
    </row>
    <row r="195" spans="3:8">
      <c r="C195" s="8">
        <f t="shared" si="42"/>
        <v>192</v>
      </c>
      <c r="D195" s="11">
        <f t="shared" si="30"/>
        <v>469444.44444444939</v>
      </c>
      <c r="E195" s="11">
        <f t="shared" si="43"/>
        <v>7472.2222222222717</v>
      </c>
      <c r="F195" s="11">
        <f t="shared" si="31"/>
        <v>4694.4444444444944</v>
      </c>
      <c r="G195" s="11">
        <f t="shared" si="34"/>
        <v>2777.7777777777778</v>
      </c>
      <c r="H195" s="11">
        <f t="shared" si="44"/>
        <v>466666.66666667163</v>
      </c>
    </row>
    <row r="196" spans="3:8">
      <c r="C196" s="8">
        <f t="shared" si="42"/>
        <v>193</v>
      </c>
      <c r="D196" s="11">
        <f t="shared" ref="D196:D259" si="45">H195</f>
        <v>466666.66666667163</v>
      </c>
      <c r="E196" s="11">
        <f t="shared" si="43"/>
        <v>7444.4444444444944</v>
      </c>
      <c r="F196" s="11">
        <f t="shared" ref="F196:F259" si="46">(B$4/B$2)*H195</f>
        <v>4666.6666666667161</v>
      </c>
      <c r="G196" s="11">
        <f t="shared" si="34"/>
        <v>2777.7777777777778</v>
      </c>
      <c r="H196" s="11">
        <f t="shared" si="44"/>
        <v>463888.88888889388</v>
      </c>
    </row>
    <row r="197" spans="3:8">
      <c r="C197" s="8">
        <f t="shared" ref="C197:C212" si="47">1+C196</f>
        <v>194</v>
      </c>
      <c r="D197" s="11">
        <f t="shared" si="45"/>
        <v>463888.88888889388</v>
      </c>
      <c r="E197" s="11">
        <f t="shared" ref="E197:E212" si="48">F197+G197</f>
        <v>7416.666666666717</v>
      </c>
      <c r="F197" s="11">
        <f t="shared" si="46"/>
        <v>4638.8888888889387</v>
      </c>
      <c r="G197" s="11">
        <f t="shared" ref="G197:G260" si="49">G196</f>
        <v>2777.7777777777778</v>
      </c>
      <c r="H197" s="11">
        <f t="shared" ref="H197:H212" si="50">D197-G197</f>
        <v>461111.11111111613</v>
      </c>
    </row>
    <row r="198" spans="3:8">
      <c r="C198" s="8">
        <f t="shared" si="47"/>
        <v>195</v>
      </c>
      <c r="D198" s="11">
        <f t="shared" si="45"/>
        <v>461111.11111111613</v>
      </c>
      <c r="E198" s="11">
        <f t="shared" si="48"/>
        <v>7388.8888888889396</v>
      </c>
      <c r="F198" s="11">
        <f t="shared" si="46"/>
        <v>4611.1111111111613</v>
      </c>
      <c r="G198" s="11">
        <f t="shared" si="49"/>
        <v>2777.7777777777778</v>
      </c>
      <c r="H198" s="11">
        <f t="shared" si="50"/>
        <v>458333.33333333838</v>
      </c>
    </row>
    <row r="199" spans="3:8">
      <c r="C199" s="8">
        <f t="shared" si="47"/>
        <v>196</v>
      </c>
      <c r="D199" s="11">
        <f t="shared" si="45"/>
        <v>458333.33333333838</v>
      </c>
      <c r="E199" s="11">
        <f t="shared" si="48"/>
        <v>7361.1111111111622</v>
      </c>
      <c r="F199" s="11">
        <f t="shared" si="46"/>
        <v>4583.333333333384</v>
      </c>
      <c r="G199" s="11">
        <f t="shared" si="49"/>
        <v>2777.7777777777778</v>
      </c>
      <c r="H199" s="11">
        <f t="shared" si="50"/>
        <v>455555.55555556063</v>
      </c>
    </row>
    <row r="200" spans="3:8">
      <c r="C200" s="8">
        <f t="shared" si="47"/>
        <v>197</v>
      </c>
      <c r="D200" s="11">
        <f t="shared" si="45"/>
        <v>455555.55555556063</v>
      </c>
      <c r="E200" s="11">
        <f t="shared" si="48"/>
        <v>7333.3333333333849</v>
      </c>
      <c r="F200" s="11">
        <f t="shared" si="46"/>
        <v>4555.5555555556066</v>
      </c>
      <c r="G200" s="11">
        <f t="shared" si="49"/>
        <v>2777.7777777777778</v>
      </c>
      <c r="H200" s="11">
        <f t="shared" si="50"/>
        <v>452777.77777778287</v>
      </c>
    </row>
    <row r="201" spans="3:8">
      <c r="C201" s="8">
        <f t="shared" si="47"/>
        <v>198</v>
      </c>
      <c r="D201" s="11">
        <f t="shared" si="45"/>
        <v>452777.77777778287</v>
      </c>
      <c r="E201" s="11">
        <f t="shared" si="48"/>
        <v>7305.5555555556075</v>
      </c>
      <c r="F201" s="11">
        <f t="shared" si="46"/>
        <v>4527.7777777778292</v>
      </c>
      <c r="G201" s="11">
        <f t="shared" si="49"/>
        <v>2777.7777777777778</v>
      </c>
      <c r="H201" s="11">
        <f t="shared" si="50"/>
        <v>450000.00000000512</v>
      </c>
    </row>
    <row r="202" spans="3:8">
      <c r="C202" s="8">
        <f t="shared" si="47"/>
        <v>199</v>
      </c>
      <c r="D202" s="11">
        <f t="shared" si="45"/>
        <v>450000.00000000512</v>
      </c>
      <c r="E202" s="11">
        <f t="shared" si="48"/>
        <v>7277.7777777778283</v>
      </c>
      <c r="F202" s="11">
        <f t="shared" si="46"/>
        <v>4500.0000000000509</v>
      </c>
      <c r="G202" s="11">
        <f t="shared" si="49"/>
        <v>2777.7777777777778</v>
      </c>
      <c r="H202" s="11">
        <f t="shared" si="50"/>
        <v>447222.22222222737</v>
      </c>
    </row>
    <row r="203" spans="3:8">
      <c r="C203" s="8">
        <f t="shared" si="47"/>
        <v>200</v>
      </c>
      <c r="D203" s="11">
        <f t="shared" si="45"/>
        <v>447222.22222222737</v>
      </c>
      <c r="E203" s="11">
        <f t="shared" si="48"/>
        <v>7250.0000000000509</v>
      </c>
      <c r="F203" s="11">
        <f t="shared" si="46"/>
        <v>4472.2222222222736</v>
      </c>
      <c r="G203" s="11">
        <f t="shared" si="49"/>
        <v>2777.7777777777778</v>
      </c>
      <c r="H203" s="11">
        <f t="shared" si="50"/>
        <v>444444.44444444962</v>
      </c>
    </row>
    <row r="204" spans="3:8">
      <c r="C204" s="8">
        <f t="shared" si="47"/>
        <v>201</v>
      </c>
      <c r="D204" s="11">
        <f t="shared" si="45"/>
        <v>444444.44444444962</v>
      </c>
      <c r="E204" s="11">
        <f t="shared" si="48"/>
        <v>7222.2222222222736</v>
      </c>
      <c r="F204" s="11">
        <f t="shared" si="46"/>
        <v>4444.4444444444962</v>
      </c>
      <c r="G204" s="11">
        <f t="shared" si="49"/>
        <v>2777.7777777777778</v>
      </c>
      <c r="H204" s="11">
        <f t="shared" si="50"/>
        <v>441666.66666667187</v>
      </c>
    </row>
    <row r="205" spans="3:8">
      <c r="C205" s="8">
        <f t="shared" si="47"/>
        <v>202</v>
      </c>
      <c r="D205" s="11">
        <f t="shared" si="45"/>
        <v>441666.66666667187</v>
      </c>
      <c r="E205" s="11">
        <f t="shared" si="48"/>
        <v>7194.4444444444962</v>
      </c>
      <c r="F205" s="11">
        <f t="shared" si="46"/>
        <v>4416.6666666667188</v>
      </c>
      <c r="G205" s="11">
        <f t="shared" si="49"/>
        <v>2777.7777777777778</v>
      </c>
      <c r="H205" s="11">
        <f t="shared" si="50"/>
        <v>438888.88888889411</v>
      </c>
    </row>
    <row r="206" spans="3:8">
      <c r="C206" s="8">
        <f t="shared" si="47"/>
        <v>203</v>
      </c>
      <c r="D206" s="11">
        <f t="shared" si="45"/>
        <v>438888.88888889411</v>
      </c>
      <c r="E206" s="11">
        <f t="shared" si="48"/>
        <v>7166.6666666667188</v>
      </c>
      <c r="F206" s="11">
        <f t="shared" si="46"/>
        <v>4388.8888888889414</v>
      </c>
      <c r="G206" s="11">
        <f t="shared" si="49"/>
        <v>2777.7777777777778</v>
      </c>
      <c r="H206" s="11">
        <f t="shared" si="50"/>
        <v>436111.11111111636</v>
      </c>
    </row>
    <row r="207" spans="3:8">
      <c r="C207" s="8">
        <f t="shared" si="47"/>
        <v>204</v>
      </c>
      <c r="D207" s="11">
        <f t="shared" si="45"/>
        <v>436111.11111111636</v>
      </c>
      <c r="E207" s="11">
        <f t="shared" si="48"/>
        <v>7138.8888888889414</v>
      </c>
      <c r="F207" s="11">
        <f t="shared" si="46"/>
        <v>4361.1111111111641</v>
      </c>
      <c r="G207" s="11">
        <f t="shared" si="49"/>
        <v>2777.7777777777778</v>
      </c>
      <c r="H207" s="11">
        <f t="shared" si="50"/>
        <v>433333.33333333861</v>
      </c>
    </row>
    <row r="208" spans="3:8">
      <c r="C208" s="8">
        <f t="shared" si="47"/>
        <v>205</v>
      </c>
      <c r="D208" s="11">
        <f t="shared" si="45"/>
        <v>433333.33333333861</v>
      </c>
      <c r="E208" s="11">
        <f t="shared" si="48"/>
        <v>7111.1111111111641</v>
      </c>
      <c r="F208" s="11">
        <f t="shared" si="46"/>
        <v>4333.3333333333858</v>
      </c>
      <c r="G208" s="11">
        <f t="shared" si="49"/>
        <v>2777.7777777777778</v>
      </c>
      <c r="H208" s="11">
        <f t="shared" si="50"/>
        <v>430555.55555556086</v>
      </c>
    </row>
    <row r="209" spans="3:8">
      <c r="C209" s="8">
        <f t="shared" si="47"/>
        <v>206</v>
      </c>
      <c r="D209" s="11">
        <f t="shared" si="45"/>
        <v>430555.55555556086</v>
      </c>
      <c r="E209" s="11">
        <f t="shared" si="48"/>
        <v>7083.3333333333867</v>
      </c>
      <c r="F209" s="11">
        <f t="shared" si="46"/>
        <v>4305.5555555556084</v>
      </c>
      <c r="G209" s="11">
        <f t="shared" si="49"/>
        <v>2777.7777777777778</v>
      </c>
      <c r="H209" s="11">
        <f t="shared" si="50"/>
        <v>427777.77777778311</v>
      </c>
    </row>
    <row r="210" spans="3:8">
      <c r="C210" s="8">
        <f t="shared" si="47"/>
        <v>207</v>
      </c>
      <c r="D210" s="11">
        <f t="shared" si="45"/>
        <v>427777.77777778311</v>
      </c>
      <c r="E210" s="11">
        <f t="shared" si="48"/>
        <v>7055.5555555556093</v>
      </c>
      <c r="F210" s="11">
        <f t="shared" si="46"/>
        <v>4277.777777777831</v>
      </c>
      <c r="G210" s="11">
        <f t="shared" si="49"/>
        <v>2777.7777777777778</v>
      </c>
      <c r="H210" s="11">
        <f t="shared" si="50"/>
        <v>425000.00000000536</v>
      </c>
    </row>
    <row r="211" spans="3:8">
      <c r="C211" s="8">
        <f t="shared" si="47"/>
        <v>208</v>
      </c>
      <c r="D211" s="11">
        <f t="shared" si="45"/>
        <v>425000.00000000536</v>
      </c>
      <c r="E211" s="11">
        <f t="shared" si="48"/>
        <v>7027.7777777778319</v>
      </c>
      <c r="F211" s="11">
        <f t="shared" si="46"/>
        <v>4250.0000000000537</v>
      </c>
      <c r="G211" s="11">
        <f t="shared" si="49"/>
        <v>2777.7777777777778</v>
      </c>
      <c r="H211" s="11">
        <f t="shared" si="50"/>
        <v>422222.2222222276</v>
      </c>
    </row>
    <row r="212" spans="3:8">
      <c r="C212" s="8">
        <f t="shared" si="47"/>
        <v>209</v>
      </c>
      <c r="D212" s="11">
        <f t="shared" si="45"/>
        <v>422222.2222222276</v>
      </c>
      <c r="E212" s="11">
        <f t="shared" si="48"/>
        <v>7000.0000000000546</v>
      </c>
      <c r="F212" s="11">
        <f t="shared" si="46"/>
        <v>4222.2222222222763</v>
      </c>
      <c r="G212" s="11">
        <f t="shared" si="49"/>
        <v>2777.7777777777778</v>
      </c>
      <c r="H212" s="11">
        <f t="shared" si="50"/>
        <v>419444.44444444985</v>
      </c>
    </row>
    <row r="213" spans="3:8">
      <c r="C213" s="8">
        <f t="shared" ref="C213:C228" si="51">1+C212</f>
        <v>210</v>
      </c>
      <c r="D213" s="11">
        <f t="shared" si="45"/>
        <v>419444.44444444985</v>
      </c>
      <c r="E213" s="11">
        <f t="shared" ref="E213:E228" si="52">F213+G213</f>
        <v>6972.2222222222772</v>
      </c>
      <c r="F213" s="11">
        <f t="shared" si="46"/>
        <v>4194.4444444444989</v>
      </c>
      <c r="G213" s="11">
        <f t="shared" si="49"/>
        <v>2777.7777777777778</v>
      </c>
      <c r="H213" s="11">
        <f t="shared" ref="H213:H228" si="53">D213-G213</f>
        <v>416666.6666666721</v>
      </c>
    </row>
    <row r="214" spans="3:8">
      <c r="C214" s="8">
        <f t="shared" si="51"/>
        <v>211</v>
      </c>
      <c r="D214" s="11">
        <f t="shared" si="45"/>
        <v>416666.6666666721</v>
      </c>
      <c r="E214" s="11">
        <f t="shared" si="52"/>
        <v>6944.444444444498</v>
      </c>
      <c r="F214" s="11">
        <f t="shared" si="46"/>
        <v>4166.6666666667206</v>
      </c>
      <c r="G214" s="11">
        <f t="shared" si="49"/>
        <v>2777.7777777777778</v>
      </c>
      <c r="H214" s="11">
        <f t="shared" si="53"/>
        <v>413888.88888889435</v>
      </c>
    </row>
    <row r="215" spans="3:8">
      <c r="C215" s="8">
        <f t="shared" si="51"/>
        <v>212</v>
      </c>
      <c r="D215" s="11">
        <f t="shared" si="45"/>
        <v>413888.88888889435</v>
      </c>
      <c r="E215" s="11">
        <f t="shared" si="52"/>
        <v>6916.6666666667206</v>
      </c>
      <c r="F215" s="11">
        <f t="shared" si="46"/>
        <v>4138.8888888889433</v>
      </c>
      <c r="G215" s="11">
        <f t="shared" si="49"/>
        <v>2777.7777777777778</v>
      </c>
      <c r="H215" s="11">
        <f t="shared" si="53"/>
        <v>411111.1111111166</v>
      </c>
    </row>
    <row r="216" spans="3:8">
      <c r="C216" s="8">
        <f t="shared" si="51"/>
        <v>213</v>
      </c>
      <c r="D216" s="11">
        <f t="shared" si="45"/>
        <v>411111.1111111166</v>
      </c>
      <c r="E216" s="11">
        <f t="shared" si="52"/>
        <v>6888.8888888889433</v>
      </c>
      <c r="F216" s="11">
        <f t="shared" si="46"/>
        <v>4111.1111111111659</v>
      </c>
      <c r="G216" s="11">
        <f t="shared" si="49"/>
        <v>2777.7777777777778</v>
      </c>
      <c r="H216" s="11">
        <f t="shared" si="53"/>
        <v>408333.33333333884</v>
      </c>
    </row>
    <row r="217" spans="3:8">
      <c r="C217" s="8">
        <f t="shared" si="51"/>
        <v>214</v>
      </c>
      <c r="D217" s="11">
        <f t="shared" si="45"/>
        <v>408333.33333333884</v>
      </c>
      <c r="E217" s="11">
        <f t="shared" si="52"/>
        <v>6861.1111111111659</v>
      </c>
      <c r="F217" s="11">
        <f t="shared" si="46"/>
        <v>4083.3333333333885</v>
      </c>
      <c r="G217" s="11">
        <f t="shared" si="49"/>
        <v>2777.7777777777778</v>
      </c>
      <c r="H217" s="11">
        <f t="shared" si="53"/>
        <v>405555.55555556109</v>
      </c>
    </row>
    <row r="218" spans="3:8">
      <c r="C218" s="8">
        <f t="shared" si="51"/>
        <v>215</v>
      </c>
      <c r="D218" s="11">
        <f t="shared" si="45"/>
        <v>405555.55555556109</v>
      </c>
      <c r="E218" s="11">
        <f t="shared" si="52"/>
        <v>6833.3333333333885</v>
      </c>
      <c r="F218" s="11">
        <f t="shared" si="46"/>
        <v>4055.5555555556111</v>
      </c>
      <c r="G218" s="11">
        <f t="shared" si="49"/>
        <v>2777.7777777777778</v>
      </c>
      <c r="H218" s="11">
        <f t="shared" si="53"/>
        <v>402777.77777778334</v>
      </c>
    </row>
    <row r="219" spans="3:8">
      <c r="C219" s="8">
        <f t="shared" si="51"/>
        <v>216</v>
      </c>
      <c r="D219" s="11">
        <f t="shared" si="45"/>
        <v>402777.77777778334</v>
      </c>
      <c r="E219" s="11">
        <f t="shared" si="52"/>
        <v>6805.5555555556111</v>
      </c>
      <c r="F219" s="11">
        <f t="shared" si="46"/>
        <v>4027.7777777778333</v>
      </c>
      <c r="G219" s="11">
        <f t="shared" si="49"/>
        <v>2777.7777777777778</v>
      </c>
      <c r="H219" s="11">
        <f t="shared" si="53"/>
        <v>400000.00000000559</v>
      </c>
    </row>
    <row r="220" spans="3:8">
      <c r="C220" s="8">
        <f t="shared" si="51"/>
        <v>217</v>
      </c>
      <c r="D220" s="11">
        <f t="shared" si="45"/>
        <v>400000.00000000559</v>
      </c>
      <c r="E220" s="11">
        <f t="shared" si="52"/>
        <v>6777.7777777778338</v>
      </c>
      <c r="F220" s="11">
        <f t="shared" si="46"/>
        <v>4000.0000000000559</v>
      </c>
      <c r="G220" s="11">
        <f t="shared" si="49"/>
        <v>2777.7777777777778</v>
      </c>
      <c r="H220" s="11">
        <f t="shared" si="53"/>
        <v>397222.22222222784</v>
      </c>
    </row>
    <row r="221" spans="3:8">
      <c r="C221" s="8">
        <f t="shared" si="51"/>
        <v>218</v>
      </c>
      <c r="D221" s="11">
        <f t="shared" si="45"/>
        <v>397222.22222222784</v>
      </c>
      <c r="E221" s="11">
        <f t="shared" si="52"/>
        <v>6750.0000000000564</v>
      </c>
      <c r="F221" s="11">
        <f t="shared" si="46"/>
        <v>3972.2222222222786</v>
      </c>
      <c r="G221" s="11">
        <f t="shared" si="49"/>
        <v>2777.7777777777778</v>
      </c>
      <c r="H221" s="11">
        <f t="shared" si="53"/>
        <v>394444.44444445008</v>
      </c>
    </row>
    <row r="222" spans="3:8">
      <c r="C222" s="8">
        <f t="shared" si="51"/>
        <v>219</v>
      </c>
      <c r="D222" s="11">
        <f t="shared" si="45"/>
        <v>394444.44444445008</v>
      </c>
      <c r="E222" s="11">
        <f t="shared" si="52"/>
        <v>6722.222222222279</v>
      </c>
      <c r="F222" s="11">
        <f t="shared" si="46"/>
        <v>3944.4444444445007</v>
      </c>
      <c r="G222" s="11">
        <f t="shared" si="49"/>
        <v>2777.7777777777778</v>
      </c>
      <c r="H222" s="11">
        <f t="shared" si="53"/>
        <v>391666.66666667233</v>
      </c>
    </row>
    <row r="223" spans="3:8">
      <c r="C223" s="8">
        <f t="shared" si="51"/>
        <v>220</v>
      </c>
      <c r="D223" s="11">
        <f t="shared" si="45"/>
        <v>391666.66666667233</v>
      </c>
      <c r="E223" s="11">
        <f t="shared" si="52"/>
        <v>6694.4444444445016</v>
      </c>
      <c r="F223" s="11">
        <f t="shared" si="46"/>
        <v>3916.6666666667234</v>
      </c>
      <c r="G223" s="11">
        <f t="shared" si="49"/>
        <v>2777.7777777777778</v>
      </c>
      <c r="H223" s="11">
        <f t="shared" si="53"/>
        <v>388888.88888889458</v>
      </c>
    </row>
    <row r="224" spans="3:8">
      <c r="C224" s="8">
        <f t="shared" si="51"/>
        <v>221</v>
      </c>
      <c r="D224" s="11">
        <f t="shared" si="45"/>
        <v>388888.88888889458</v>
      </c>
      <c r="E224" s="11">
        <f t="shared" si="52"/>
        <v>6666.6666666667243</v>
      </c>
      <c r="F224" s="11">
        <f t="shared" si="46"/>
        <v>3888.888888888946</v>
      </c>
      <c r="G224" s="11">
        <f t="shared" si="49"/>
        <v>2777.7777777777778</v>
      </c>
      <c r="H224" s="11">
        <f t="shared" si="53"/>
        <v>386111.11111111683</v>
      </c>
    </row>
    <row r="225" spans="3:8">
      <c r="C225" s="8">
        <f t="shared" si="51"/>
        <v>222</v>
      </c>
      <c r="D225" s="11">
        <f t="shared" si="45"/>
        <v>386111.11111111683</v>
      </c>
      <c r="E225" s="11">
        <f t="shared" si="52"/>
        <v>6638.888888888946</v>
      </c>
      <c r="F225" s="11">
        <f t="shared" si="46"/>
        <v>3861.1111111111682</v>
      </c>
      <c r="G225" s="11">
        <f t="shared" si="49"/>
        <v>2777.7777777777778</v>
      </c>
      <c r="H225" s="11">
        <f t="shared" si="53"/>
        <v>383333.33333333908</v>
      </c>
    </row>
    <row r="226" spans="3:8">
      <c r="C226" s="8">
        <f t="shared" si="51"/>
        <v>223</v>
      </c>
      <c r="D226" s="11">
        <f t="shared" si="45"/>
        <v>383333.33333333908</v>
      </c>
      <c r="E226" s="11">
        <f t="shared" si="52"/>
        <v>6611.1111111111686</v>
      </c>
      <c r="F226" s="11">
        <f t="shared" si="46"/>
        <v>3833.3333333333908</v>
      </c>
      <c r="G226" s="11">
        <f t="shared" si="49"/>
        <v>2777.7777777777778</v>
      </c>
      <c r="H226" s="11">
        <f t="shared" si="53"/>
        <v>380555.55555556132</v>
      </c>
    </row>
    <row r="227" spans="3:8">
      <c r="C227" s="8">
        <f t="shared" si="51"/>
        <v>224</v>
      </c>
      <c r="D227" s="11">
        <f t="shared" si="45"/>
        <v>380555.55555556132</v>
      </c>
      <c r="E227" s="11">
        <f t="shared" si="52"/>
        <v>6583.3333333333912</v>
      </c>
      <c r="F227" s="11">
        <f t="shared" si="46"/>
        <v>3805.5555555556134</v>
      </c>
      <c r="G227" s="11">
        <f t="shared" si="49"/>
        <v>2777.7777777777778</v>
      </c>
      <c r="H227" s="11">
        <f t="shared" si="53"/>
        <v>377777.77777778357</v>
      </c>
    </row>
    <row r="228" spans="3:8">
      <c r="C228" s="8">
        <f t="shared" si="51"/>
        <v>225</v>
      </c>
      <c r="D228" s="11">
        <f t="shared" si="45"/>
        <v>377777.77777778357</v>
      </c>
      <c r="E228" s="11">
        <f t="shared" si="52"/>
        <v>6555.555555555613</v>
      </c>
      <c r="F228" s="11">
        <f t="shared" si="46"/>
        <v>3777.7777777778356</v>
      </c>
      <c r="G228" s="11">
        <f t="shared" si="49"/>
        <v>2777.7777777777778</v>
      </c>
      <c r="H228" s="11">
        <f t="shared" si="53"/>
        <v>375000.00000000582</v>
      </c>
    </row>
    <row r="229" spans="3:8">
      <c r="C229" s="8">
        <f t="shared" ref="C229:C244" si="54">1+C228</f>
        <v>226</v>
      </c>
      <c r="D229" s="11">
        <f t="shared" si="45"/>
        <v>375000.00000000582</v>
      </c>
      <c r="E229" s="11">
        <f t="shared" ref="E229:E244" si="55">F229+G229</f>
        <v>6527.7777777778356</v>
      </c>
      <c r="F229" s="11">
        <f t="shared" si="46"/>
        <v>3750.0000000000582</v>
      </c>
      <c r="G229" s="11">
        <f t="shared" si="49"/>
        <v>2777.7777777777778</v>
      </c>
      <c r="H229" s="11">
        <f t="shared" ref="H229:H244" si="56">D229-G229</f>
        <v>372222.22222222807</v>
      </c>
    </row>
    <row r="230" spans="3:8">
      <c r="C230" s="8">
        <f t="shared" si="54"/>
        <v>227</v>
      </c>
      <c r="D230" s="11">
        <f t="shared" si="45"/>
        <v>372222.22222222807</v>
      </c>
      <c r="E230" s="11">
        <f t="shared" si="55"/>
        <v>6500.0000000000582</v>
      </c>
      <c r="F230" s="11">
        <f t="shared" si="46"/>
        <v>3722.2222222222808</v>
      </c>
      <c r="G230" s="11">
        <f t="shared" si="49"/>
        <v>2777.7777777777778</v>
      </c>
      <c r="H230" s="11">
        <f t="shared" si="56"/>
        <v>369444.44444445032</v>
      </c>
    </row>
    <row r="231" spans="3:8">
      <c r="C231" s="8">
        <f t="shared" si="54"/>
        <v>228</v>
      </c>
      <c r="D231" s="11">
        <f t="shared" si="45"/>
        <v>369444.44444445032</v>
      </c>
      <c r="E231" s="11">
        <f t="shared" si="55"/>
        <v>6472.2222222222808</v>
      </c>
      <c r="F231" s="11">
        <f t="shared" si="46"/>
        <v>3694.4444444445035</v>
      </c>
      <c r="G231" s="11">
        <f t="shared" si="49"/>
        <v>2777.7777777777778</v>
      </c>
      <c r="H231" s="11">
        <f t="shared" si="56"/>
        <v>366666.66666667257</v>
      </c>
    </row>
    <row r="232" spans="3:8">
      <c r="C232" s="8">
        <f t="shared" si="54"/>
        <v>229</v>
      </c>
      <c r="D232" s="11">
        <f t="shared" si="45"/>
        <v>366666.66666667257</v>
      </c>
      <c r="E232" s="11">
        <f t="shared" si="55"/>
        <v>6444.4444444445035</v>
      </c>
      <c r="F232" s="11">
        <f t="shared" si="46"/>
        <v>3666.6666666667256</v>
      </c>
      <c r="G232" s="11">
        <f t="shared" si="49"/>
        <v>2777.7777777777778</v>
      </c>
      <c r="H232" s="11">
        <f t="shared" si="56"/>
        <v>363888.88888889481</v>
      </c>
    </row>
    <row r="233" spans="3:8">
      <c r="C233" s="8">
        <f t="shared" si="54"/>
        <v>230</v>
      </c>
      <c r="D233" s="11">
        <f t="shared" si="45"/>
        <v>363888.88888889481</v>
      </c>
      <c r="E233" s="11">
        <f t="shared" si="55"/>
        <v>6416.6666666667261</v>
      </c>
      <c r="F233" s="11">
        <f t="shared" si="46"/>
        <v>3638.8888888889483</v>
      </c>
      <c r="G233" s="11">
        <f t="shared" si="49"/>
        <v>2777.7777777777778</v>
      </c>
      <c r="H233" s="11">
        <f t="shared" si="56"/>
        <v>361111.11111111706</v>
      </c>
    </row>
    <row r="234" spans="3:8">
      <c r="C234" s="8">
        <f t="shared" si="54"/>
        <v>231</v>
      </c>
      <c r="D234" s="11">
        <f t="shared" si="45"/>
        <v>361111.11111111706</v>
      </c>
      <c r="E234" s="11">
        <f t="shared" si="55"/>
        <v>6388.8888888889487</v>
      </c>
      <c r="F234" s="11">
        <f t="shared" si="46"/>
        <v>3611.1111111111709</v>
      </c>
      <c r="G234" s="11">
        <f t="shared" si="49"/>
        <v>2777.7777777777778</v>
      </c>
      <c r="H234" s="11">
        <f t="shared" si="56"/>
        <v>358333.33333333931</v>
      </c>
    </row>
    <row r="235" spans="3:8">
      <c r="C235" s="8">
        <f t="shared" si="54"/>
        <v>232</v>
      </c>
      <c r="D235" s="11">
        <f t="shared" si="45"/>
        <v>358333.33333333931</v>
      </c>
      <c r="E235" s="11">
        <f t="shared" si="55"/>
        <v>6361.1111111111713</v>
      </c>
      <c r="F235" s="11">
        <f t="shared" si="46"/>
        <v>3583.3333333333931</v>
      </c>
      <c r="G235" s="11">
        <f t="shared" si="49"/>
        <v>2777.7777777777778</v>
      </c>
      <c r="H235" s="11">
        <f t="shared" si="56"/>
        <v>355555.55555556156</v>
      </c>
    </row>
    <row r="236" spans="3:8">
      <c r="C236" s="8">
        <f t="shared" si="54"/>
        <v>233</v>
      </c>
      <c r="D236" s="11">
        <f t="shared" si="45"/>
        <v>355555.55555556156</v>
      </c>
      <c r="E236" s="11">
        <f t="shared" si="55"/>
        <v>6333.333333333394</v>
      </c>
      <c r="F236" s="11">
        <f t="shared" si="46"/>
        <v>3555.5555555556157</v>
      </c>
      <c r="G236" s="11">
        <f t="shared" si="49"/>
        <v>2777.7777777777778</v>
      </c>
      <c r="H236" s="11">
        <f t="shared" si="56"/>
        <v>352777.77777778381</v>
      </c>
    </row>
    <row r="237" spans="3:8">
      <c r="C237" s="8">
        <f t="shared" si="54"/>
        <v>234</v>
      </c>
      <c r="D237" s="11">
        <f t="shared" si="45"/>
        <v>352777.77777778381</v>
      </c>
      <c r="E237" s="11">
        <f t="shared" si="55"/>
        <v>6305.5555555556166</v>
      </c>
      <c r="F237" s="11">
        <f t="shared" si="46"/>
        <v>3527.7777777778383</v>
      </c>
      <c r="G237" s="11">
        <f t="shared" si="49"/>
        <v>2777.7777777777778</v>
      </c>
      <c r="H237" s="11">
        <f t="shared" si="56"/>
        <v>350000.00000000605</v>
      </c>
    </row>
    <row r="238" spans="3:8">
      <c r="C238" s="8">
        <f t="shared" si="54"/>
        <v>235</v>
      </c>
      <c r="D238" s="11">
        <f t="shared" si="45"/>
        <v>350000.00000000605</v>
      </c>
      <c r="E238" s="11">
        <f t="shared" si="55"/>
        <v>6277.7777777778383</v>
      </c>
      <c r="F238" s="11">
        <f t="shared" si="46"/>
        <v>3500.0000000000605</v>
      </c>
      <c r="G238" s="11">
        <f t="shared" si="49"/>
        <v>2777.7777777777778</v>
      </c>
      <c r="H238" s="11">
        <f t="shared" si="56"/>
        <v>347222.2222222283</v>
      </c>
    </row>
    <row r="239" spans="3:8">
      <c r="C239" s="8">
        <f t="shared" si="54"/>
        <v>236</v>
      </c>
      <c r="D239" s="11">
        <f t="shared" si="45"/>
        <v>347222.2222222283</v>
      </c>
      <c r="E239" s="11">
        <f t="shared" si="55"/>
        <v>6250.0000000000609</v>
      </c>
      <c r="F239" s="11">
        <f t="shared" si="46"/>
        <v>3472.2222222222831</v>
      </c>
      <c r="G239" s="11">
        <f t="shared" si="49"/>
        <v>2777.7777777777778</v>
      </c>
      <c r="H239" s="11">
        <f t="shared" si="56"/>
        <v>344444.44444445055</v>
      </c>
    </row>
    <row r="240" spans="3:8">
      <c r="C240" s="8">
        <f t="shared" si="54"/>
        <v>237</v>
      </c>
      <c r="D240" s="11">
        <f t="shared" si="45"/>
        <v>344444.44444445055</v>
      </c>
      <c r="E240" s="11">
        <f t="shared" si="55"/>
        <v>6222.2222222222836</v>
      </c>
      <c r="F240" s="11">
        <f t="shared" si="46"/>
        <v>3444.4444444445057</v>
      </c>
      <c r="G240" s="11">
        <f t="shared" si="49"/>
        <v>2777.7777777777778</v>
      </c>
      <c r="H240" s="11">
        <f t="shared" si="56"/>
        <v>341666.6666666728</v>
      </c>
    </row>
    <row r="241" spans="3:8">
      <c r="C241" s="8">
        <f t="shared" si="54"/>
        <v>238</v>
      </c>
      <c r="D241" s="11">
        <f t="shared" si="45"/>
        <v>341666.6666666728</v>
      </c>
      <c r="E241" s="11">
        <f t="shared" si="55"/>
        <v>6194.4444444445053</v>
      </c>
      <c r="F241" s="11">
        <f t="shared" si="46"/>
        <v>3416.6666666667279</v>
      </c>
      <c r="G241" s="11">
        <f t="shared" si="49"/>
        <v>2777.7777777777778</v>
      </c>
      <c r="H241" s="11">
        <f t="shared" si="56"/>
        <v>338888.88888889505</v>
      </c>
    </row>
    <row r="242" spans="3:8">
      <c r="C242" s="8">
        <f t="shared" si="54"/>
        <v>239</v>
      </c>
      <c r="D242" s="11">
        <f t="shared" si="45"/>
        <v>338888.88888889505</v>
      </c>
      <c r="E242" s="11">
        <f t="shared" si="55"/>
        <v>6166.6666666667279</v>
      </c>
      <c r="F242" s="11">
        <f t="shared" si="46"/>
        <v>3388.8888888889505</v>
      </c>
      <c r="G242" s="11">
        <f t="shared" si="49"/>
        <v>2777.7777777777778</v>
      </c>
      <c r="H242" s="11">
        <f t="shared" si="56"/>
        <v>336111.11111111729</v>
      </c>
    </row>
    <row r="243" spans="3:8">
      <c r="C243" s="8">
        <f t="shared" si="54"/>
        <v>240</v>
      </c>
      <c r="D243" s="11">
        <f t="shared" si="45"/>
        <v>336111.11111111729</v>
      </c>
      <c r="E243" s="11">
        <f t="shared" si="55"/>
        <v>6138.8888888889505</v>
      </c>
      <c r="F243" s="11">
        <f t="shared" si="46"/>
        <v>3361.1111111111732</v>
      </c>
      <c r="G243" s="11">
        <f t="shared" si="49"/>
        <v>2777.7777777777778</v>
      </c>
      <c r="H243" s="11">
        <f t="shared" si="56"/>
        <v>333333.33333333954</v>
      </c>
    </row>
    <row r="244" spans="3:8">
      <c r="C244" s="8">
        <f t="shared" si="54"/>
        <v>241</v>
      </c>
      <c r="D244" s="11">
        <f t="shared" si="45"/>
        <v>333333.33333333954</v>
      </c>
      <c r="E244" s="11">
        <f t="shared" si="55"/>
        <v>6111.1111111111732</v>
      </c>
      <c r="F244" s="11">
        <f t="shared" si="46"/>
        <v>3333.3333333333953</v>
      </c>
      <c r="G244" s="11">
        <f t="shared" si="49"/>
        <v>2777.7777777777778</v>
      </c>
      <c r="H244" s="11">
        <f t="shared" si="56"/>
        <v>330555.55555556179</v>
      </c>
    </row>
    <row r="245" spans="3:8">
      <c r="C245" s="8">
        <f t="shared" ref="C245:C260" si="57">1+C244</f>
        <v>242</v>
      </c>
      <c r="D245" s="11">
        <f t="shared" si="45"/>
        <v>330555.55555556179</v>
      </c>
      <c r="E245" s="11">
        <f t="shared" ref="E245:E260" si="58">F245+G245</f>
        <v>6083.3333333333958</v>
      </c>
      <c r="F245" s="11">
        <f t="shared" si="46"/>
        <v>3305.555555555618</v>
      </c>
      <c r="G245" s="11">
        <f t="shared" si="49"/>
        <v>2777.7777777777778</v>
      </c>
      <c r="H245" s="11">
        <f t="shared" ref="H245:H260" si="59">D245-G245</f>
        <v>327777.77777778404</v>
      </c>
    </row>
    <row r="246" spans="3:8">
      <c r="C246" s="8">
        <f t="shared" si="57"/>
        <v>243</v>
      </c>
      <c r="D246" s="11">
        <f t="shared" si="45"/>
        <v>327777.77777778404</v>
      </c>
      <c r="E246" s="11">
        <f t="shared" si="58"/>
        <v>6055.5555555556184</v>
      </c>
      <c r="F246" s="11">
        <f t="shared" si="46"/>
        <v>3277.7777777778406</v>
      </c>
      <c r="G246" s="11">
        <f t="shared" si="49"/>
        <v>2777.7777777777778</v>
      </c>
      <c r="H246" s="11">
        <f t="shared" si="59"/>
        <v>325000.00000000629</v>
      </c>
    </row>
    <row r="247" spans="3:8">
      <c r="C247" s="8">
        <f t="shared" si="57"/>
        <v>244</v>
      </c>
      <c r="D247" s="11">
        <f t="shared" si="45"/>
        <v>325000.00000000629</v>
      </c>
      <c r="E247" s="11">
        <f t="shared" si="58"/>
        <v>6027.777777777841</v>
      </c>
      <c r="F247" s="11">
        <f t="shared" si="46"/>
        <v>3250.0000000000628</v>
      </c>
      <c r="G247" s="11">
        <f t="shared" si="49"/>
        <v>2777.7777777777778</v>
      </c>
      <c r="H247" s="11">
        <f t="shared" si="59"/>
        <v>322222.22222222853</v>
      </c>
    </row>
    <row r="248" spans="3:8">
      <c r="C248" s="8">
        <f t="shared" si="57"/>
        <v>245</v>
      </c>
      <c r="D248" s="11">
        <f t="shared" si="45"/>
        <v>322222.22222222853</v>
      </c>
      <c r="E248" s="11">
        <f t="shared" si="58"/>
        <v>6000.0000000000637</v>
      </c>
      <c r="F248" s="11">
        <f t="shared" si="46"/>
        <v>3222.2222222222854</v>
      </c>
      <c r="G248" s="11">
        <f t="shared" si="49"/>
        <v>2777.7777777777778</v>
      </c>
      <c r="H248" s="11">
        <f t="shared" si="59"/>
        <v>319444.44444445078</v>
      </c>
    </row>
    <row r="249" spans="3:8">
      <c r="C249" s="8">
        <f t="shared" si="57"/>
        <v>246</v>
      </c>
      <c r="D249" s="11">
        <f t="shared" si="45"/>
        <v>319444.44444445078</v>
      </c>
      <c r="E249" s="11">
        <f t="shared" si="58"/>
        <v>5972.2222222222863</v>
      </c>
      <c r="F249" s="11">
        <f t="shared" si="46"/>
        <v>3194.444444444508</v>
      </c>
      <c r="G249" s="11">
        <f t="shared" si="49"/>
        <v>2777.7777777777778</v>
      </c>
      <c r="H249" s="11">
        <f t="shared" si="59"/>
        <v>316666.66666667303</v>
      </c>
    </row>
    <row r="250" spans="3:8">
      <c r="C250" s="8">
        <f t="shared" si="57"/>
        <v>247</v>
      </c>
      <c r="D250" s="11">
        <f t="shared" si="45"/>
        <v>316666.66666667303</v>
      </c>
      <c r="E250" s="11">
        <f t="shared" si="58"/>
        <v>5944.444444444508</v>
      </c>
      <c r="F250" s="11">
        <f t="shared" si="46"/>
        <v>3166.6666666667302</v>
      </c>
      <c r="G250" s="11">
        <f t="shared" si="49"/>
        <v>2777.7777777777778</v>
      </c>
      <c r="H250" s="11">
        <f t="shared" si="59"/>
        <v>313888.88888889528</v>
      </c>
    </row>
    <row r="251" spans="3:8">
      <c r="C251" s="8">
        <f t="shared" si="57"/>
        <v>248</v>
      </c>
      <c r="D251" s="11">
        <f t="shared" si="45"/>
        <v>313888.88888889528</v>
      </c>
      <c r="E251" s="11">
        <f t="shared" si="58"/>
        <v>5916.6666666667306</v>
      </c>
      <c r="F251" s="11">
        <f t="shared" si="46"/>
        <v>3138.8888888889528</v>
      </c>
      <c r="G251" s="11">
        <f t="shared" si="49"/>
        <v>2777.7777777777778</v>
      </c>
      <c r="H251" s="11">
        <f t="shared" si="59"/>
        <v>311111.11111111753</v>
      </c>
    </row>
    <row r="252" spans="3:8">
      <c r="C252" s="8">
        <f t="shared" si="57"/>
        <v>249</v>
      </c>
      <c r="D252" s="11">
        <f t="shared" si="45"/>
        <v>311111.11111111753</v>
      </c>
      <c r="E252" s="11">
        <f t="shared" si="58"/>
        <v>5888.8888888889533</v>
      </c>
      <c r="F252" s="11">
        <f t="shared" si="46"/>
        <v>3111.1111111111754</v>
      </c>
      <c r="G252" s="11">
        <f t="shared" si="49"/>
        <v>2777.7777777777778</v>
      </c>
      <c r="H252" s="11">
        <f t="shared" si="59"/>
        <v>308333.33333333977</v>
      </c>
    </row>
    <row r="253" spans="3:8">
      <c r="C253" s="8">
        <f t="shared" si="57"/>
        <v>250</v>
      </c>
      <c r="D253" s="11">
        <f t="shared" si="45"/>
        <v>308333.33333333977</v>
      </c>
      <c r="E253" s="11">
        <f t="shared" si="58"/>
        <v>5861.111111111175</v>
      </c>
      <c r="F253" s="11">
        <f t="shared" si="46"/>
        <v>3083.3333333333976</v>
      </c>
      <c r="G253" s="11">
        <f t="shared" si="49"/>
        <v>2777.7777777777778</v>
      </c>
      <c r="H253" s="11">
        <f t="shared" si="59"/>
        <v>305555.55555556202</v>
      </c>
    </row>
    <row r="254" spans="3:8">
      <c r="C254" s="8">
        <f t="shared" si="57"/>
        <v>251</v>
      </c>
      <c r="D254" s="11">
        <f t="shared" si="45"/>
        <v>305555.55555556202</v>
      </c>
      <c r="E254" s="11">
        <f t="shared" si="58"/>
        <v>5833.3333333333976</v>
      </c>
      <c r="F254" s="11">
        <f t="shared" si="46"/>
        <v>3055.5555555556202</v>
      </c>
      <c r="G254" s="11">
        <f t="shared" si="49"/>
        <v>2777.7777777777778</v>
      </c>
      <c r="H254" s="11">
        <f t="shared" si="59"/>
        <v>302777.77777778427</v>
      </c>
    </row>
    <row r="255" spans="3:8">
      <c r="C255" s="8">
        <f t="shared" si="57"/>
        <v>252</v>
      </c>
      <c r="D255" s="11">
        <f t="shared" si="45"/>
        <v>302777.77777778427</v>
      </c>
      <c r="E255" s="11">
        <f t="shared" si="58"/>
        <v>5805.5555555556202</v>
      </c>
      <c r="F255" s="11">
        <f t="shared" si="46"/>
        <v>3027.7777777778429</v>
      </c>
      <c r="G255" s="11">
        <f t="shared" si="49"/>
        <v>2777.7777777777778</v>
      </c>
      <c r="H255" s="11">
        <f t="shared" si="59"/>
        <v>300000.00000000652</v>
      </c>
    </row>
    <row r="256" spans="3:8">
      <c r="C256" s="8">
        <f t="shared" si="57"/>
        <v>253</v>
      </c>
      <c r="D256" s="11">
        <f t="shared" si="45"/>
        <v>300000.00000000652</v>
      </c>
      <c r="E256" s="11">
        <f t="shared" si="58"/>
        <v>5777.7777777778429</v>
      </c>
      <c r="F256" s="11">
        <f t="shared" si="46"/>
        <v>3000.000000000065</v>
      </c>
      <c r="G256" s="11">
        <f t="shared" si="49"/>
        <v>2777.7777777777778</v>
      </c>
      <c r="H256" s="11">
        <f t="shared" si="59"/>
        <v>297222.22222222877</v>
      </c>
    </row>
    <row r="257" spans="3:8">
      <c r="C257" s="8">
        <f t="shared" si="57"/>
        <v>254</v>
      </c>
      <c r="D257" s="11">
        <f t="shared" si="45"/>
        <v>297222.22222222877</v>
      </c>
      <c r="E257" s="11">
        <f t="shared" si="58"/>
        <v>5750.0000000000655</v>
      </c>
      <c r="F257" s="11">
        <f t="shared" si="46"/>
        <v>2972.2222222222877</v>
      </c>
      <c r="G257" s="11">
        <f t="shared" si="49"/>
        <v>2777.7777777777778</v>
      </c>
      <c r="H257" s="11">
        <f t="shared" si="59"/>
        <v>294444.44444445102</v>
      </c>
    </row>
    <row r="258" spans="3:8">
      <c r="C258" s="8">
        <f t="shared" si="57"/>
        <v>255</v>
      </c>
      <c r="D258" s="11">
        <f t="shared" si="45"/>
        <v>294444.44444445102</v>
      </c>
      <c r="E258" s="11">
        <f t="shared" si="58"/>
        <v>5722.2222222222881</v>
      </c>
      <c r="F258" s="11">
        <f t="shared" si="46"/>
        <v>2944.4444444445103</v>
      </c>
      <c r="G258" s="11">
        <f t="shared" si="49"/>
        <v>2777.7777777777778</v>
      </c>
      <c r="H258" s="11">
        <f t="shared" si="59"/>
        <v>291666.66666667326</v>
      </c>
    </row>
    <row r="259" spans="3:8">
      <c r="C259" s="8">
        <f t="shared" si="57"/>
        <v>256</v>
      </c>
      <c r="D259" s="11">
        <f t="shared" si="45"/>
        <v>291666.66666667326</v>
      </c>
      <c r="E259" s="11">
        <f t="shared" si="58"/>
        <v>5694.4444444445107</v>
      </c>
      <c r="F259" s="11">
        <f t="shared" si="46"/>
        <v>2916.6666666667329</v>
      </c>
      <c r="G259" s="11">
        <f t="shared" si="49"/>
        <v>2777.7777777777778</v>
      </c>
      <c r="H259" s="11">
        <f t="shared" si="59"/>
        <v>288888.88888889551</v>
      </c>
    </row>
    <row r="260" spans="3:8">
      <c r="C260" s="8">
        <f t="shared" si="57"/>
        <v>257</v>
      </c>
      <c r="D260" s="11">
        <f t="shared" ref="D260:D323" si="60">H259</f>
        <v>288888.88888889551</v>
      </c>
      <c r="E260" s="11">
        <f t="shared" si="58"/>
        <v>5666.6666666667334</v>
      </c>
      <c r="F260" s="11">
        <f t="shared" ref="F260:F323" si="61">(B$4/B$2)*H259</f>
        <v>2888.8888888889551</v>
      </c>
      <c r="G260" s="11">
        <f t="shared" si="49"/>
        <v>2777.7777777777778</v>
      </c>
      <c r="H260" s="11">
        <f t="shared" si="59"/>
        <v>286111.11111111776</v>
      </c>
    </row>
    <row r="261" spans="3:8">
      <c r="C261" s="8">
        <f t="shared" ref="C261:C276" si="62">1+C260</f>
        <v>258</v>
      </c>
      <c r="D261" s="11">
        <f t="shared" si="60"/>
        <v>286111.11111111776</v>
      </c>
      <c r="E261" s="11">
        <f t="shared" ref="E261:E276" si="63">F261+G261</f>
        <v>5638.888888888956</v>
      </c>
      <c r="F261" s="11">
        <f t="shared" si="61"/>
        <v>2861.1111111111777</v>
      </c>
      <c r="G261" s="11">
        <f t="shared" ref="G261:G324" si="64">G260</f>
        <v>2777.7777777777778</v>
      </c>
      <c r="H261" s="11">
        <f t="shared" ref="H261:H276" si="65">D261-G261</f>
        <v>283333.33333334001</v>
      </c>
    </row>
    <row r="262" spans="3:8">
      <c r="C262" s="8">
        <f t="shared" si="62"/>
        <v>259</v>
      </c>
      <c r="D262" s="11">
        <f t="shared" si="60"/>
        <v>283333.33333334001</v>
      </c>
      <c r="E262" s="11">
        <f t="shared" si="63"/>
        <v>5611.1111111111786</v>
      </c>
      <c r="F262" s="11">
        <f t="shared" si="61"/>
        <v>2833.3333333334003</v>
      </c>
      <c r="G262" s="11">
        <f t="shared" si="64"/>
        <v>2777.7777777777778</v>
      </c>
      <c r="H262" s="11">
        <f t="shared" si="65"/>
        <v>280555.55555556226</v>
      </c>
    </row>
    <row r="263" spans="3:8">
      <c r="C263" s="8">
        <f t="shared" si="62"/>
        <v>260</v>
      </c>
      <c r="D263" s="11">
        <f t="shared" si="60"/>
        <v>280555.55555556226</v>
      </c>
      <c r="E263" s="11">
        <f t="shared" si="63"/>
        <v>5583.3333333334003</v>
      </c>
      <c r="F263" s="11">
        <f t="shared" si="61"/>
        <v>2805.5555555556225</v>
      </c>
      <c r="G263" s="11">
        <f t="shared" si="64"/>
        <v>2777.7777777777778</v>
      </c>
      <c r="H263" s="11">
        <f t="shared" si="65"/>
        <v>277777.7777777845</v>
      </c>
    </row>
    <row r="264" spans="3:8">
      <c r="C264" s="8">
        <f t="shared" si="62"/>
        <v>261</v>
      </c>
      <c r="D264" s="11">
        <f t="shared" si="60"/>
        <v>277777.7777777845</v>
      </c>
      <c r="E264" s="11">
        <f t="shared" si="63"/>
        <v>5555.555555555623</v>
      </c>
      <c r="F264" s="11">
        <f t="shared" si="61"/>
        <v>2777.7777777778451</v>
      </c>
      <c r="G264" s="11">
        <f t="shared" si="64"/>
        <v>2777.7777777777778</v>
      </c>
      <c r="H264" s="11">
        <f t="shared" si="65"/>
        <v>275000.00000000675</v>
      </c>
    </row>
    <row r="265" spans="3:8">
      <c r="C265" s="8">
        <f t="shared" si="62"/>
        <v>262</v>
      </c>
      <c r="D265" s="11">
        <f t="shared" si="60"/>
        <v>275000.00000000675</v>
      </c>
      <c r="E265" s="11">
        <f t="shared" si="63"/>
        <v>5527.7777777778456</v>
      </c>
      <c r="F265" s="11">
        <f t="shared" si="61"/>
        <v>2750.0000000000678</v>
      </c>
      <c r="G265" s="11">
        <f t="shared" si="64"/>
        <v>2777.7777777777778</v>
      </c>
      <c r="H265" s="11">
        <f t="shared" si="65"/>
        <v>272222.222222229</v>
      </c>
    </row>
    <row r="266" spans="3:8">
      <c r="C266" s="8">
        <f t="shared" si="62"/>
        <v>263</v>
      </c>
      <c r="D266" s="11">
        <f t="shared" si="60"/>
        <v>272222.222222229</v>
      </c>
      <c r="E266" s="11">
        <f t="shared" si="63"/>
        <v>5500.0000000000673</v>
      </c>
      <c r="F266" s="11">
        <f t="shared" si="61"/>
        <v>2722.2222222222899</v>
      </c>
      <c r="G266" s="11">
        <f t="shared" si="64"/>
        <v>2777.7777777777778</v>
      </c>
      <c r="H266" s="11">
        <f t="shared" si="65"/>
        <v>269444.44444445125</v>
      </c>
    </row>
    <row r="267" spans="3:8">
      <c r="C267" s="8">
        <f t="shared" si="62"/>
        <v>264</v>
      </c>
      <c r="D267" s="11">
        <f t="shared" si="60"/>
        <v>269444.44444445125</v>
      </c>
      <c r="E267" s="11">
        <f t="shared" si="63"/>
        <v>5472.2222222222899</v>
      </c>
      <c r="F267" s="11">
        <f t="shared" si="61"/>
        <v>2694.4444444445126</v>
      </c>
      <c r="G267" s="11">
        <f t="shared" si="64"/>
        <v>2777.7777777777778</v>
      </c>
      <c r="H267" s="11">
        <f t="shared" si="65"/>
        <v>266666.6666666735</v>
      </c>
    </row>
    <row r="268" spans="3:8">
      <c r="C268" s="8">
        <f t="shared" si="62"/>
        <v>265</v>
      </c>
      <c r="D268" s="11">
        <f t="shared" si="60"/>
        <v>266666.6666666735</v>
      </c>
      <c r="E268" s="11">
        <f t="shared" si="63"/>
        <v>5444.4444444445126</v>
      </c>
      <c r="F268" s="11">
        <f t="shared" si="61"/>
        <v>2666.6666666667352</v>
      </c>
      <c r="G268" s="11">
        <f t="shared" si="64"/>
        <v>2777.7777777777778</v>
      </c>
      <c r="H268" s="11">
        <f t="shared" si="65"/>
        <v>263888.88888889574</v>
      </c>
    </row>
    <row r="269" spans="3:8">
      <c r="C269" s="8">
        <f t="shared" si="62"/>
        <v>266</v>
      </c>
      <c r="D269" s="11">
        <f t="shared" si="60"/>
        <v>263888.88888889574</v>
      </c>
      <c r="E269" s="11">
        <f t="shared" si="63"/>
        <v>5416.6666666667352</v>
      </c>
      <c r="F269" s="11">
        <f t="shared" si="61"/>
        <v>2638.8888888889574</v>
      </c>
      <c r="G269" s="11">
        <f t="shared" si="64"/>
        <v>2777.7777777777778</v>
      </c>
      <c r="H269" s="11">
        <f t="shared" si="65"/>
        <v>261111.11111111796</v>
      </c>
    </row>
    <row r="270" spans="3:8">
      <c r="C270" s="8">
        <f t="shared" si="62"/>
        <v>267</v>
      </c>
      <c r="D270" s="11">
        <f t="shared" si="60"/>
        <v>261111.11111111796</v>
      </c>
      <c r="E270" s="11">
        <f t="shared" si="63"/>
        <v>5388.8888888889578</v>
      </c>
      <c r="F270" s="11">
        <f t="shared" si="61"/>
        <v>2611.1111111111795</v>
      </c>
      <c r="G270" s="11">
        <f t="shared" si="64"/>
        <v>2777.7777777777778</v>
      </c>
      <c r="H270" s="11">
        <f t="shared" si="65"/>
        <v>258333.33333334018</v>
      </c>
    </row>
    <row r="271" spans="3:8">
      <c r="C271" s="8">
        <f t="shared" si="62"/>
        <v>268</v>
      </c>
      <c r="D271" s="11">
        <f t="shared" si="60"/>
        <v>258333.33333334018</v>
      </c>
      <c r="E271" s="11">
        <f t="shared" si="63"/>
        <v>5361.1111111111795</v>
      </c>
      <c r="F271" s="11">
        <f t="shared" si="61"/>
        <v>2583.3333333334017</v>
      </c>
      <c r="G271" s="11">
        <f t="shared" si="64"/>
        <v>2777.7777777777778</v>
      </c>
      <c r="H271" s="11">
        <f t="shared" si="65"/>
        <v>255555.5555555624</v>
      </c>
    </row>
    <row r="272" spans="3:8">
      <c r="C272" s="8">
        <f t="shared" si="62"/>
        <v>269</v>
      </c>
      <c r="D272" s="11">
        <f t="shared" si="60"/>
        <v>255555.5555555624</v>
      </c>
      <c r="E272" s="11">
        <f t="shared" si="63"/>
        <v>5333.3333333334012</v>
      </c>
      <c r="F272" s="11">
        <f t="shared" si="61"/>
        <v>2555.5555555556239</v>
      </c>
      <c r="G272" s="11">
        <f t="shared" si="64"/>
        <v>2777.7777777777778</v>
      </c>
      <c r="H272" s="11">
        <f t="shared" si="65"/>
        <v>252777.77777778462</v>
      </c>
    </row>
    <row r="273" spans="3:8">
      <c r="C273" s="8">
        <f t="shared" si="62"/>
        <v>270</v>
      </c>
      <c r="D273" s="11">
        <f t="shared" si="60"/>
        <v>252777.77777778462</v>
      </c>
      <c r="E273" s="11">
        <f t="shared" si="63"/>
        <v>5305.5555555556239</v>
      </c>
      <c r="F273" s="11">
        <f t="shared" si="61"/>
        <v>2527.777777777846</v>
      </c>
      <c r="G273" s="11">
        <f t="shared" si="64"/>
        <v>2777.7777777777778</v>
      </c>
      <c r="H273" s="11">
        <f t="shared" si="65"/>
        <v>250000.00000000684</v>
      </c>
    </row>
    <row r="274" spans="3:8">
      <c r="C274" s="8">
        <f t="shared" si="62"/>
        <v>271</v>
      </c>
      <c r="D274" s="11">
        <f t="shared" si="60"/>
        <v>250000.00000000684</v>
      </c>
      <c r="E274" s="11">
        <f t="shared" si="63"/>
        <v>5277.7777777778465</v>
      </c>
      <c r="F274" s="11">
        <f t="shared" si="61"/>
        <v>2500.0000000000687</v>
      </c>
      <c r="G274" s="11">
        <f t="shared" si="64"/>
        <v>2777.7777777777778</v>
      </c>
      <c r="H274" s="11">
        <f t="shared" si="65"/>
        <v>247222.22222222906</v>
      </c>
    </row>
    <row r="275" spans="3:8">
      <c r="C275" s="8">
        <f t="shared" si="62"/>
        <v>272</v>
      </c>
      <c r="D275" s="11">
        <f t="shared" si="60"/>
        <v>247222.22222222906</v>
      </c>
      <c r="E275" s="11">
        <f t="shared" si="63"/>
        <v>5250.0000000000691</v>
      </c>
      <c r="F275" s="11">
        <f t="shared" si="61"/>
        <v>2472.2222222222908</v>
      </c>
      <c r="G275" s="11">
        <f t="shared" si="64"/>
        <v>2777.7777777777778</v>
      </c>
      <c r="H275" s="11">
        <f t="shared" si="65"/>
        <v>244444.44444445128</v>
      </c>
    </row>
    <row r="276" spans="3:8">
      <c r="C276" s="8">
        <f t="shared" si="62"/>
        <v>273</v>
      </c>
      <c r="D276" s="11">
        <f t="shared" si="60"/>
        <v>244444.44444445128</v>
      </c>
      <c r="E276" s="11">
        <f t="shared" si="63"/>
        <v>5222.2222222222908</v>
      </c>
      <c r="F276" s="11">
        <f t="shared" si="61"/>
        <v>2444.444444444513</v>
      </c>
      <c r="G276" s="11">
        <f t="shared" si="64"/>
        <v>2777.7777777777778</v>
      </c>
      <c r="H276" s="11">
        <f t="shared" si="65"/>
        <v>241666.6666666735</v>
      </c>
    </row>
    <row r="277" spans="3:8">
      <c r="C277" s="8">
        <f t="shared" ref="C277:C292" si="66">1+C276</f>
        <v>274</v>
      </c>
      <c r="D277" s="11">
        <f t="shared" si="60"/>
        <v>241666.6666666735</v>
      </c>
      <c r="E277" s="11">
        <f t="shared" ref="E277:E292" si="67">F277+G277</f>
        <v>5194.4444444445126</v>
      </c>
      <c r="F277" s="11">
        <f t="shared" si="61"/>
        <v>2416.6666666667352</v>
      </c>
      <c r="G277" s="11">
        <f t="shared" si="64"/>
        <v>2777.7777777777778</v>
      </c>
      <c r="H277" s="11">
        <f t="shared" ref="H277:H292" si="68">D277-G277</f>
        <v>238888.88888889572</v>
      </c>
    </row>
    <row r="278" spans="3:8">
      <c r="C278" s="8">
        <f t="shared" si="66"/>
        <v>275</v>
      </c>
      <c r="D278" s="11">
        <f t="shared" si="60"/>
        <v>238888.88888889572</v>
      </c>
      <c r="E278" s="11">
        <f t="shared" si="67"/>
        <v>5166.6666666667352</v>
      </c>
      <c r="F278" s="11">
        <f t="shared" si="61"/>
        <v>2388.8888888889574</v>
      </c>
      <c r="G278" s="11">
        <f t="shared" si="64"/>
        <v>2777.7777777777778</v>
      </c>
      <c r="H278" s="11">
        <f t="shared" si="68"/>
        <v>236111.11111111793</v>
      </c>
    </row>
    <row r="279" spans="3:8">
      <c r="C279" s="8">
        <f t="shared" si="66"/>
        <v>276</v>
      </c>
      <c r="D279" s="11">
        <f t="shared" si="60"/>
        <v>236111.11111111793</v>
      </c>
      <c r="E279" s="11">
        <f t="shared" si="67"/>
        <v>5138.8888888889578</v>
      </c>
      <c r="F279" s="11">
        <f t="shared" si="61"/>
        <v>2361.1111111111795</v>
      </c>
      <c r="G279" s="11">
        <f t="shared" si="64"/>
        <v>2777.7777777777778</v>
      </c>
      <c r="H279" s="11">
        <f t="shared" si="68"/>
        <v>233333.33333334015</v>
      </c>
    </row>
    <row r="280" spans="3:8">
      <c r="C280" s="8">
        <f t="shared" si="66"/>
        <v>277</v>
      </c>
      <c r="D280" s="11">
        <f t="shared" si="60"/>
        <v>233333.33333334015</v>
      </c>
      <c r="E280" s="11">
        <f t="shared" si="67"/>
        <v>5111.1111111111795</v>
      </c>
      <c r="F280" s="11">
        <f t="shared" si="61"/>
        <v>2333.3333333334017</v>
      </c>
      <c r="G280" s="11">
        <f t="shared" si="64"/>
        <v>2777.7777777777778</v>
      </c>
      <c r="H280" s="11">
        <f t="shared" si="68"/>
        <v>230555.55555556237</v>
      </c>
    </row>
    <row r="281" spans="3:8">
      <c r="C281" s="8">
        <f t="shared" si="66"/>
        <v>278</v>
      </c>
      <c r="D281" s="11">
        <f t="shared" si="60"/>
        <v>230555.55555556237</v>
      </c>
      <c r="E281" s="11">
        <f t="shared" si="67"/>
        <v>5083.3333333334012</v>
      </c>
      <c r="F281" s="11">
        <f t="shared" si="61"/>
        <v>2305.5555555556239</v>
      </c>
      <c r="G281" s="11">
        <f t="shared" si="64"/>
        <v>2777.7777777777778</v>
      </c>
      <c r="H281" s="11">
        <f t="shared" si="68"/>
        <v>227777.77777778459</v>
      </c>
    </row>
    <row r="282" spans="3:8">
      <c r="C282" s="8">
        <f t="shared" si="66"/>
        <v>279</v>
      </c>
      <c r="D282" s="11">
        <f t="shared" si="60"/>
        <v>227777.77777778459</v>
      </c>
      <c r="E282" s="11">
        <f t="shared" si="67"/>
        <v>5055.5555555556239</v>
      </c>
      <c r="F282" s="11">
        <f t="shared" si="61"/>
        <v>2277.777777777846</v>
      </c>
      <c r="G282" s="11">
        <f t="shared" si="64"/>
        <v>2777.7777777777778</v>
      </c>
      <c r="H282" s="11">
        <f t="shared" si="68"/>
        <v>225000.00000000681</v>
      </c>
    </row>
    <row r="283" spans="3:8">
      <c r="C283" s="8">
        <f t="shared" si="66"/>
        <v>280</v>
      </c>
      <c r="D283" s="11">
        <f t="shared" si="60"/>
        <v>225000.00000000681</v>
      </c>
      <c r="E283" s="11">
        <f t="shared" si="67"/>
        <v>5027.7777777778465</v>
      </c>
      <c r="F283" s="11">
        <f t="shared" si="61"/>
        <v>2250.0000000000682</v>
      </c>
      <c r="G283" s="11">
        <f t="shared" si="64"/>
        <v>2777.7777777777778</v>
      </c>
      <c r="H283" s="11">
        <f t="shared" si="68"/>
        <v>222222.22222222903</v>
      </c>
    </row>
    <row r="284" spans="3:8">
      <c r="C284" s="8">
        <f t="shared" si="66"/>
        <v>281</v>
      </c>
      <c r="D284" s="11">
        <f t="shared" si="60"/>
        <v>222222.22222222903</v>
      </c>
      <c r="E284" s="11">
        <f t="shared" si="67"/>
        <v>5000.0000000000682</v>
      </c>
      <c r="F284" s="11">
        <f t="shared" si="61"/>
        <v>2222.2222222222904</v>
      </c>
      <c r="G284" s="11">
        <f t="shared" si="64"/>
        <v>2777.7777777777778</v>
      </c>
      <c r="H284" s="11">
        <f t="shared" si="68"/>
        <v>219444.44444445125</v>
      </c>
    </row>
    <row r="285" spans="3:8">
      <c r="C285" s="8">
        <f t="shared" si="66"/>
        <v>282</v>
      </c>
      <c r="D285" s="11">
        <f t="shared" si="60"/>
        <v>219444.44444445125</v>
      </c>
      <c r="E285" s="11">
        <f t="shared" si="67"/>
        <v>4972.2222222222899</v>
      </c>
      <c r="F285" s="11">
        <f t="shared" si="61"/>
        <v>2194.4444444445126</v>
      </c>
      <c r="G285" s="11">
        <f t="shared" si="64"/>
        <v>2777.7777777777778</v>
      </c>
      <c r="H285" s="11">
        <f t="shared" si="68"/>
        <v>216666.66666667347</v>
      </c>
    </row>
    <row r="286" spans="3:8">
      <c r="C286" s="8">
        <f t="shared" si="66"/>
        <v>283</v>
      </c>
      <c r="D286" s="11">
        <f t="shared" si="60"/>
        <v>216666.66666667347</v>
      </c>
      <c r="E286" s="11">
        <f t="shared" si="67"/>
        <v>4944.4444444445126</v>
      </c>
      <c r="F286" s="11">
        <f t="shared" si="61"/>
        <v>2166.6666666667347</v>
      </c>
      <c r="G286" s="11">
        <f t="shared" si="64"/>
        <v>2777.7777777777778</v>
      </c>
      <c r="H286" s="11">
        <f t="shared" si="68"/>
        <v>213888.88888889569</v>
      </c>
    </row>
    <row r="287" spans="3:8">
      <c r="C287" s="8">
        <f t="shared" si="66"/>
        <v>284</v>
      </c>
      <c r="D287" s="11">
        <f t="shared" si="60"/>
        <v>213888.88888889569</v>
      </c>
      <c r="E287" s="11">
        <f t="shared" si="67"/>
        <v>4916.6666666667352</v>
      </c>
      <c r="F287" s="11">
        <f t="shared" si="61"/>
        <v>2138.8888888889569</v>
      </c>
      <c r="G287" s="11">
        <f t="shared" si="64"/>
        <v>2777.7777777777778</v>
      </c>
      <c r="H287" s="11">
        <f t="shared" si="68"/>
        <v>211111.11111111791</v>
      </c>
    </row>
    <row r="288" spans="3:8">
      <c r="C288" s="8">
        <f t="shared" si="66"/>
        <v>285</v>
      </c>
      <c r="D288" s="11">
        <f t="shared" si="60"/>
        <v>211111.11111111791</v>
      </c>
      <c r="E288" s="11">
        <f t="shared" si="67"/>
        <v>4888.8888888889569</v>
      </c>
      <c r="F288" s="11">
        <f t="shared" si="61"/>
        <v>2111.1111111111791</v>
      </c>
      <c r="G288" s="11">
        <f t="shared" si="64"/>
        <v>2777.7777777777778</v>
      </c>
      <c r="H288" s="11">
        <f t="shared" si="68"/>
        <v>208333.33333334012</v>
      </c>
    </row>
    <row r="289" spans="3:8">
      <c r="C289" s="8">
        <f t="shared" si="66"/>
        <v>286</v>
      </c>
      <c r="D289" s="11">
        <f t="shared" si="60"/>
        <v>208333.33333334012</v>
      </c>
      <c r="E289" s="11">
        <f t="shared" si="67"/>
        <v>4861.1111111111786</v>
      </c>
      <c r="F289" s="11">
        <f t="shared" si="61"/>
        <v>2083.3333333334012</v>
      </c>
      <c r="G289" s="11">
        <f t="shared" si="64"/>
        <v>2777.7777777777778</v>
      </c>
      <c r="H289" s="11">
        <f t="shared" si="68"/>
        <v>205555.55555556234</v>
      </c>
    </row>
    <row r="290" spans="3:8">
      <c r="C290" s="8">
        <f t="shared" si="66"/>
        <v>287</v>
      </c>
      <c r="D290" s="11">
        <f t="shared" si="60"/>
        <v>205555.55555556234</v>
      </c>
      <c r="E290" s="11">
        <f t="shared" si="67"/>
        <v>4833.3333333334012</v>
      </c>
      <c r="F290" s="11">
        <f t="shared" si="61"/>
        <v>2055.5555555556234</v>
      </c>
      <c r="G290" s="11">
        <f t="shared" si="64"/>
        <v>2777.7777777777778</v>
      </c>
      <c r="H290" s="11">
        <f t="shared" si="68"/>
        <v>202777.77777778456</v>
      </c>
    </row>
    <row r="291" spans="3:8">
      <c r="C291" s="8">
        <f t="shared" si="66"/>
        <v>288</v>
      </c>
      <c r="D291" s="11">
        <f t="shared" si="60"/>
        <v>202777.77777778456</v>
      </c>
      <c r="E291" s="11">
        <f t="shared" si="67"/>
        <v>4805.5555555556239</v>
      </c>
      <c r="F291" s="11">
        <f t="shared" si="61"/>
        <v>2027.7777777778456</v>
      </c>
      <c r="G291" s="11">
        <f t="shared" si="64"/>
        <v>2777.7777777777778</v>
      </c>
      <c r="H291" s="11">
        <f t="shared" si="68"/>
        <v>200000.00000000678</v>
      </c>
    </row>
    <row r="292" spans="3:8">
      <c r="C292" s="8">
        <f t="shared" si="66"/>
        <v>289</v>
      </c>
      <c r="D292" s="11">
        <f t="shared" si="60"/>
        <v>200000.00000000678</v>
      </c>
      <c r="E292" s="11">
        <f t="shared" si="67"/>
        <v>4777.7777777778456</v>
      </c>
      <c r="F292" s="11">
        <f t="shared" si="61"/>
        <v>2000.0000000000678</v>
      </c>
      <c r="G292" s="11">
        <f t="shared" si="64"/>
        <v>2777.7777777777778</v>
      </c>
      <c r="H292" s="11">
        <f t="shared" si="68"/>
        <v>197222.222222229</v>
      </c>
    </row>
    <row r="293" spans="3:8">
      <c r="C293" s="8">
        <f t="shared" ref="C293:C308" si="69">1+C292</f>
        <v>290</v>
      </c>
      <c r="D293" s="11">
        <f t="shared" si="60"/>
        <v>197222.222222229</v>
      </c>
      <c r="E293" s="11">
        <f t="shared" ref="E293:E308" si="70">F293+G293</f>
        <v>4750.0000000000682</v>
      </c>
      <c r="F293" s="11">
        <f t="shared" si="61"/>
        <v>1972.2222222222902</v>
      </c>
      <c r="G293" s="11">
        <f t="shared" si="64"/>
        <v>2777.7777777777778</v>
      </c>
      <c r="H293" s="11">
        <f t="shared" ref="H293:H308" si="71">D293-G293</f>
        <v>194444.44444445122</v>
      </c>
    </row>
    <row r="294" spans="3:8">
      <c r="C294" s="8">
        <f t="shared" si="69"/>
        <v>291</v>
      </c>
      <c r="D294" s="11">
        <f t="shared" si="60"/>
        <v>194444.44444445122</v>
      </c>
      <c r="E294" s="11">
        <f t="shared" si="70"/>
        <v>4722.2222222222899</v>
      </c>
      <c r="F294" s="11">
        <f t="shared" si="61"/>
        <v>1944.4444444445123</v>
      </c>
      <c r="G294" s="11">
        <f t="shared" si="64"/>
        <v>2777.7777777777778</v>
      </c>
      <c r="H294" s="11">
        <f t="shared" si="71"/>
        <v>191666.66666667344</v>
      </c>
    </row>
    <row r="295" spans="3:8">
      <c r="C295" s="8">
        <f t="shared" si="69"/>
        <v>292</v>
      </c>
      <c r="D295" s="11">
        <f t="shared" si="60"/>
        <v>191666.66666667344</v>
      </c>
      <c r="E295" s="11">
        <f t="shared" si="70"/>
        <v>4694.4444444445126</v>
      </c>
      <c r="F295" s="11">
        <f t="shared" si="61"/>
        <v>1916.6666666667345</v>
      </c>
      <c r="G295" s="11">
        <f t="shared" si="64"/>
        <v>2777.7777777777778</v>
      </c>
      <c r="H295" s="11">
        <f t="shared" si="71"/>
        <v>188888.88888889566</v>
      </c>
    </row>
    <row r="296" spans="3:8">
      <c r="C296" s="8">
        <f t="shared" si="69"/>
        <v>293</v>
      </c>
      <c r="D296" s="11">
        <f t="shared" si="60"/>
        <v>188888.88888889566</v>
      </c>
      <c r="E296" s="11">
        <f t="shared" si="70"/>
        <v>4666.6666666667343</v>
      </c>
      <c r="F296" s="11">
        <f t="shared" si="61"/>
        <v>1888.8888888889567</v>
      </c>
      <c r="G296" s="11">
        <f t="shared" si="64"/>
        <v>2777.7777777777778</v>
      </c>
      <c r="H296" s="11">
        <f t="shared" si="71"/>
        <v>186111.11111111788</v>
      </c>
    </row>
    <row r="297" spans="3:8">
      <c r="C297" s="8">
        <f t="shared" si="69"/>
        <v>294</v>
      </c>
      <c r="D297" s="11">
        <f t="shared" si="60"/>
        <v>186111.11111111788</v>
      </c>
      <c r="E297" s="11">
        <f t="shared" si="70"/>
        <v>4638.8888888889569</v>
      </c>
      <c r="F297" s="11">
        <f t="shared" si="61"/>
        <v>1861.1111111111788</v>
      </c>
      <c r="G297" s="11">
        <f t="shared" si="64"/>
        <v>2777.7777777777778</v>
      </c>
      <c r="H297" s="11">
        <f t="shared" si="71"/>
        <v>183333.3333333401</v>
      </c>
    </row>
    <row r="298" spans="3:8">
      <c r="C298" s="8">
        <f t="shared" si="69"/>
        <v>295</v>
      </c>
      <c r="D298" s="11">
        <f t="shared" si="60"/>
        <v>183333.3333333401</v>
      </c>
      <c r="E298" s="11">
        <f t="shared" si="70"/>
        <v>4611.1111111111786</v>
      </c>
      <c r="F298" s="11">
        <f t="shared" si="61"/>
        <v>1833.333333333401</v>
      </c>
      <c r="G298" s="11">
        <f t="shared" si="64"/>
        <v>2777.7777777777778</v>
      </c>
      <c r="H298" s="11">
        <f t="shared" si="71"/>
        <v>180555.55555556231</v>
      </c>
    </row>
    <row r="299" spans="3:8">
      <c r="C299" s="8">
        <f t="shared" si="69"/>
        <v>296</v>
      </c>
      <c r="D299" s="11">
        <f t="shared" si="60"/>
        <v>180555.55555556231</v>
      </c>
      <c r="E299" s="11">
        <f t="shared" si="70"/>
        <v>4583.3333333334012</v>
      </c>
      <c r="F299" s="11">
        <f t="shared" si="61"/>
        <v>1805.5555555556232</v>
      </c>
      <c r="G299" s="11">
        <f t="shared" si="64"/>
        <v>2777.7777777777778</v>
      </c>
      <c r="H299" s="11">
        <f t="shared" si="71"/>
        <v>177777.77777778453</v>
      </c>
    </row>
    <row r="300" spans="3:8">
      <c r="C300" s="8">
        <f t="shared" si="69"/>
        <v>297</v>
      </c>
      <c r="D300" s="11">
        <f t="shared" si="60"/>
        <v>177777.77777778453</v>
      </c>
      <c r="E300" s="11">
        <f t="shared" si="70"/>
        <v>4555.555555555623</v>
      </c>
      <c r="F300" s="11">
        <f t="shared" si="61"/>
        <v>1777.7777777778454</v>
      </c>
      <c r="G300" s="11">
        <f t="shared" si="64"/>
        <v>2777.7777777777778</v>
      </c>
      <c r="H300" s="11">
        <f t="shared" si="71"/>
        <v>175000.00000000675</v>
      </c>
    </row>
    <row r="301" spans="3:8">
      <c r="C301" s="8">
        <f t="shared" si="69"/>
        <v>298</v>
      </c>
      <c r="D301" s="11">
        <f t="shared" si="60"/>
        <v>175000.00000000675</v>
      </c>
      <c r="E301" s="11">
        <f t="shared" si="70"/>
        <v>4527.7777777778456</v>
      </c>
      <c r="F301" s="11">
        <f t="shared" si="61"/>
        <v>1750.0000000000675</v>
      </c>
      <c r="G301" s="11">
        <f t="shared" si="64"/>
        <v>2777.7777777777778</v>
      </c>
      <c r="H301" s="11">
        <f t="shared" si="71"/>
        <v>172222.22222222897</v>
      </c>
    </row>
    <row r="302" spans="3:8">
      <c r="C302" s="8">
        <f t="shared" si="69"/>
        <v>299</v>
      </c>
      <c r="D302" s="11">
        <f t="shared" si="60"/>
        <v>172222.22222222897</v>
      </c>
      <c r="E302" s="11">
        <f t="shared" si="70"/>
        <v>4500.0000000000673</v>
      </c>
      <c r="F302" s="11">
        <f t="shared" si="61"/>
        <v>1722.2222222222897</v>
      </c>
      <c r="G302" s="11">
        <f t="shared" si="64"/>
        <v>2777.7777777777778</v>
      </c>
      <c r="H302" s="11">
        <f t="shared" si="71"/>
        <v>169444.44444445119</v>
      </c>
    </row>
    <row r="303" spans="3:8">
      <c r="C303" s="8">
        <f t="shared" si="69"/>
        <v>300</v>
      </c>
      <c r="D303" s="11">
        <f t="shared" si="60"/>
        <v>169444.44444445119</v>
      </c>
      <c r="E303" s="11">
        <f t="shared" si="70"/>
        <v>4472.2222222222899</v>
      </c>
      <c r="F303" s="11">
        <f t="shared" si="61"/>
        <v>1694.4444444445119</v>
      </c>
      <c r="G303" s="11">
        <f t="shared" si="64"/>
        <v>2777.7777777777778</v>
      </c>
      <c r="H303" s="11">
        <f t="shared" si="71"/>
        <v>166666.66666667341</v>
      </c>
    </row>
    <row r="304" spans="3:8">
      <c r="C304" s="8">
        <f t="shared" si="69"/>
        <v>301</v>
      </c>
      <c r="D304" s="11">
        <f t="shared" si="60"/>
        <v>166666.66666667341</v>
      </c>
      <c r="E304" s="11">
        <f t="shared" si="70"/>
        <v>4444.4444444445116</v>
      </c>
      <c r="F304" s="11">
        <f t="shared" si="61"/>
        <v>1666.666666666734</v>
      </c>
      <c r="G304" s="11">
        <f t="shared" si="64"/>
        <v>2777.7777777777778</v>
      </c>
      <c r="H304" s="11">
        <f t="shared" si="71"/>
        <v>163888.88888889563</v>
      </c>
    </row>
    <row r="305" spans="3:8">
      <c r="C305" s="8">
        <f t="shared" si="69"/>
        <v>302</v>
      </c>
      <c r="D305" s="11">
        <f t="shared" si="60"/>
        <v>163888.88888889563</v>
      </c>
      <c r="E305" s="11">
        <f t="shared" si="70"/>
        <v>4416.6666666667343</v>
      </c>
      <c r="F305" s="11">
        <f t="shared" si="61"/>
        <v>1638.8888888889562</v>
      </c>
      <c r="G305" s="11">
        <f t="shared" si="64"/>
        <v>2777.7777777777778</v>
      </c>
      <c r="H305" s="11">
        <f t="shared" si="71"/>
        <v>161111.11111111785</v>
      </c>
    </row>
    <row r="306" spans="3:8">
      <c r="C306" s="8">
        <f t="shared" si="69"/>
        <v>303</v>
      </c>
      <c r="D306" s="11">
        <f t="shared" si="60"/>
        <v>161111.11111111785</v>
      </c>
      <c r="E306" s="11">
        <f t="shared" si="70"/>
        <v>4388.888888888956</v>
      </c>
      <c r="F306" s="11">
        <f t="shared" si="61"/>
        <v>1611.1111111111786</v>
      </c>
      <c r="G306" s="11">
        <f t="shared" si="64"/>
        <v>2777.7777777777778</v>
      </c>
      <c r="H306" s="11">
        <f t="shared" si="71"/>
        <v>158333.33333334007</v>
      </c>
    </row>
    <row r="307" spans="3:8">
      <c r="C307" s="8">
        <f t="shared" si="69"/>
        <v>304</v>
      </c>
      <c r="D307" s="11">
        <f t="shared" si="60"/>
        <v>158333.33333334007</v>
      </c>
      <c r="E307" s="11">
        <f t="shared" si="70"/>
        <v>4361.1111111111786</v>
      </c>
      <c r="F307" s="11">
        <f t="shared" si="61"/>
        <v>1583.3333333334008</v>
      </c>
      <c r="G307" s="11">
        <f t="shared" si="64"/>
        <v>2777.7777777777778</v>
      </c>
      <c r="H307" s="11">
        <f t="shared" si="71"/>
        <v>155555.55555556229</v>
      </c>
    </row>
    <row r="308" spans="3:8">
      <c r="C308" s="8">
        <f t="shared" si="69"/>
        <v>305</v>
      </c>
      <c r="D308" s="11">
        <f t="shared" si="60"/>
        <v>155555.55555556229</v>
      </c>
      <c r="E308" s="11">
        <f t="shared" si="70"/>
        <v>4333.3333333334012</v>
      </c>
      <c r="F308" s="11">
        <f t="shared" si="61"/>
        <v>1555.555555555623</v>
      </c>
      <c r="G308" s="11">
        <f t="shared" si="64"/>
        <v>2777.7777777777778</v>
      </c>
      <c r="H308" s="11">
        <f t="shared" si="71"/>
        <v>152777.7777777845</v>
      </c>
    </row>
    <row r="309" spans="3:8">
      <c r="C309" s="8">
        <f t="shared" ref="C309:C324" si="72">1+C308</f>
        <v>306</v>
      </c>
      <c r="D309" s="11">
        <f t="shared" si="60"/>
        <v>152777.7777777845</v>
      </c>
      <c r="E309" s="11">
        <f t="shared" ref="E309:E324" si="73">F309+G309</f>
        <v>4305.555555555623</v>
      </c>
      <c r="F309" s="11">
        <f t="shared" si="61"/>
        <v>1527.7777777778451</v>
      </c>
      <c r="G309" s="11">
        <f t="shared" si="64"/>
        <v>2777.7777777777778</v>
      </c>
      <c r="H309" s="11">
        <f t="shared" ref="H309:H324" si="74">D309-G309</f>
        <v>150000.00000000672</v>
      </c>
    </row>
    <row r="310" spans="3:8">
      <c r="C310" s="8">
        <f t="shared" si="72"/>
        <v>307</v>
      </c>
      <c r="D310" s="11">
        <f t="shared" si="60"/>
        <v>150000.00000000672</v>
      </c>
      <c r="E310" s="11">
        <f t="shared" si="73"/>
        <v>4277.7777777778447</v>
      </c>
      <c r="F310" s="11">
        <f t="shared" si="61"/>
        <v>1500.0000000000673</v>
      </c>
      <c r="G310" s="11">
        <f t="shared" si="64"/>
        <v>2777.7777777777778</v>
      </c>
      <c r="H310" s="11">
        <f t="shared" si="74"/>
        <v>147222.22222222894</v>
      </c>
    </row>
    <row r="311" spans="3:8">
      <c r="C311" s="8">
        <f t="shared" si="72"/>
        <v>308</v>
      </c>
      <c r="D311" s="11">
        <f t="shared" si="60"/>
        <v>147222.22222222894</v>
      </c>
      <c r="E311" s="11">
        <f t="shared" si="73"/>
        <v>4250.0000000000673</v>
      </c>
      <c r="F311" s="11">
        <f t="shared" si="61"/>
        <v>1472.2222222222895</v>
      </c>
      <c r="G311" s="11">
        <f t="shared" si="64"/>
        <v>2777.7777777777778</v>
      </c>
      <c r="H311" s="11">
        <f t="shared" si="74"/>
        <v>144444.44444445116</v>
      </c>
    </row>
    <row r="312" spans="3:8">
      <c r="C312" s="8">
        <f t="shared" si="72"/>
        <v>309</v>
      </c>
      <c r="D312" s="11">
        <f t="shared" si="60"/>
        <v>144444.44444445116</v>
      </c>
      <c r="E312" s="11">
        <f t="shared" si="73"/>
        <v>4222.2222222222899</v>
      </c>
      <c r="F312" s="11">
        <f t="shared" si="61"/>
        <v>1444.4444444445116</v>
      </c>
      <c r="G312" s="11">
        <f t="shared" si="64"/>
        <v>2777.7777777777778</v>
      </c>
      <c r="H312" s="11">
        <f t="shared" si="74"/>
        <v>141666.66666667338</v>
      </c>
    </row>
    <row r="313" spans="3:8">
      <c r="C313" s="8">
        <f t="shared" si="72"/>
        <v>310</v>
      </c>
      <c r="D313" s="11">
        <f t="shared" si="60"/>
        <v>141666.66666667338</v>
      </c>
      <c r="E313" s="11">
        <f t="shared" si="73"/>
        <v>4194.4444444445116</v>
      </c>
      <c r="F313" s="11">
        <f t="shared" si="61"/>
        <v>1416.6666666667338</v>
      </c>
      <c r="G313" s="11">
        <f t="shared" si="64"/>
        <v>2777.7777777777778</v>
      </c>
      <c r="H313" s="11">
        <f t="shared" si="74"/>
        <v>138888.8888888956</v>
      </c>
    </row>
    <row r="314" spans="3:8">
      <c r="C314" s="8">
        <f t="shared" si="72"/>
        <v>311</v>
      </c>
      <c r="D314" s="11">
        <f t="shared" si="60"/>
        <v>138888.8888888956</v>
      </c>
      <c r="E314" s="11">
        <f t="shared" si="73"/>
        <v>4166.6666666667334</v>
      </c>
      <c r="F314" s="11">
        <f t="shared" si="61"/>
        <v>1388.888888888956</v>
      </c>
      <c r="G314" s="11">
        <f t="shared" si="64"/>
        <v>2777.7777777777778</v>
      </c>
      <c r="H314" s="11">
        <f t="shared" si="74"/>
        <v>136111.11111111782</v>
      </c>
    </row>
    <row r="315" spans="3:8">
      <c r="C315" s="8">
        <f t="shared" si="72"/>
        <v>312</v>
      </c>
      <c r="D315" s="11">
        <f t="shared" si="60"/>
        <v>136111.11111111782</v>
      </c>
      <c r="E315" s="11">
        <f t="shared" si="73"/>
        <v>4138.888888888956</v>
      </c>
      <c r="F315" s="11">
        <f t="shared" si="61"/>
        <v>1361.1111111111782</v>
      </c>
      <c r="G315" s="11">
        <f t="shared" si="64"/>
        <v>2777.7777777777778</v>
      </c>
      <c r="H315" s="11">
        <f t="shared" si="74"/>
        <v>133333.33333334004</v>
      </c>
    </row>
    <row r="316" spans="3:8">
      <c r="C316" s="8">
        <f t="shared" si="72"/>
        <v>313</v>
      </c>
      <c r="D316" s="11">
        <f t="shared" si="60"/>
        <v>133333.33333334004</v>
      </c>
      <c r="E316" s="11">
        <f t="shared" si="73"/>
        <v>4111.1111111111786</v>
      </c>
      <c r="F316" s="11">
        <f t="shared" si="61"/>
        <v>1333.3333333334003</v>
      </c>
      <c r="G316" s="11">
        <f t="shared" si="64"/>
        <v>2777.7777777777778</v>
      </c>
      <c r="H316" s="11">
        <f t="shared" si="74"/>
        <v>130555.55555556226</v>
      </c>
    </row>
    <row r="317" spans="3:8">
      <c r="C317" s="8">
        <f t="shared" si="72"/>
        <v>314</v>
      </c>
      <c r="D317" s="11">
        <f t="shared" si="60"/>
        <v>130555.55555556226</v>
      </c>
      <c r="E317" s="11">
        <f t="shared" si="73"/>
        <v>4083.3333333334003</v>
      </c>
      <c r="F317" s="11">
        <f t="shared" si="61"/>
        <v>1305.5555555556225</v>
      </c>
      <c r="G317" s="11">
        <f t="shared" si="64"/>
        <v>2777.7777777777778</v>
      </c>
      <c r="H317" s="11">
        <f t="shared" si="74"/>
        <v>127777.77777778447</v>
      </c>
    </row>
    <row r="318" spans="3:8">
      <c r="C318" s="8">
        <f t="shared" si="72"/>
        <v>315</v>
      </c>
      <c r="D318" s="11">
        <f t="shared" si="60"/>
        <v>127777.77777778447</v>
      </c>
      <c r="E318" s="11">
        <f t="shared" si="73"/>
        <v>4055.5555555556225</v>
      </c>
      <c r="F318" s="11">
        <f t="shared" si="61"/>
        <v>1277.7777777778447</v>
      </c>
      <c r="G318" s="11">
        <f t="shared" si="64"/>
        <v>2777.7777777777778</v>
      </c>
      <c r="H318" s="11">
        <f t="shared" si="74"/>
        <v>125000.00000000669</v>
      </c>
    </row>
    <row r="319" spans="3:8">
      <c r="C319" s="8">
        <f t="shared" si="72"/>
        <v>316</v>
      </c>
      <c r="D319" s="11">
        <f t="shared" si="60"/>
        <v>125000.00000000669</v>
      </c>
      <c r="E319" s="11">
        <f t="shared" si="73"/>
        <v>4027.7777777778447</v>
      </c>
      <c r="F319" s="11">
        <f t="shared" si="61"/>
        <v>1250.0000000000671</v>
      </c>
      <c r="G319" s="11">
        <f t="shared" si="64"/>
        <v>2777.7777777777778</v>
      </c>
      <c r="H319" s="11">
        <f t="shared" si="74"/>
        <v>122222.22222222891</v>
      </c>
    </row>
    <row r="320" spans="3:8">
      <c r="C320" s="8">
        <f t="shared" si="72"/>
        <v>317</v>
      </c>
      <c r="D320" s="11">
        <f t="shared" si="60"/>
        <v>122222.22222222891</v>
      </c>
      <c r="E320" s="11">
        <f t="shared" si="73"/>
        <v>4000.0000000000673</v>
      </c>
      <c r="F320" s="11">
        <f t="shared" si="61"/>
        <v>1222.2222222222892</v>
      </c>
      <c r="G320" s="11">
        <f t="shared" si="64"/>
        <v>2777.7777777777778</v>
      </c>
      <c r="H320" s="11">
        <f t="shared" si="74"/>
        <v>119444.44444445113</v>
      </c>
    </row>
    <row r="321" spans="3:8">
      <c r="C321" s="8">
        <f t="shared" si="72"/>
        <v>318</v>
      </c>
      <c r="D321" s="11">
        <f t="shared" si="60"/>
        <v>119444.44444445113</v>
      </c>
      <c r="E321" s="11">
        <f t="shared" si="73"/>
        <v>3972.222222222289</v>
      </c>
      <c r="F321" s="11">
        <f t="shared" si="61"/>
        <v>1194.4444444445114</v>
      </c>
      <c r="G321" s="11">
        <f t="shared" si="64"/>
        <v>2777.7777777777778</v>
      </c>
      <c r="H321" s="11">
        <f t="shared" si="74"/>
        <v>116666.66666667335</v>
      </c>
    </row>
    <row r="322" spans="3:8">
      <c r="C322" s="8">
        <f t="shared" si="72"/>
        <v>319</v>
      </c>
      <c r="D322" s="11">
        <f t="shared" si="60"/>
        <v>116666.66666667335</v>
      </c>
      <c r="E322" s="11">
        <f t="shared" si="73"/>
        <v>3944.4444444445116</v>
      </c>
      <c r="F322" s="11">
        <f t="shared" si="61"/>
        <v>1166.6666666667336</v>
      </c>
      <c r="G322" s="11">
        <f t="shared" si="64"/>
        <v>2777.7777777777778</v>
      </c>
      <c r="H322" s="11">
        <f t="shared" si="74"/>
        <v>113888.88888889557</v>
      </c>
    </row>
    <row r="323" spans="3:8">
      <c r="C323" s="8">
        <f t="shared" si="72"/>
        <v>320</v>
      </c>
      <c r="D323" s="11">
        <f t="shared" si="60"/>
        <v>113888.88888889557</v>
      </c>
      <c r="E323" s="11">
        <f t="shared" si="73"/>
        <v>3916.6666666667334</v>
      </c>
      <c r="F323" s="11">
        <f t="shared" si="61"/>
        <v>1138.8888888889558</v>
      </c>
      <c r="G323" s="11">
        <f t="shared" si="64"/>
        <v>2777.7777777777778</v>
      </c>
      <c r="H323" s="11">
        <f t="shared" si="74"/>
        <v>111111.11111111779</v>
      </c>
    </row>
    <row r="324" spans="3:8">
      <c r="C324" s="8">
        <f t="shared" si="72"/>
        <v>321</v>
      </c>
      <c r="D324" s="11">
        <f t="shared" ref="D324:D363" si="75">H323</f>
        <v>111111.11111111779</v>
      </c>
      <c r="E324" s="11">
        <f t="shared" si="73"/>
        <v>3888.888888888956</v>
      </c>
      <c r="F324" s="11">
        <f t="shared" ref="F324:F363" si="76">(B$4/B$2)*H323</f>
        <v>1111.1111111111779</v>
      </c>
      <c r="G324" s="11">
        <f t="shared" si="64"/>
        <v>2777.7777777777778</v>
      </c>
      <c r="H324" s="11">
        <f t="shared" si="74"/>
        <v>108333.33333334001</v>
      </c>
    </row>
    <row r="325" spans="3:8">
      <c r="C325" s="8">
        <f t="shared" ref="C325:C340" si="77">1+C324</f>
        <v>322</v>
      </c>
      <c r="D325" s="11">
        <f t="shared" si="75"/>
        <v>108333.33333334001</v>
      </c>
      <c r="E325" s="11">
        <f t="shared" ref="E325:E340" si="78">F325+G325</f>
        <v>3861.1111111111777</v>
      </c>
      <c r="F325" s="11">
        <f t="shared" si="76"/>
        <v>1083.3333333334001</v>
      </c>
      <c r="G325" s="11">
        <f t="shared" ref="G325:G363" si="79">G324</f>
        <v>2777.7777777777778</v>
      </c>
      <c r="H325" s="11">
        <f t="shared" ref="H325:H340" si="80">D325-G325</f>
        <v>105555.55555556223</v>
      </c>
    </row>
    <row r="326" spans="3:8">
      <c r="C326" s="8">
        <f t="shared" si="77"/>
        <v>323</v>
      </c>
      <c r="D326" s="11">
        <f t="shared" si="75"/>
        <v>105555.55555556223</v>
      </c>
      <c r="E326" s="11">
        <f t="shared" si="78"/>
        <v>3833.3333333334003</v>
      </c>
      <c r="F326" s="11">
        <f t="shared" si="76"/>
        <v>1055.5555555556223</v>
      </c>
      <c r="G326" s="11">
        <f t="shared" si="79"/>
        <v>2777.7777777777778</v>
      </c>
      <c r="H326" s="11">
        <f t="shared" si="80"/>
        <v>102777.77777778445</v>
      </c>
    </row>
    <row r="327" spans="3:8">
      <c r="C327" s="8">
        <f t="shared" si="77"/>
        <v>324</v>
      </c>
      <c r="D327" s="11">
        <f t="shared" si="75"/>
        <v>102777.77777778445</v>
      </c>
      <c r="E327" s="11">
        <f t="shared" si="78"/>
        <v>3805.555555555622</v>
      </c>
      <c r="F327" s="11">
        <f t="shared" si="76"/>
        <v>1027.7777777778444</v>
      </c>
      <c r="G327" s="11">
        <f t="shared" si="79"/>
        <v>2777.7777777777778</v>
      </c>
      <c r="H327" s="11">
        <f t="shared" si="80"/>
        <v>100000.00000000666</v>
      </c>
    </row>
    <row r="328" spans="3:8">
      <c r="C328" s="8">
        <f t="shared" si="77"/>
        <v>325</v>
      </c>
      <c r="D328" s="11">
        <f t="shared" si="75"/>
        <v>100000.00000000666</v>
      </c>
      <c r="E328" s="11">
        <f t="shared" si="78"/>
        <v>3777.7777777778447</v>
      </c>
      <c r="F328" s="11">
        <f t="shared" si="76"/>
        <v>1000.0000000000666</v>
      </c>
      <c r="G328" s="11">
        <f t="shared" si="79"/>
        <v>2777.7777777777778</v>
      </c>
      <c r="H328" s="11">
        <f t="shared" si="80"/>
        <v>97222.222222228884</v>
      </c>
    </row>
    <row r="329" spans="3:8">
      <c r="C329" s="8">
        <f t="shared" si="77"/>
        <v>326</v>
      </c>
      <c r="D329" s="11">
        <f t="shared" si="75"/>
        <v>97222.222222228884</v>
      </c>
      <c r="E329" s="11">
        <f t="shared" si="78"/>
        <v>3750.0000000000668</v>
      </c>
      <c r="F329" s="11">
        <f t="shared" si="76"/>
        <v>972.22222222228891</v>
      </c>
      <c r="G329" s="11">
        <f t="shared" si="79"/>
        <v>2777.7777777777778</v>
      </c>
      <c r="H329" s="11">
        <f t="shared" si="80"/>
        <v>94444.444444451103</v>
      </c>
    </row>
    <row r="330" spans="3:8">
      <c r="C330" s="8">
        <f t="shared" si="77"/>
        <v>327</v>
      </c>
      <c r="D330" s="11">
        <f t="shared" si="75"/>
        <v>94444.444444451103</v>
      </c>
      <c r="E330" s="11">
        <f t="shared" si="78"/>
        <v>3722.222222222289</v>
      </c>
      <c r="F330" s="11">
        <f t="shared" si="76"/>
        <v>944.44444444451108</v>
      </c>
      <c r="G330" s="11">
        <f t="shared" si="79"/>
        <v>2777.7777777777778</v>
      </c>
      <c r="H330" s="11">
        <f t="shared" si="80"/>
        <v>91666.666666673322</v>
      </c>
    </row>
    <row r="331" spans="3:8">
      <c r="C331" s="8">
        <f t="shared" si="77"/>
        <v>328</v>
      </c>
      <c r="D331" s="11">
        <f t="shared" si="75"/>
        <v>91666.666666673322</v>
      </c>
      <c r="E331" s="11">
        <f t="shared" si="78"/>
        <v>3694.4444444445112</v>
      </c>
      <c r="F331" s="11">
        <f t="shared" si="76"/>
        <v>916.66666666673325</v>
      </c>
      <c r="G331" s="11">
        <f t="shared" si="79"/>
        <v>2777.7777777777778</v>
      </c>
      <c r="H331" s="11">
        <f t="shared" si="80"/>
        <v>88888.888888895541</v>
      </c>
    </row>
    <row r="332" spans="3:8">
      <c r="C332" s="8">
        <f t="shared" si="77"/>
        <v>329</v>
      </c>
      <c r="D332" s="11">
        <f t="shared" si="75"/>
        <v>88888.888888895541</v>
      </c>
      <c r="E332" s="11">
        <f t="shared" si="78"/>
        <v>3666.6666666667334</v>
      </c>
      <c r="F332" s="11">
        <f t="shared" si="76"/>
        <v>888.88888888895542</v>
      </c>
      <c r="G332" s="11">
        <f t="shared" si="79"/>
        <v>2777.7777777777778</v>
      </c>
      <c r="H332" s="11">
        <f t="shared" si="80"/>
        <v>86111.11111111776</v>
      </c>
    </row>
    <row r="333" spans="3:8">
      <c r="C333" s="8">
        <f t="shared" si="77"/>
        <v>330</v>
      </c>
      <c r="D333" s="11">
        <f t="shared" si="75"/>
        <v>86111.11111111776</v>
      </c>
      <c r="E333" s="11">
        <f t="shared" si="78"/>
        <v>3638.8888888889555</v>
      </c>
      <c r="F333" s="11">
        <f t="shared" si="76"/>
        <v>861.11111111117759</v>
      </c>
      <c r="G333" s="11">
        <f t="shared" si="79"/>
        <v>2777.7777777777778</v>
      </c>
      <c r="H333" s="11">
        <f t="shared" si="80"/>
        <v>83333.333333339979</v>
      </c>
    </row>
    <row r="334" spans="3:8">
      <c r="C334" s="8">
        <f t="shared" si="77"/>
        <v>331</v>
      </c>
      <c r="D334" s="11">
        <f t="shared" si="75"/>
        <v>83333.333333339979</v>
      </c>
      <c r="E334" s="11">
        <f t="shared" si="78"/>
        <v>3611.1111111111777</v>
      </c>
      <c r="F334" s="11">
        <f t="shared" si="76"/>
        <v>833.33333333339976</v>
      </c>
      <c r="G334" s="11">
        <f t="shared" si="79"/>
        <v>2777.7777777777778</v>
      </c>
      <c r="H334" s="11">
        <f t="shared" si="80"/>
        <v>80555.555555562198</v>
      </c>
    </row>
    <row r="335" spans="3:8">
      <c r="C335" s="8">
        <f t="shared" si="77"/>
        <v>332</v>
      </c>
      <c r="D335" s="11">
        <f t="shared" si="75"/>
        <v>80555.555555562198</v>
      </c>
      <c r="E335" s="11">
        <f t="shared" si="78"/>
        <v>3583.3333333333999</v>
      </c>
      <c r="F335" s="11">
        <f t="shared" si="76"/>
        <v>805.55555555562205</v>
      </c>
      <c r="G335" s="11">
        <f t="shared" si="79"/>
        <v>2777.7777777777778</v>
      </c>
      <c r="H335" s="11">
        <f t="shared" si="80"/>
        <v>77777.777777784417</v>
      </c>
    </row>
    <row r="336" spans="3:8">
      <c r="C336" s="8">
        <f t="shared" si="77"/>
        <v>333</v>
      </c>
      <c r="D336" s="11">
        <f t="shared" si="75"/>
        <v>77777.777777784417</v>
      </c>
      <c r="E336" s="11">
        <f t="shared" si="78"/>
        <v>3555.555555555622</v>
      </c>
      <c r="F336" s="11">
        <f t="shared" si="76"/>
        <v>777.77777777784422</v>
      </c>
      <c r="G336" s="11">
        <f t="shared" si="79"/>
        <v>2777.7777777777778</v>
      </c>
      <c r="H336" s="11">
        <f t="shared" si="80"/>
        <v>75000.000000006636</v>
      </c>
    </row>
    <row r="337" spans="3:8">
      <c r="C337" s="8">
        <f t="shared" si="77"/>
        <v>334</v>
      </c>
      <c r="D337" s="11">
        <f t="shared" si="75"/>
        <v>75000.000000006636</v>
      </c>
      <c r="E337" s="11">
        <f t="shared" si="78"/>
        <v>3527.7777777778442</v>
      </c>
      <c r="F337" s="11">
        <f t="shared" si="76"/>
        <v>750.00000000006639</v>
      </c>
      <c r="G337" s="11">
        <f t="shared" si="79"/>
        <v>2777.7777777777778</v>
      </c>
      <c r="H337" s="11">
        <f t="shared" si="80"/>
        <v>72222.222222228855</v>
      </c>
    </row>
    <row r="338" spans="3:8">
      <c r="C338" s="8">
        <f t="shared" si="77"/>
        <v>335</v>
      </c>
      <c r="D338" s="11">
        <f t="shared" si="75"/>
        <v>72222.222222228855</v>
      </c>
      <c r="E338" s="11">
        <f t="shared" si="78"/>
        <v>3500.0000000000664</v>
      </c>
      <c r="F338" s="11">
        <f t="shared" si="76"/>
        <v>722.22222222228856</v>
      </c>
      <c r="G338" s="11">
        <f t="shared" si="79"/>
        <v>2777.7777777777778</v>
      </c>
      <c r="H338" s="11">
        <f t="shared" si="80"/>
        <v>69444.444444451074</v>
      </c>
    </row>
    <row r="339" spans="3:8">
      <c r="C339" s="8">
        <f t="shared" si="77"/>
        <v>336</v>
      </c>
      <c r="D339" s="11">
        <f t="shared" si="75"/>
        <v>69444.444444451074</v>
      </c>
      <c r="E339" s="11">
        <f t="shared" si="78"/>
        <v>3472.2222222222886</v>
      </c>
      <c r="F339" s="11">
        <f t="shared" si="76"/>
        <v>694.44444444451074</v>
      </c>
      <c r="G339" s="11">
        <f t="shared" si="79"/>
        <v>2777.7777777777778</v>
      </c>
      <c r="H339" s="11">
        <f t="shared" si="80"/>
        <v>66666.666666673293</v>
      </c>
    </row>
    <row r="340" spans="3:8">
      <c r="C340" s="8">
        <f t="shared" si="77"/>
        <v>337</v>
      </c>
      <c r="D340" s="11">
        <f t="shared" si="75"/>
        <v>66666.666666673293</v>
      </c>
      <c r="E340" s="11">
        <f t="shared" si="78"/>
        <v>3444.4444444445107</v>
      </c>
      <c r="F340" s="11">
        <f t="shared" si="76"/>
        <v>666.66666666673291</v>
      </c>
      <c r="G340" s="11">
        <f t="shared" si="79"/>
        <v>2777.7777777777778</v>
      </c>
      <c r="H340" s="11">
        <f t="shared" si="80"/>
        <v>63888.888888895512</v>
      </c>
    </row>
    <row r="341" spans="3:8">
      <c r="C341" s="8">
        <f t="shared" ref="C341:C356" si="81">1+C340</f>
        <v>338</v>
      </c>
      <c r="D341" s="11">
        <f t="shared" si="75"/>
        <v>63888.888888895512</v>
      </c>
      <c r="E341" s="11">
        <f t="shared" ref="E341:E356" si="82">F341+G341</f>
        <v>3416.6666666667329</v>
      </c>
      <c r="F341" s="11">
        <f t="shared" si="76"/>
        <v>638.88888888895508</v>
      </c>
      <c r="G341" s="11">
        <f t="shared" si="79"/>
        <v>2777.7777777777778</v>
      </c>
      <c r="H341" s="11">
        <f t="shared" ref="H341:H356" si="83">D341-G341</f>
        <v>61111.111111117731</v>
      </c>
    </row>
    <row r="342" spans="3:8">
      <c r="C342" s="8">
        <f t="shared" si="81"/>
        <v>339</v>
      </c>
      <c r="D342" s="11">
        <f t="shared" si="75"/>
        <v>61111.111111117731</v>
      </c>
      <c r="E342" s="11">
        <f t="shared" si="82"/>
        <v>3388.8888888889551</v>
      </c>
      <c r="F342" s="11">
        <f t="shared" si="76"/>
        <v>611.11111111117737</v>
      </c>
      <c r="G342" s="11">
        <f t="shared" si="79"/>
        <v>2777.7777777777778</v>
      </c>
      <c r="H342" s="11">
        <f t="shared" si="83"/>
        <v>58333.33333333995</v>
      </c>
    </row>
    <row r="343" spans="3:8">
      <c r="C343" s="8">
        <f t="shared" si="81"/>
        <v>340</v>
      </c>
      <c r="D343" s="11">
        <f t="shared" si="75"/>
        <v>58333.33333333995</v>
      </c>
      <c r="E343" s="11">
        <f t="shared" si="82"/>
        <v>3361.1111111111773</v>
      </c>
      <c r="F343" s="11">
        <f t="shared" si="76"/>
        <v>583.33333333339954</v>
      </c>
      <c r="G343" s="11">
        <f t="shared" si="79"/>
        <v>2777.7777777777778</v>
      </c>
      <c r="H343" s="11">
        <f t="shared" si="83"/>
        <v>55555.555555562169</v>
      </c>
    </row>
    <row r="344" spans="3:8">
      <c r="C344" s="8">
        <f t="shared" si="81"/>
        <v>341</v>
      </c>
      <c r="D344" s="11">
        <f t="shared" si="75"/>
        <v>55555.555555562169</v>
      </c>
      <c r="E344" s="11">
        <f t="shared" si="82"/>
        <v>3333.3333333333994</v>
      </c>
      <c r="F344" s="11">
        <f t="shared" si="76"/>
        <v>555.55555555562171</v>
      </c>
      <c r="G344" s="11">
        <f t="shared" si="79"/>
        <v>2777.7777777777778</v>
      </c>
      <c r="H344" s="11">
        <f t="shared" si="83"/>
        <v>52777.777777784388</v>
      </c>
    </row>
    <row r="345" spans="3:8">
      <c r="C345" s="8">
        <f t="shared" si="81"/>
        <v>342</v>
      </c>
      <c r="D345" s="11">
        <f t="shared" si="75"/>
        <v>52777.777777784388</v>
      </c>
      <c r="E345" s="11">
        <f t="shared" si="82"/>
        <v>3305.5555555556216</v>
      </c>
      <c r="F345" s="11">
        <f t="shared" si="76"/>
        <v>527.77777777784388</v>
      </c>
      <c r="G345" s="11">
        <f t="shared" si="79"/>
        <v>2777.7777777777778</v>
      </c>
      <c r="H345" s="11">
        <f t="shared" si="83"/>
        <v>50000.000000006607</v>
      </c>
    </row>
    <row r="346" spans="3:8">
      <c r="C346" s="8">
        <f t="shared" si="81"/>
        <v>343</v>
      </c>
      <c r="D346" s="11">
        <f t="shared" si="75"/>
        <v>50000.000000006607</v>
      </c>
      <c r="E346" s="11">
        <f t="shared" si="82"/>
        <v>3277.7777777778438</v>
      </c>
      <c r="F346" s="11">
        <f t="shared" si="76"/>
        <v>500.00000000006605</v>
      </c>
      <c r="G346" s="11">
        <f t="shared" si="79"/>
        <v>2777.7777777777778</v>
      </c>
      <c r="H346" s="11">
        <f t="shared" si="83"/>
        <v>47222.222222228826</v>
      </c>
    </row>
    <row r="347" spans="3:8">
      <c r="C347" s="8">
        <f t="shared" si="81"/>
        <v>344</v>
      </c>
      <c r="D347" s="11">
        <f t="shared" si="75"/>
        <v>47222.222222228826</v>
      </c>
      <c r="E347" s="11">
        <f t="shared" si="82"/>
        <v>3250.0000000000659</v>
      </c>
      <c r="F347" s="11">
        <f t="shared" si="76"/>
        <v>472.22222222228828</v>
      </c>
      <c r="G347" s="11">
        <f t="shared" si="79"/>
        <v>2777.7777777777778</v>
      </c>
      <c r="H347" s="11">
        <f t="shared" si="83"/>
        <v>44444.444444451045</v>
      </c>
    </row>
    <row r="348" spans="3:8">
      <c r="C348" s="8">
        <f t="shared" si="81"/>
        <v>345</v>
      </c>
      <c r="D348" s="11">
        <f t="shared" si="75"/>
        <v>44444.444444451045</v>
      </c>
      <c r="E348" s="11">
        <f t="shared" si="82"/>
        <v>3222.2222222222881</v>
      </c>
      <c r="F348" s="11">
        <f t="shared" si="76"/>
        <v>444.44444444451045</v>
      </c>
      <c r="G348" s="11">
        <f t="shared" si="79"/>
        <v>2777.7777777777778</v>
      </c>
      <c r="H348" s="11">
        <f t="shared" si="83"/>
        <v>41666.666666673264</v>
      </c>
    </row>
    <row r="349" spans="3:8">
      <c r="C349" s="8">
        <f t="shared" si="81"/>
        <v>346</v>
      </c>
      <c r="D349" s="11">
        <f t="shared" si="75"/>
        <v>41666.666666673264</v>
      </c>
      <c r="E349" s="11">
        <f t="shared" si="82"/>
        <v>3194.4444444445103</v>
      </c>
      <c r="F349" s="11">
        <f t="shared" si="76"/>
        <v>416.66666666673262</v>
      </c>
      <c r="G349" s="11">
        <f t="shared" si="79"/>
        <v>2777.7777777777778</v>
      </c>
      <c r="H349" s="11">
        <f t="shared" si="83"/>
        <v>38888.888888895483</v>
      </c>
    </row>
    <row r="350" spans="3:8">
      <c r="C350" s="8">
        <f t="shared" si="81"/>
        <v>347</v>
      </c>
      <c r="D350" s="11">
        <f t="shared" si="75"/>
        <v>38888.888888895483</v>
      </c>
      <c r="E350" s="11">
        <f t="shared" si="82"/>
        <v>3166.6666666667325</v>
      </c>
      <c r="F350" s="11">
        <f t="shared" si="76"/>
        <v>388.88888888895485</v>
      </c>
      <c r="G350" s="11">
        <f t="shared" si="79"/>
        <v>2777.7777777777778</v>
      </c>
      <c r="H350" s="11">
        <f t="shared" si="83"/>
        <v>36111.111111117702</v>
      </c>
    </row>
    <row r="351" spans="3:8">
      <c r="C351" s="8">
        <f t="shared" si="81"/>
        <v>348</v>
      </c>
      <c r="D351" s="11">
        <f t="shared" si="75"/>
        <v>36111.111111117702</v>
      </c>
      <c r="E351" s="11">
        <f t="shared" si="82"/>
        <v>3138.8888888889551</v>
      </c>
      <c r="F351" s="11">
        <f t="shared" si="76"/>
        <v>361.11111111117702</v>
      </c>
      <c r="G351" s="11">
        <f t="shared" si="79"/>
        <v>2777.7777777777778</v>
      </c>
      <c r="H351" s="11">
        <f t="shared" si="83"/>
        <v>33333.333333339921</v>
      </c>
    </row>
    <row r="352" spans="3:8">
      <c r="C352" s="8">
        <f t="shared" si="81"/>
        <v>349</v>
      </c>
      <c r="D352" s="11">
        <f t="shared" si="75"/>
        <v>33333.333333339921</v>
      </c>
      <c r="E352" s="11">
        <f t="shared" si="82"/>
        <v>3111.1111111111768</v>
      </c>
      <c r="F352" s="11">
        <f t="shared" si="76"/>
        <v>333.3333333333992</v>
      </c>
      <c r="G352" s="11">
        <f t="shared" si="79"/>
        <v>2777.7777777777778</v>
      </c>
      <c r="H352" s="11">
        <f t="shared" si="83"/>
        <v>30555.555555562143</v>
      </c>
    </row>
    <row r="353" spans="3:8">
      <c r="C353" s="8">
        <f t="shared" si="81"/>
        <v>350</v>
      </c>
      <c r="D353" s="11">
        <f t="shared" si="75"/>
        <v>30555.555555562143</v>
      </c>
      <c r="E353" s="11">
        <f t="shared" si="82"/>
        <v>3083.3333333333994</v>
      </c>
      <c r="F353" s="11">
        <f t="shared" si="76"/>
        <v>305.55555555562142</v>
      </c>
      <c r="G353" s="11">
        <f t="shared" si="79"/>
        <v>2777.7777777777778</v>
      </c>
      <c r="H353" s="11">
        <f t="shared" si="83"/>
        <v>27777.777777784366</v>
      </c>
    </row>
    <row r="354" spans="3:8">
      <c r="C354" s="8">
        <f t="shared" si="81"/>
        <v>351</v>
      </c>
      <c r="D354" s="11">
        <f t="shared" si="75"/>
        <v>27777.777777784366</v>
      </c>
      <c r="E354" s="11">
        <f t="shared" si="82"/>
        <v>3055.5555555556216</v>
      </c>
      <c r="F354" s="11">
        <f t="shared" si="76"/>
        <v>277.77777777784365</v>
      </c>
      <c r="G354" s="11">
        <f t="shared" si="79"/>
        <v>2777.7777777777778</v>
      </c>
      <c r="H354" s="11">
        <f t="shared" si="83"/>
        <v>25000.000000006588</v>
      </c>
    </row>
    <row r="355" spans="3:8">
      <c r="C355" s="8">
        <f t="shared" si="81"/>
        <v>352</v>
      </c>
      <c r="D355" s="11">
        <f t="shared" si="75"/>
        <v>25000.000000006588</v>
      </c>
      <c r="E355" s="11">
        <f t="shared" si="82"/>
        <v>3027.7777777778438</v>
      </c>
      <c r="F355" s="11">
        <f t="shared" si="76"/>
        <v>250.00000000006588</v>
      </c>
      <c r="G355" s="11">
        <f t="shared" si="79"/>
        <v>2777.7777777777778</v>
      </c>
      <c r="H355" s="11">
        <f t="shared" si="83"/>
        <v>22222.222222228811</v>
      </c>
    </row>
    <row r="356" spans="3:8">
      <c r="C356" s="8">
        <f t="shared" si="81"/>
        <v>353</v>
      </c>
      <c r="D356" s="11">
        <f t="shared" si="75"/>
        <v>22222.222222228811</v>
      </c>
      <c r="E356" s="11">
        <f t="shared" si="82"/>
        <v>3000.0000000000659</v>
      </c>
      <c r="F356" s="11">
        <f t="shared" si="76"/>
        <v>222.22222222228811</v>
      </c>
      <c r="G356" s="11">
        <f t="shared" si="79"/>
        <v>2777.7777777777778</v>
      </c>
      <c r="H356" s="11">
        <f t="shared" si="83"/>
        <v>19444.444444451034</v>
      </c>
    </row>
    <row r="357" spans="3:8">
      <c r="C357" s="8">
        <f t="shared" ref="C357:C363" si="84">1+C356</f>
        <v>354</v>
      </c>
      <c r="D357" s="11">
        <f t="shared" si="75"/>
        <v>19444.444444451034</v>
      </c>
      <c r="E357" s="11">
        <f t="shared" ref="E357:E363" si="85">F357+G357</f>
        <v>2972.2222222222881</v>
      </c>
      <c r="F357" s="11">
        <f t="shared" si="76"/>
        <v>194.44444444451034</v>
      </c>
      <c r="G357" s="11">
        <f t="shared" si="79"/>
        <v>2777.7777777777778</v>
      </c>
      <c r="H357" s="11">
        <f t="shared" ref="H357:H363" si="86">D357-G357</f>
        <v>16666.666666673256</v>
      </c>
    </row>
    <row r="358" spans="3:8">
      <c r="C358" s="8">
        <f t="shared" si="84"/>
        <v>355</v>
      </c>
      <c r="D358" s="11">
        <f t="shared" si="75"/>
        <v>16666.666666673256</v>
      </c>
      <c r="E358" s="11">
        <f t="shared" si="85"/>
        <v>2944.4444444445103</v>
      </c>
      <c r="F358" s="11">
        <f t="shared" si="76"/>
        <v>166.66666666673257</v>
      </c>
      <c r="G358" s="11">
        <f t="shared" si="79"/>
        <v>2777.7777777777778</v>
      </c>
      <c r="H358" s="11">
        <f t="shared" si="86"/>
        <v>13888.888888895479</v>
      </c>
    </row>
    <row r="359" spans="3:8">
      <c r="C359" s="8">
        <f t="shared" si="84"/>
        <v>356</v>
      </c>
      <c r="D359" s="11">
        <f t="shared" si="75"/>
        <v>13888.888888895479</v>
      </c>
      <c r="E359" s="11">
        <f t="shared" si="85"/>
        <v>2916.6666666667325</v>
      </c>
      <c r="F359" s="11">
        <f t="shared" si="76"/>
        <v>138.8888888889548</v>
      </c>
      <c r="G359" s="11">
        <f t="shared" si="79"/>
        <v>2777.7777777777778</v>
      </c>
      <c r="H359" s="11">
        <f t="shared" si="86"/>
        <v>11111.111111117702</v>
      </c>
    </row>
    <row r="360" spans="3:8">
      <c r="C360" s="8">
        <f t="shared" si="84"/>
        <v>357</v>
      </c>
      <c r="D360" s="11">
        <f t="shared" si="75"/>
        <v>11111.111111117702</v>
      </c>
      <c r="E360" s="11">
        <f t="shared" si="85"/>
        <v>2888.8888888889551</v>
      </c>
      <c r="F360" s="11">
        <f t="shared" si="76"/>
        <v>111.11111111117702</v>
      </c>
      <c r="G360" s="11">
        <f t="shared" si="79"/>
        <v>2777.7777777777778</v>
      </c>
      <c r="H360" s="11">
        <f t="shared" si="86"/>
        <v>8333.3333333399241</v>
      </c>
    </row>
    <row r="361" spans="3:8">
      <c r="C361" s="8">
        <f t="shared" si="84"/>
        <v>358</v>
      </c>
      <c r="D361" s="11">
        <f t="shared" si="75"/>
        <v>8333.3333333399241</v>
      </c>
      <c r="E361" s="11">
        <f t="shared" si="85"/>
        <v>2861.1111111111773</v>
      </c>
      <c r="F361" s="11">
        <f t="shared" si="76"/>
        <v>83.333333333399239</v>
      </c>
      <c r="G361" s="11">
        <f t="shared" si="79"/>
        <v>2777.7777777777778</v>
      </c>
      <c r="H361" s="11">
        <f t="shared" si="86"/>
        <v>5555.5555555621468</v>
      </c>
    </row>
    <row r="362" spans="3:8">
      <c r="C362" s="8">
        <f t="shared" si="84"/>
        <v>359</v>
      </c>
      <c r="D362" s="11">
        <f t="shared" si="75"/>
        <v>5555.5555555621468</v>
      </c>
      <c r="E362" s="11">
        <f t="shared" si="85"/>
        <v>2833.3333333333994</v>
      </c>
      <c r="F362" s="11">
        <f t="shared" si="76"/>
        <v>55.555555555621467</v>
      </c>
      <c r="G362" s="11">
        <f t="shared" si="79"/>
        <v>2777.7777777777778</v>
      </c>
      <c r="H362" s="11">
        <f t="shared" si="86"/>
        <v>2777.7777777843689</v>
      </c>
    </row>
    <row r="363" spans="3:8">
      <c r="C363" s="8">
        <f t="shared" si="84"/>
        <v>360</v>
      </c>
      <c r="D363" s="11">
        <f t="shared" si="75"/>
        <v>2777.7777777843689</v>
      </c>
      <c r="E363" s="11">
        <f t="shared" si="85"/>
        <v>2805.5555555556216</v>
      </c>
      <c r="F363" s="11">
        <f t="shared" si="76"/>
        <v>27.777777777843689</v>
      </c>
      <c r="G363" s="11">
        <f t="shared" si="79"/>
        <v>2777.7777777777778</v>
      </c>
      <c r="H363" s="11">
        <f t="shared" si="86"/>
        <v>6.5911081037484109E-9</v>
      </c>
    </row>
  </sheetData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3"/>
  <sheetViews>
    <sheetView workbookViewId="0"/>
  </sheetViews>
  <sheetFormatPr defaultColWidth="9.140625" defaultRowHeight="11.25"/>
  <cols>
    <col min="1" max="1" width="9.140625" style="5"/>
    <col min="2" max="2" width="12.85546875" style="5" customWidth="1"/>
    <col min="3" max="3" width="8" style="5" customWidth="1"/>
    <col min="4" max="4" width="13.42578125" style="5" customWidth="1"/>
    <col min="5" max="7" width="9.28515625" style="5" bestFit="1" customWidth="1"/>
    <col min="8" max="8" width="12.28515625" style="5" customWidth="1"/>
    <col min="9" max="16384" width="9.140625" style="5"/>
  </cols>
  <sheetData>
    <row r="1" spans="1:11">
      <c r="A1" s="5" t="s">
        <v>11</v>
      </c>
      <c r="D1" s="13" t="s">
        <v>26</v>
      </c>
      <c r="F1" s="13" t="s">
        <v>25</v>
      </c>
      <c r="G1" s="13" t="s">
        <v>24</v>
      </c>
      <c r="H1" s="13" t="s">
        <v>26</v>
      </c>
    </row>
    <row r="2" spans="1:11">
      <c r="A2" s="5" t="s">
        <v>1</v>
      </c>
      <c r="B2" s="5">
        <v>12</v>
      </c>
      <c r="C2" s="6" t="s">
        <v>2</v>
      </c>
      <c r="D2" s="13" t="s">
        <v>22</v>
      </c>
      <c r="E2" s="13" t="s">
        <v>21</v>
      </c>
      <c r="F2" s="13" t="s">
        <v>100</v>
      </c>
      <c r="G2" s="13" t="s">
        <v>101</v>
      </c>
      <c r="H2" s="13" t="s">
        <v>23</v>
      </c>
      <c r="K2" s="5" t="s">
        <v>11</v>
      </c>
    </row>
    <row r="3" spans="1:11">
      <c r="A3" s="7" t="s">
        <v>3</v>
      </c>
      <c r="B3" s="5">
        <v>30</v>
      </c>
      <c r="C3" s="8">
        <v>0</v>
      </c>
      <c r="H3" s="11">
        <f>B5</f>
        <v>1000000</v>
      </c>
    </row>
    <row r="4" spans="1:11">
      <c r="A4" s="11" t="s">
        <v>4</v>
      </c>
      <c r="B4" s="12">
        <v>0.12</v>
      </c>
      <c r="C4" s="8">
        <f>1+C3</f>
        <v>1</v>
      </c>
      <c r="D4" s="11">
        <f t="shared" ref="D4:D67" si="0">H3</f>
        <v>1000000</v>
      </c>
      <c r="E4" s="11">
        <f>-B$6</f>
        <v>10286.125969255045</v>
      </c>
      <c r="F4" s="11">
        <f t="shared" ref="F4:F67" si="1">(B$4/B$2)*H3</f>
        <v>10000</v>
      </c>
      <c r="G4" s="11">
        <f>E4-F4</f>
        <v>286.12596925504477</v>
      </c>
      <c r="H4" s="11">
        <f>D4-G4</f>
        <v>999713.87403074501</v>
      </c>
    </row>
    <row r="5" spans="1:11">
      <c r="A5" s="5" t="s">
        <v>5</v>
      </c>
      <c r="B5" s="11">
        <v>1000000</v>
      </c>
      <c r="C5" s="8">
        <f t="shared" ref="C5:C20" si="2">1+C4</f>
        <v>2</v>
      </c>
      <c r="D5" s="11">
        <f t="shared" si="0"/>
        <v>999713.87403074501</v>
      </c>
      <c r="E5" s="11">
        <f t="shared" ref="E5:E20" si="3">-B$6</f>
        <v>10286.125969255045</v>
      </c>
      <c r="F5" s="11">
        <f t="shared" si="1"/>
        <v>9997.1387403074496</v>
      </c>
      <c r="G5" s="11">
        <f t="shared" ref="G5:G20" si="4">E5-F5</f>
        <v>288.98722894759521</v>
      </c>
      <c r="H5" s="11">
        <f t="shared" ref="H5:H20" si="5">D5-G5</f>
        <v>999424.88680179743</v>
      </c>
    </row>
    <row r="6" spans="1:11">
      <c r="A6" s="5" t="s">
        <v>6</v>
      </c>
      <c r="B6" s="11">
        <f>PMT(B4/B2,B3*B2,B5,B7)</f>
        <v>-10286.125969255045</v>
      </c>
      <c r="C6" s="8">
        <f t="shared" si="2"/>
        <v>3</v>
      </c>
      <c r="D6" s="11">
        <f t="shared" si="0"/>
        <v>999424.88680179743</v>
      </c>
      <c r="E6" s="11">
        <f t="shared" si="3"/>
        <v>10286.125969255045</v>
      </c>
      <c r="F6" s="11">
        <f t="shared" si="1"/>
        <v>9994.248868017974</v>
      </c>
      <c r="G6" s="11">
        <f t="shared" si="4"/>
        <v>291.87710123707075</v>
      </c>
      <c r="H6" s="11">
        <f t="shared" si="5"/>
        <v>999133.00970056036</v>
      </c>
    </row>
    <row r="7" spans="1:11">
      <c r="A7" s="5" t="s">
        <v>7</v>
      </c>
      <c r="B7" s="5">
        <v>0</v>
      </c>
      <c r="C7" s="8">
        <f t="shared" si="2"/>
        <v>4</v>
      </c>
      <c r="D7" s="11">
        <f t="shared" si="0"/>
        <v>999133.00970056036</v>
      </c>
      <c r="E7" s="11">
        <f t="shared" si="3"/>
        <v>10286.125969255045</v>
      </c>
      <c r="F7" s="11">
        <f t="shared" si="1"/>
        <v>9991.3300970056043</v>
      </c>
      <c r="G7" s="11">
        <f t="shared" si="4"/>
        <v>294.79587224944044</v>
      </c>
      <c r="H7" s="11">
        <f t="shared" si="5"/>
        <v>998838.21382831095</v>
      </c>
    </row>
    <row r="8" spans="1:11">
      <c r="C8" s="8">
        <f t="shared" si="2"/>
        <v>5</v>
      </c>
      <c r="D8" s="11">
        <f t="shared" si="0"/>
        <v>998838.21382831095</v>
      </c>
      <c r="E8" s="11">
        <f t="shared" si="3"/>
        <v>10286.125969255045</v>
      </c>
      <c r="F8" s="11">
        <f t="shared" si="1"/>
        <v>9988.3821382831102</v>
      </c>
      <c r="G8" s="11">
        <f t="shared" si="4"/>
        <v>297.74383097193459</v>
      </c>
      <c r="H8" s="11">
        <f t="shared" si="5"/>
        <v>998540.46999733907</v>
      </c>
    </row>
    <row r="9" spans="1:11">
      <c r="B9" s="9"/>
      <c r="C9" s="8">
        <f t="shared" si="2"/>
        <v>6</v>
      </c>
      <c r="D9" s="11">
        <f t="shared" si="0"/>
        <v>998540.46999733907</v>
      </c>
      <c r="E9" s="11">
        <f t="shared" si="3"/>
        <v>10286.125969255045</v>
      </c>
      <c r="F9" s="11">
        <f t="shared" si="1"/>
        <v>9985.404699973391</v>
      </c>
      <c r="G9" s="11">
        <f t="shared" si="4"/>
        <v>300.7212692816538</v>
      </c>
      <c r="H9" s="11">
        <f t="shared" si="5"/>
        <v>998239.74872805737</v>
      </c>
    </row>
    <row r="10" spans="1:11">
      <c r="C10" s="8">
        <f t="shared" si="2"/>
        <v>7</v>
      </c>
      <c r="D10" s="11">
        <f t="shared" si="0"/>
        <v>998239.74872805737</v>
      </c>
      <c r="E10" s="11">
        <f t="shared" si="3"/>
        <v>10286.125969255045</v>
      </c>
      <c r="F10" s="11">
        <f t="shared" si="1"/>
        <v>9982.3974872805738</v>
      </c>
      <c r="G10" s="11">
        <f t="shared" si="4"/>
        <v>303.72848197447092</v>
      </c>
      <c r="H10" s="11">
        <f t="shared" si="5"/>
        <v>997936.02024608292</v>
      </c>
    </row>
    <row r="11" spans="1:11">
      <c r="C11" s="8">
        <f t="shared" si="2"/>
        <v>8</v>
      </c>
      <c r="D11" s="11">
        <f t="shared" si="0"/>
        <v>997936.02024608292</v>
      </c>
      <c r="E11" s="11">
        <f t="shared" si="3"/>
        <v>10286.125969255045</v>
      </c>
      <c r="F11" s="11">
        <f t="shared" si="1"/>
        <v>9979.3602024608299</v>
      </c>
      <c r="G11" s="11">
        <f t="shared" si="4"/>
        <v>306.76576679421487</v>
      </c>
      <c r="H11" s="11">
        <f t="shared" si="5"/>
        <v>997629.25447928871</v>
      </c>
    </row>
    <row r="12" spans="1:11">
      <c r="C12" s="8">
        <f t="shared" si="2"/>
        <v>9</v>
      </c>
      <c r="D12" s="11">
        <f t="shared" si="0"/>
        <v>997629.25447928871</v>
      </c>
      <c r="E12" s="11">
        <f t="shared" si="3"/>
        <v>10286.125969255045</v>
      </c>
      <c r="F12" s="11">
        <f t="shared" si="1"/>
        <v>9976.2925447928865</v>
      </c>
      <c r="G12" s="11">
        <f t="shared" si="4"/>
        <v>309.83342446215829</v>
      </c>
      <c r="H12" s="11">
        <f t="shared" si="5"/>
        <v>997319.42105482658</v>
      </c>
    </row>
    <row r="13" spans="1:11">
      <c r="C13" s="8">
        <f t="shared" si="2"/>
        <v>10</v>
      </c>
      <c r="D13" s="11">
        <f t="shared" si="0"/>
        <v>997319.42105482658</v>
      </c>
      <c r="E13" s="11">
        <f t="shared" si="3"/>
        <v>10286.125969255045</v>
      </c>
      <c r="F13" s="11">
        <f t="shared" si="1"/>
        <v>9973.1942105482667</v>
      </c>
      <c r="G13" s="11">
        <f t="shared" si="4"/>
        <v>312.93175870677806</v>
      </c>
      <c r="H13" s="11">
        <f t="shared" si="5"/>
        <v>997006.48929611978</v>
      </c>
    </row>
    <row r="14" spans="1:11">
      <c r="C14" s="8">
        <f t="shared" si="2"/>
        <v>11</v>
      </c>
      <c r="D14" s="11">
        <f t="shared" si="0"/>
        <v>997006.48929611978</v>
      </c>
      <c r="E14" s="11">
        <f t="shared" si="3"/>
        <v>10286.125969255045</v>
      </c>
      <c r="F14" s="11">
        <f t="shared" si="1"/>
        <v>9970.064892961198</v>
      </c>
      <c r="G14" s="11">
        <f t="shared" si="4"/>
        <v>316.06107629384678</v>
      </c>
      <c r="H14" s="11">
        <f t="shared" si="5"/>
        <v>996690.42821982596</v>
      </c>
    </row>
    <row r="15" spans="1:11">
      <c r="C15" s="8">
        <f t="shared" si="2"/>
        <v>12</v>
      </c>
      <c r="D15" s="11">
        <f t="shared" si="0"/>
        <v>996690.42821982596</v>
      </c>
      <c r="E15" s="11">
        <f t="shared" si="3"/>
        <v>10286.125969255045</v>
      </c>
      <c r="F15" s="11">
        <f t="shared" si="1"/>
        <v>9966.9042821982603</v>
      </c>
      <c r="G15" s="11">
        <f t="shared" si="4"/>
        <v>319.2216870567845</v>
      </c>
      <c r="H15" s="11">
        <f t="shared" si="5"/>
        <v>996371.20653276914</v>
      </c>
    </row>
    <row r="16" spans="1:11">
      <c r="C16" s="8">
        <f t="shared" si="2"/>
        <v>13</v>
      </c>
      <c r="D16" s="11">
        <f t="shared" si="0"/>
        <v>996371.20653276914</v>
      </c>
      <c r="E16" s="11">
        <f t="shared" si="3"/>
        <v>10286.125969255045</v>
      </c>
      <c r="F16" s="11">
        <f t="shared" si="1"/>
        <v>9963.7120653276925</v>
      </c>
      <c r="G16" s="11">
        <f t="shared" si="4"/>
        <v>322.41390392735229</v>
      </c>
      <c r="H16" s="11">
        <f t="shared" si="5"/>
        <v>996048.79262884182</v>
      </c>
    </row>
    <row r="17" spans="3:8">
      <c r="C17" s="8">
        <f t="shared" si="2"/>
        <v>14</v>
      </c>
      <c r="D17" s="11">
        <f t="shared" si="0"/>
        <v>996048.79262884182</v>
      </c>
      <c r="E17" s="11">
        <f t="shared" si="3"/>
        <v>10286.125969255045</v>
      </c>
      <c r="F17" s="11">
        <f t="shared" si="1"/>
        <v>9960.4879262884187</v>
      </c>
      <c r="G17" s="11">
        <f t="shared" si="4"/>
        <v>325.63804296662602</v>
      </c>
      <c r="H17" s="11">
        <f t="shared" si="5"/>
        <v>995723.15458587522</v>
      </c>
    </row>
    <row r="18" spans="3:8">
      <c r="C18" s="8">
        <f t="shared" si="2"/>
        <v>15</v>
      </c>
      <c r="D18" s="11">
        <f t="shared" si="0"/>
        <v>995723.15458587522</v>
      </c>
      <c r="E18" s="11">
        <f t="shared" si="3"/>
        <v>10286.125969255045</v>
      </c>
      <c r="F18" s="11">
        <f t="shared" si="1"/>
        <v>9957.2315458587527</v>
      </c>
      <c r="G18" s="11">
        <f t="shared" si="4"/>
        <v>328.89442339629204</v>
      </c>
      <c r="H18" s="11">
        <f t="shared" si="5"/>
        <v>995394.26016247889</v>
      </c>
    </row>
    <row r="19" spans="3:8">
      <c r="C19" s="8">
        <f t="shared" si="2"/>
        <v>16</v>
      </c>
      <c r="D19" s="11">
        <f t="shared" si="0"/>
        <v>995394.26016247889</v>
      </c>
      <c r="E19" s="11">
        <f t="shared" si="3"/>
        <v>10286.125969255045</v>
      </c>
      <c r="F19" s="11">
        <f t="shared" si="1"/>
        <v>9953.9426016247889</v>
      </c>
      <c r="G19" s="11">
        <f t="shared" si="4"/>
        <v>332.18336763025582</v>
      </c>
      <c r="H19" s="11">
        <f t="shared" si="5"/>
        <v>995062.07679484866</v>
      </c>
    </row>
    <row r="20" spans="3:8">
      <c r="C20" s="8">
        <f t="shared" si="2"/>
        <v>17</v>
      </c>
      <c r="D20" s="11">
        <f t="shared" si="0"/>
        <v>995062.07679484866</v>
      </c>
      <c r="E20" s="11">
        <f t="shared" si="3"/>
        <v>10286.125969255045</v>
      </c>
      <c r="F20" s="11">
        <f t="shared" si="1"/>
        <v>9950.6207679484869</v>
      </c>
      <c r="G20" s="11">
        <f t="shared" si="4"/>
        <v>335.50520130655786</v>
      </c>
      <c r="H20" s="11">
        <f t="shared" si="5"/>
        <v>994726.57159354212</v>
      </c>
    </row>
    <row r="21" spans="3:8">
      <c r="C21" s="8">
        <f t="shared" ref="C21:C36" si="6">1+C20</f>
        <v>18</v>
      </c>
      <c r="D21" s="11">
        <f t="shared" si="0"/>
        <v>994726.57159354212</v>
      </c>
      <c r="E21" s="11">
        <f t="shared" ref="E21:E36" si="7">-B$6</f>
        <v>10286.125969255045</v>
      </c>
      <c r="F21" s="11">
        <f t="shared" si="1"/>
        <v>9947.2657159354221</v>
      </c>
      <c r="G21" s="11">
        <f t="shared" ref="G21:G36" si="8">E21-F21</f>
        <v>338.86025331962264</v>
      </c>
      <c r="H21" s="11">
        <f t="shared" ref="H21:H36" si="9">D21-G21</f>
        <v>994387.71134022251</v>
      </c>
    </row>
    <row r="22" spans="3:8">
      <c r="C22" s="8">
        <f t="shared" si="6"/>
        <v>19</v>
      </c>
      <c r="D22" s="11">
        <f t="shared" si="0"/>
        <v>994387.71134022251</v>
      </c>
      <c r="E22" s="11">
        <f t="shared" si="7"/>
        <v>10286.125969255045</v>
      </c>
      <c r="F22" s="11">
        <f t="shared" si="1"/>
        <v>9943.8771134022245</v>
      </c>
      <c r="G22" s="11">
        <f t="shared" si="8"/>
        <v>342.24885585282027</v>
      </c>
      <c r="H22" s="11">
        <f t="shared" si="9"/>
        <v>994045.46248436964</v>
      </c>
    </row>
    <row r="23" spans="3:8">
      <c r="C23" s="8">
        <f t="shared" si="6"/>
        <v>20</v>
      </c>
      <c r="D23" s="11">
        <f t="shared" si="0"/>
        <v>994045.46248436964</v>
      </c>
      <c r="E23" s="11">
        <f t="shared" si="7"/>
        <v>10286.125969255045</v>
      </c>
      <c r="F23" s="11">
        <f t="shared" si="1"/>
        <v>9940.4546248436964</v>
      </c>
      <c r="G23" s="11">
        <f t="shared" si="8"/>
        <v>345.6713444113484</v>
      </c>
      <c r="H23" s="11">
        <f t="shared" si="9"/>
        <v>993699.79113995831</v>
      </c>
    </row>
    <row r="24" spans="3:8">
      <c r="C24" s="8">
        <f t="shared" si="6"/>
        <v>21</v>
      </c>
      <c r="D24" s="11">
        <f t="shared" si="0"/>
        <v>993699.79113995831</v>
      </c>
      <c r="E24" s="11">
        <f t="shared" si="7"/>
        <v>10286.125969255045</v>
      </c>
      <c r="F24" s="11">
        <f t="shared" si="1"/>
        <v>9936.9979113995832</v>
      </c>
      <c r="G24" s="11">
        <f t="shared" si="8"/>
        <v>349.12805785546152</v>
      </c>
      <c r="H24" s="11">
        <f t="shared" si="9"/>
        <v>993350.6630821029</v>
      </c>
    </row>
    <row r="25" spans="3:8">
      <c r="C25" s="8">
        <f t="shared" si="6"/>
        <v>22</v>
      </c>
      <c r="D25" s="11">
        <f t="shared" si="0"/>
        <v>993350.6630821029</v>
      </c>
      <c r="E25" s="11">
        <f t="shared" si="7"/>
        <v>10286.125969255045</v>
      </c>
      <c r="F25" s="11">
        <f t="shared" si="1"/>
        <v>9933.5066308210298</v>
      </c>
      <c r="G25" s="11">
        <f t="shared" si="8"/>
        <v>352.61933843401494</v>
      </c>
      <c r="H25" s="11">
        <f t="shared" si="9"/>
        <v>992998.04374366882</v>
      </c>
    </row>
    <row r="26" spans="3:8">
      <c r="C26" s="8">
        <f t="shared" si="6"/>
        <v>23</v>
      </c>
      <c r="D26" s="11">
        <f t="shared" si="0"/>
        <v>992998.04374366882</v>
      </c>
      <c r="E26" s="11">
        <f t="shared" si="7"/>
        <v>10286.125969255045</v>
      </c>
      <c r="F26" s="11">
        <f t="shared" si="1"/>
        <v>9929.9804374366886</v>
      </c>
      <c r="G26" s="11">
        <f t="shared" si="8"/>
        <v>356.14553181835618</v>
      </c>
      <c r="H26" s="11">
        <f t="shared" si="9"/>
        <v>992641.89821185044</v>
      </c>
    </row>
    <row r="27" spans="3:8">
      <c r="C27" s="8">
        <f t="shared" si="6"/>
        <v>24</v>
      </c>
      <c r="D27" s="11">
        <f t="shared" si="0"/>
        <v>992641.89821185044</v>
      </c>
      <c r="E27" s="11">
        <f t="shared" si="7"/>
        <v>10286.125969255045</v>
      </c>
      <c r="F27" s="11">
        <f t="shared" si="1"/>
        <v>9926.4189821185046</v>
      </c>
      <c r="G27" s="11">
        <f t="shared" si="8"/>
        <v>359.70698713654019</v>
      </c>
      <c r="H27" s="11">
        <f t="shared" si="9"/>
        <v>992282.19122471393</v>
      </c>
    </row>
    <row r="28" spans="3:8">
      <c r="C28" s="8">
        <f t="shared" si="6"/>
        <v>25</v>
      </c>
      <c r="D28" s="11">
        <f t="shared" si="0"/>
        <v>992282.19122471393</v>
      </c>
      <c r="E28" s="11">
        <f t="shared" si="7"/>
        <v>10286.125969255045</v>
      </c>
      <c r="F28" s="11">
        <f t="shared" si="1"/>
        <v>9922.8219122471401</v>
      </c>
      <c r="G28" s="11">
        <f t="shared" si="8"/>
        <v>363.3040570079047</v>
      </c>
      <c r="H28" s="11">
        <f t="shared" si="9"/>
        <v>991918.88716770604</v>
      </c>
    </row>
    <row r="29" spans="3:8">
      <c r="C29" s="8">
        <f t="shared" si="6"/>
        <v>26</v>
      </c>
      <c r="D29" s="11">
        <f t="shared" si="0"/>
        <v>991918.88716770604</v>
      </c>
      <c r="E29" s="11">
        <f t="shared" si="7"/>
        <v>10286.125969255045</v>
      </c>
      <c r="F29" s="11">
        <f t="shared" si="1"/>
        <v>9919.1888716770609</v>
      </c>
      <c r="G29" s="11">
        <f t="shared" si="8"/>
        <v>366.93709757798388</v>
      </c>
      <c r="H29" s="11">
        <f t="shared" si="9"/>
        <v>991551.95007012808</v>
      </c>
    </row>
    <row r="30" spans="3:8">
      <c r="C30" s="8">
        <f t="shared" si="6"/>
        <v>27</v>
      </c>
      <c r="D30" s="11">
        <f t="shared" si="0"/>
        <v>991551.95007012808</v>
      </c>
      <c r="E30" s="11">
        <f t="shared" si="7"/>
        <v>10286.125969255045</v>
      </c>
      <c r="F30" s="11">
        <f t="shared" si="1"/>
        <v>9915.5195007012808</v>
      </c>
      <c r="G30" s="11">
        <f t="shared" si="8"/>
        <v>370.60646855376399</v>
      </c>
      <c r="H30" s="11">
        <f t="shared" si="9"/>
        <v>991181.34360157431</v>
      </c>
    </row>
    <row r="31" spans="3:8">
      <c r="C31" s="8">
        <f t="shared" si="6"/>
        <v>28</v>
      </c>
      <c r="D31" s="11">
        <f t="shared" si="0"/>
        <v>991181.34360157431</v>
      </c>
      <c r="E31" s="11">
        <f t="shared" si="7"/>
        <v>10286.125969255045</v>
      </c>
      <c r="F31" s="11">
        <f t="shared" si="1"/>
        <v>9911.8134360157437</v>
      </c>
      <c r="G31" s="11">
        <f t="shared" si="8"/>
        <v>374.31253323930105</v>
      </c>
      <c r="H31" s="11">
        <f t="shared" si="9"/>
        <v>990807.03106833505</v>
      </c>
    </row>
    <row r="32" spans="3:8">
      <c r="C32" s="8">
        <f t="shared" si="6"/>
        <v>29</v>
      </c>
      <c r="D32" s="11">
        <f t="shared" si="0"/>
        <v>990807.03106833505</v>
      </c>
      <c r="E32" s="11">
        <f t="shared" si="7"/>
        <v>10286.125969255045</v>
      </c>
      <c r="F32" s="11">
        <f t="shared" si="1"/>
        <v>9908.0703106833516</v>
      </c>
      <c r="G32" s="11">
        <f t="shared" si="8"/>
        <v>378.05565857169313</v>
      </c>
      <c r="H32" s="11">
        <f t="shared" si="9"/>
        <v>990428.9754097634</v>
      </c>
    </row>
    <row r="33" spans="3:8">
      <c r="C33" s="8">
        <f t="shared" si="6"/>
        <v>30</v>
      </c>
      <c r="D33" s="11">
        <f t="shared" si="0"/>
        <v>990428.9754097634</v>
      </c>
      <c r="E33" s="11">
        <f t="shared" si="7"/>
        <v>10286.125969255045</v>
      </c>
      <c r="F33" s="11">
        <f t="shared" si="1"/>
        <v>9904.2897540976337</v>
      </c>
      <c r="G33" s="11">
        <f t="shared" si="8"/>
        <v>381.83621515741106</v>
      </c>
      <c r="H33" s="11">
        <f t="shared" si="9"/>
        <v>990047.13919460599</v>
      </c>
    </row>
    <row r="34" spans="3:8">
      <c r="C34" s="8">
        <f t="shared" si="6"/>
        <v>31</v>
      </c>
      <c r="D34" s="11">
        <f t="shared" si="0"/>
        <v>990047.13919460599</v>
      </c>
      <c r="E34" s="11">
        <f t="shared" si="7"/>
        <v>10286.125969255045</v>
      </c>
      <c r="F34" s="11">
        <f t="shared" si="1"/>
        <v>9900.471391946061</v>
      </c>
      <c r="G34" s="11">
        <f t="shared" si="8"/>
        <v>385.65457730898379</v>
      </c>
      <c r="H34" s="11">
        <f t="shared" si="9"/>
        <v>989661.48461729696</v>
      </c>
    </row>
    <row r="35" spans="3:8">
      <c r="C35" s="8">
        <f t="shared" si="6"/>
        <v>32</v>
      </c>
      <c r="D35" s="11">
        <f t="shared" si="0"/>
        <v>989661.48461729696</v>
      </c>
      <c r="E35" s="11">
        <f t="shared" si="7"/>
        <v>10286.125969255045</v>
      </c>
      <c r="F35" s="11">
        <f t="shared" si="1"/>
        <v>9896.6148461729699</v>
      </c>
      <c r="G35" s="11">
        <f t="shared" si="8"/>
        <v>389.51112308207485</v>
      </c>
      <c r="H35" s="11">
        <f t="shared" si="9"/>
        <v>989271.97349421494</v>
      </c>
    </row>
    <row r="36" spans="3:8">
      <c r="C36" s="8">
        <f t="shared" si="6"/>
        <v>33</v>
      </c>
      <c r="D36" s="11">
        <f t="shared" si="0"/>
        <v>989271.97349421494</v>
      </c>
      <c r="E36" s="11">
        <f t="shared" si="7"/>
        <v>10286.125969255045</v>
      </c>
      <c r="F36" s="11">
        <f t="shared" si="1"/>
        <v>9892.7197349421494</v>
      </c>
      <c r="G36" s="11">
        <f t="shared" si="8"/>
        <v>393.40623431289532</v>
      </c>
      <c r="H36" s="11">
        <f t="shared" si="9"/>
        <v>988878.56725990202</v>
      </c>
    </row>
    <row r="37" spans="3:8">
      <c r="C37" s="8">
        <f t="shared" ref="C37:C52" si="10">1+C36</f>
        <v>34</v>
      </c>
      <c r="D37" s="11">
        <f t="shared" si="0"/>
        <v>988878.56725990202</v>
      </c>
      <c r="E37" s="11">
        <f t="shared" ref="E37:E52" si="11">-B$6</f>
        <v>10286.125969255045</v>
      </c>
      <c r="F37" s="11">
        <f t="shared" si="1"/>
        <v>9888.7856725990205</v>
      </c>
      <c r="G37" s="11">
        <f t="shared" ref="G37:G52" si="12">E37-F37</f>
        <v>397.34029665602429</v>
      </c>
      <c r="H37" s="11">
        <f t="shared" ref="H37:H52" si="13">D37-G37</f>
        <v>988481.22696324601</v>
      </c>
    </row>
    <row r="38" spans="3:8">
      <c r="C38" s="8">
        <f t="shared" si="10"/>
        <v>35</v>
      </c>
      <c r="D38" s="11">
        <f t="shared" si="0"/>
        <v>988481.22696324601</v>
      </c>
      <c r="E38" s="11">
        <f t="shared" si="11"/>
        <v>10286.125969255045</v>
      </c>
      <c r="F38" s="11">
        <f t="shared" si="1"/>
        <v>9884.8122696324608</v>
      </c>
      <c r="G38" s="11">
        <f t="shared" si="12"/>
        <v>401.31369962258395</v>
      </c>
      <c r="H38" s="11">
        <f t="shared" si="13"/>
        <v>988079.91326362337</v>
      </c>
    </row>
    <row r="39" spans="3:8">
      <c r="C39" s="8">
        <f t="shared" si="10"/>
        <v>36</v>
      </c>
      <c r="D39" s="11">
        <f t="shared" si="0"/>
        <v>988079.91326362337</v>
      </c>
      <c r="E39" s="11">
        <f t="shared" si="11"/>
        <v>10286.125969255045</v>
      </c>
      <c r="F39" s="11">
        <f t="shared" si="1"/>
        <v>9880.7991326362335</v>
      </c>
      <c r="G39" s="11">
        <f t="shared" si="12"/>
        <v>405.32683661881129</v>
      </c>
      <c r="H39" s="11">
        <f t="shared" si="13"/>
        <v>987674.58642700454</v>
      </c>
    </row>
    <row r="40" spans="3:8">
      <c r="C40" s="8">
        <f t="shared" si="10"/>
        <v>37</v>
      </c>
      <c r="D40" s="11">
        <f t="shared" si="0"/>
        <v>987674.58642700454</v>
      </c>
      <c r="E40" s="11">
        <f t="shared" si="11"/>
        <v>10286.125969255045</v>
      </c>
      <c r="F40" s="11">
        <f t="shared" si="1"/>
        <v>9876.7458642700458</v>
      </c>
      <c r="G40" s="11">
        <f t="shared" si="12"/>
        <v>409.38010498499898</v>
      </c>
      <c r="H40" s="11">
        <f t="shared" si="13"/>
        <v>987265.20632201957</v>
      </c>
    </row>
    <row r="41" spans="3:8">
      <c r="C41" s="8">
        <f t="shared" si="10"/>
        <v>38</v>
      </c>
      <c r="D41" s="11">
        <f t="shared" si="0"/>
        <v>987265.20632201957</v>
      </c>
      <c r="E41" s="11">
        <f t="shared" si="11"/>
        <v>10286.125969255045</v>
      </c>
      <c r="F41" s="11">
        <f t="shared" si="1"/>
        <v>9872.6520632201955</v>
      </c>
      <c r="G41" s="11">
        <f t="shared" si="12"/>
        <v>413.47390603484928</v>
      </c>
      <c r="H41" s="11">
        <f t="shared" si="13"/>
        <v>986851.73241598473</v>
      </c>
    </row>
    <row r="42" spans="3:8">
      <c r="C42" s="8">
        <f t="shared" si="10"/>
        <v>39</v>
      </c>
      <c r="D42" s="11">
        <f t="shared" si="0"/>
        <v>986851.73241598473</v>
      </c>
      <c r="E42" s="11">
        <f t="shared" si="11"/>
        <v>10286.125969255045</v>
      </c>
      <c r="F42" s="11">
        <f t="shared" si="1"/>
        <v>9868.5173241598477</v>
      </c>
      <c r="G42" s="11">
        <f t="shared" si="12"/>
        <v>417.60864509519706</v>
      </c>
      <c r="H42" s="11">
        <f t="shared" si="13"/>
        <v>986434.12377088959</v>
      </c>
    </row>
    <row r="43" spans="3:8">
      <c r="C43" s="8">
        <f t="shared" si="10"/>
        <v>40</v>
      </c>
      <c r="D43" s="11">
        <f t="shared" si="0"/>
        <v>986434.12377088959</v>
      </c>
      <c r="E43" s="11">
        <f t="shared" si="11"/>
        <v>10286.125969255045</v>
      </c>
      <c r="F43" s="11">
        <f t="shared" si="1"/>
        <v>9864.3412377088953</v>
      </c>
      <c r="G43" s="11">
        <f t="shared" si="12"/>
        <v>421.78473154614949</v>
      </c>
      <c r="H43" s="11">
        <f t="shared" si="13"/>
        <v>986012.33903934341</v>
      </c>
    </row>
    <row r="44" spans="3:8">
      <c r="C44" s="8">
        <f t="shared" si="10"/>
        <v>41</v>
      </c>
      <c r="D44" s="11">
        <f t="shared" si="0"/>
        <v>986012.33903934341</v>
      </c>
      <c r="E44" s="11">
        <f t="shared" si="11"/>
        <v>10286.125969255045</v>
      </c>
      <c r="F44" s="11">
        <f t="shared" si="1"/>
        <v>9860.1233903934335</v>
      </c>
      <c r="G44" s="11">
        <f t="shared" si="12"/>
        <v>426.00257886161125</v>
      </c>
      <c r="H44" s="11">
        <f t="shared" si="13"/>
        <v>985586.33646048175</v>
      </c>
    </row>
    <row r="45" spans="3:8">
      <c r="C45" s="8">
        <f t="shared" si="10"/>
        <v>42</v>
      </c>
      <c r="D45" s="11">
        <f t="shared" si="0"/>
        <v>985586.33646048175</v>
      </c>
      <c r="E45" s="11">
        <f t="shared" si="11"/>
        <v>10286.125969255045</v>
      </c>
      <c r="F45" s="11">
        <f t="shared" si="1"/>
        <v>9855.8633646048183</v>
      </c>
      <c r="G45" s="11">
        <f t="shared" si="12"/>
        <v>430.26260465022642</v>
      </c>
      <c r="H45" s="11">
        <f t="shared" si="13"/>
        <v>985156.07385583152</v>
      </c>
    </row>
    <row r="46" spans="3:8">
      <c r="C46" s="8">
        <f t="shared" si="10"/>
        <v>43</v>
      </c>
      <c r="D46" s="11">
        <f t="shared" si="0"/>
        <v>985156.07385583152</v>
      </c>
      <c r="E46" s="11">
        <f t="shared" si="11"/>
        <v>10286.125969255045</v>
      </c>
      <c r="F46" s="11">
        <f t="shared" si="1"/>
        <v>9851.5607385583153</v>
      </c>
      <c r="G46" s="11">
        <f t="shared" si="12"/>
        <v>434.56523069672949</v>
      </c>
      <c r="H46" s="11">
        <f t="shared" si="13"/>
        <v>984721.50862513483</v>
      </c>
    </row>
    <row r="47" spans="3:8">
      <c r="C47" s="8">
        <f t="shared" si="10"/>
        <v>44</v>
      </c>
      <c r="D47" s="11">
        <f t="shared" si="0"/>
        <v>984721.50862513483</v>
      </c>
      <c r="E47" s="11">
        <f t="shared" si="11"/>
        <v>10286.125969255045</v>
      </c>
      <c r="F47" s="11">
        <f t="shared" si="1"/>
        <v>9847.2150862513481</v>
      </c>
      <c r="G47" s="11">
        <f t="shared" si="12"/>
        <v>438.91088300369665</v>
      </c>
      <c r="H47" s="11">
        <f t="shared" si="13"/>
        <v>984282.5977421311</v>
      </c>
    </row>
    <row r="48" spans="3:8">
      <c r="C48" s="8">
        <f t="shared" si="10"/>
        <v>45</v>
      </c>
      <c r="D48" s="11">
        <f t="shared" si="0"/>
        <v>984282.5977421311</v>
      </c>
      <c r="E48" s="11">
        <f t="shared" si="11"/>
        <v>10286.125969255045</v>
      </c>
      <c r="F48" s="11">
        <f t="shared" si="1"/>
        <v>9842.8259774213111</v>
      </c>
      <c r="G48" s="11">
        <f t="shared" si="12"/>
        <v>443.29999183373366</v>
      </c>
      <c r="H48" s="11">
        <f t="shared" si="13"/>
        <v>983839.29775029735</v>
      </c>
    </row>
    <row r="49" spans="3:8">
      <c r="C49" s="8">
        <f t="shared" si="10"/>
        <v>46</v>
      </c>
      <c r="D49" s="11">
        <f t="shared" si="0"/>
        <v>983839.29775029735</v>
      </c>
      <c r="E49" s="11">
        <f t="shared" si="11"/>
        <v>10286.125969255045</v>
      </c>
      <c r="F49" s="11">
        <f t="shared" si="1"/>
        <v>9838.3929775029737</v>
      </c>
      <c r="G49" s="11">
        <f t="shared" si="12"/>
        <v>447.73299175207103</v>
      </c>
      <c r="H49" s="11">
        <f t="shared" si="13"/>
        <v>983391.56475854525</v>
      </c>
    </row>
    <row r="50" spans="3:8">
      <c r="C50" s="8">
        <f t="shared" si="10"/>
        <v>47</v>
      </c>
      <c r="D50" s="11">
        <f t="shared" si="0"/>
        <v>983391.56475854525</v>
      </c>
      <c r="E50" s="11">
        <f t="shared" si="11"/>
        <v>10286.125969255045</v>
      </c>
      <c r="F50" s="11">
        <f t="shared" si="1"/>
        <v>9833.9156475854525</v>
      </c>
      <c r="G50" s="11">
        <f t="shared" si="12"/>
        <v>452.2103216695923</v>
      </c>
      <c r="H50" s="11">
        <f t="shared" si="13"/>
        <v>982939.35443687567</v>
      </c>
    </row>
    <row r="51" spans="3:8">
      <c r="C51" s="8">
        <f t="shared" si="10"/>
        <v>48</v>
      </c>
      <c r="D51" s="11">
        <f t="shared" si="0"/>
        <v>982939.35443687567</v>
      </c>
      <c r="E51" s="11">
        <f t="shared" si="11"/>
        <v>10286.125969255045</v>
      </c>
      <c r="F51" s="11">
        <f t="shared" si="1"/>
        <v>9829.3935443687569</v>
      </c>
      <c r="G51" s="11">
        <f t="shared" si="12"/>
        <v>456.73242488628784</v>
      </c>
      <c r="H51" s="11">
        <f t="shared" si="13"/>
        <v>982482.62201198936</v>
      </c>
    </row>
    <row r="52" spans="3:8">
      <c r="C52" s="8">
        <f t="shared" si="10"/>
        <v>49</v>
      </c>
      <c r="D52" s="11">
        <f t="shared" si="0"/>
        <v>982482.62201198936</v>
      </c>
      <c r="E52" s="11">
        <f t="shared" si="11"/>
        <v>10286.125969255045</v>
      </c>
      <c r="F52" s="11">
        <f t="shared" si="1"/>
        <v>9824.8262201198941</v>
      </c>
      <c r="G52" s="11">
        <f t="shared" si="12"/>
        <v>461.29974913515071</v>
      </c>
      <c r="H52" s="11">
        <f t="shared" si="13"/>
        <v>982021.3222628542</v>
      </c>
    </row>
    <row r="53" spans="3:8">
      <c r="C53" s="8">
        <f t="shared" ref="C53:C68" si="14">1+C52</f>
        <v>50</v>
      </c>
      <c r="D53" s="11">
        <f t="shared" si="0"/>
        <v>982021.3222628542</v>
      </c>
      <c r="E53" s="11">
        <f t="shared" ref="E53:E68" si="15">-B$6</f>
        <v>10286.125969255045</v>
      </c>
      <c r="F53" s="11">
        <f t="shared" si="1"/>
        <v>9820.213222628543</v>
      </c>
      <c r="G53" s="11">
        <f t="shared" ref="G53:G68" si="16">E53-F53</f>
        <v>465.91274662650176</v>
      </c>
      <c r="H53" s="11">
        <f t="shared" ref="H53:H68" si="17">D53-G53</f>
        <v>981555.40951622766</v>
      </c>
    </row>
    <row r="54" spans="3:8">
      <c r="C54" s="8">
        <f t="shared" si="14"/>
        <v>51</v>
      </c>
      <c r="D54" s="11">
        <f t="shared" si="0"/>
        <v>981555.40951622766</v>
      </c>
      <c r="E54" s="11">
        <f t="shared" si="15"/>
        <v>10286.125969255045</v>
      </c>
      <c r="F54" s="11">
        <f t="shared" si="1"/>
        <v>9815.554095162277</v>
      </c>
      <c r="G54" s="11">
        <f t="shared" si="16"/>
        <v>470.57187409276776</v>
      </c>
      <c r="H54" s="11">
        <f t="shared" si="17"/>
        <v>981084.83764213487</v>
      </c>
    </row>
    <row r="55" spans="3:8">
      <c r="C55" s="8">
        <f t="shared" si="14"/>
        <v>52</v>
      </c>
      <c r="D55" s="11">
        <f t="shared" si="0"/>
        <v>981084.83764213487</v>
      </c>
      <c r="E55" s="11">
        <f t="shared" si="15"/>
        <v>10286.125969255045</v>
      </c>
      <c r="F55" s="11">
        <f t="shared" si="1"/>
        <v>9810.8483764213488</v>
      </c>
      <c r="G55" s="11">
        <f t="shared" si="16"/>
        <v>475.27759283369596</v>
      </c>
      <c r="H55" s="11">
        <f t="shared" si="17"/>
        <v>980609.56004930113</v>
      </c>
    </row>
    <row r="56" spans="3:8">
      <c r="C56" s="8">
        <f t="shared" si="14"/>
        <v>53</v>
      </c>
      <c r="D56" s="11">
        <f t="shared" si="0"/>
        <v>980609.56004930113</v>
      </c>
      <c r="E56" s="11">
        <f t="shared" si="15"/>
        <v>10286.125969255045</v>
      </c>
      <c r="F56" s="11">
        <f t="shared" si="1"/>
        <v>9806.0956004930122</v>
      </c>
      <c r="G56" s="11">
        <f t="shared" si="16"/>
        <v>480.03036876203259</v>
      </c>
      <c r="H56" s="11">
        <f t="shared" si="17"/>
        <v>980129.52968053916</v>
      </c>
    </row>
    <row r="57" spans="3:8">
      <c r="C57" s="8">
        <f t="shared" si="14"/>
        <v>54</v>
      </c>
      <c r="D57" s="11">
        <f t="shared" si="0"/>
        <v>980129.52968053916</v>
      </c>
      <c r="E57" s="11">
        <f t="shared" si="15"/>
        <v>10286.125969255045</v>
      </c>
      <c r="F57" s="11">
        <f t="shared" si="1"/>
        <v>9801.2952968053924</v>
      </c>
      <c r="G57" s="11">
        <f t="shared" si="16"/>
        <v>484.83067244965241</v>
      </c>
      <c r="H57" s="11">
        <f t="shared" si="17"/>
        <v>979644.69900808949</v>
      </c>
    </row>
    <row r="58" spans="3:8">
      <c r="C58" s="8">
        <f t="shared" si="14"/>
        <v>55</v>
      </c>
      <c r="D58" s="11">
        <f t="shared" si="0"/>
        <v>979644.69900808949</v>
      </c>
      <c r="E58" s="11">
        <f t="shared" si="15"/>
        <v>10286.125969255045</v>
      </c>
      <c r="F58" s="11">
        <f t="shared" si="1"/>
        <v>9796.4469900808945</v>
      </c>
      <c r="G58" s="11">
        <f t="shared" si="16"/>
        <v>489.6789791741503</v>
      </c>
      <c r="H58" s="11">
        <f t="shared" si="17"/>
        <v>979155.02002891537</v>
      </c>
    </row>
    <row r="59" spans="3:8">
      <c r="C59" s="8">
        <f t="shared" si="14"/>
        <v>56</v>
      </c>
      <c r="D59" s="11">
        <f t="shared" si="0"/>
        <v>979155.02002891537</v>
      </c>
      <c r="E59" s="11">
        <f t="shared" si="15"/>
        <v>10286.125969255045</v>
      </c>
      <c r="F59" s="11">
        <f t="shared" si="1"/>
        <v>9791.5502002891535</v>
      </c>
      <c r="G59" s="11">
        <f t="shared" si="16"/>
        <v>494.57576896589126</v>
      </c>
      <c r="H59" s="11">
        <f t="shared" si="17"/>
        <v>978660.44425994949</v>
      </c>
    </row>
    <row r="60" spans="3:8">
      <c r="C60" s="8">
        <f t="shared" si="14"/>
        <v>57</v>
      </c>
      <c r="D60" s="11">
        <f t="shared" si="0"/>
        <v>978660.44425994949</v>
      </c>
      <c r="E60" s="11">
        <f t="shared" si="15"/>
        <v>10286.125969255045</v>
      </c>
      <c r="F60" s="11">
        <f t="shared" si="1"/>
        <v>9786.6044425994951</v>
      </c>
      <c r="G60" s="11">
        <f t="shared" si="16"/>
        <v>499.52152665554968</v>
      </c>
      <c r="H60" s="11">
        <f t="shared" si="17"/>
        <v>978160.92273329396</v>
      </c>
    </row>
    <row r="61" spans="3:8">
      <c r="C61" s="8">
        <f t="shared" si="14"/>
        <v>58</v>
      </c>
      <c r="D61" s="11">
        <f t="shared" si="0"/>
        <v>978160.92273329396</v>
      </c>
      <c r="E61" s="11">
        <f t="shared" si="15"/>
        <v>10286.125969255045</v>
      </c>
      <c r="F61" s="11">
        <f t="shared" si="1"/>
        <v>9781.6092273329396</v>
      </c>
      <c r="G61" s="11">
        <f t="shared" si="16"/>
        <v>504.51674192210521</v>
      </c>
      <c r="H61" s="11">
        <f t="shared" si="17"/>
        <v>977656.40599137184</v>
      </c>
    </row>
    <row r="62" spans="3:8">
      <c r="C62" s="8">
        <f t="shared" si="14"/>
        <v>59</v>
      </c>
      <c r="D62" s="11">
        <f t="shared" si="0"/>
        <v>977656.40599137184</v>
      </c>
      <c r="E62" s="11">
        <f t="shared" si="15"/>
        <v>10286.125969255045</v>
      </c>
      <c r="F62" s="11">
        <f t="shared" si="1"/>
        <v>9776.5640599137187</v>
      </c>
      <c r="G62" s="11">
        <f t="shared" si="16"/>
        <v>509.5619093413261</v>
      </c>
      <c r="H62" s="11">
        <f t="shared" si="17"/>
        <v>977146.84408203047</v>
      </c>
    </row>
    <row r="63" spans="3:8">
      <c r="C63" s="8">
        <f t="shared" si="14"/>
        <v>60</v>
      </c>
      <c r="D63" s="11">
        <f t="shared" si="0"/>
        <v>977146.84408203047</v>
      </c>
      <c r="E63" s="11">
        <f t="shared" si="15"/>
        <v>10286.125969255045</v>
      </c>
      <c r="F63" s="11">
        <f t="shared" si="1"/>
        <v>9771.4684408203047</v>
      </c>
      <c r="G63" s="11">
        <f t="shared" si="16"/>
        <v>514.65752843474002</v>
      </c>
      <c r="H63" s="11">
        <f t="shared" si="17"/>
        <v>976632.1865535957</v>
      </c>
    </row>
    <row r="64" spans="3:8">
      <c r="C64" s="8">
        <f t="shared" si="14"/>
        <v>61</v>
      </c>
      <c r="D64" s="11">
        <f t="shared" si="0"/>
        <v>976632.1865535957</v>
      </c>
      <c r="E64" s="11">
        <f t="shared" si="15"/>
        <v>10286.125969255045</v>
      </c>
      <c r="F64" s="11">
        <f t="shared" si="1"/>
        <v>9766.3218655359578</v>
      </c>
      <c r="G64" s="11">
        <f t="shared" si="16"/>
        <v>519.80410371908692</v>
      </c>
      <c r="H64" s="11">
        <f t="shared" si="17"/>
        <v>976112.38244987663</v>
      </c>
    </row>
    <row r="65" spans="3:8">
      <c r="C65" s="8">
        <f t="shared" si="14"/>
        <v>62</v>
      </c>
      <c r="D65" s="11">
        <f t="shared" si="0"/>
        <v>976112.38244987663</v>
      </c>
      <c r="E65" s="11">
        <f t="shared" si="15"/>
        <v>10286.125969255045</v>
      </c>
      <c r="F65" s="11">
        <f t="shared" si="1"/>
        <v>9761.1238244987671</v>
      </c>
      <c r="G65" s="11">
        <f t="shared" si="16"/>
        <v>525.00214475627763</v>
      </c>
      <c r="H65" s="11">
        <f t="shared" si="17"/>
        <v>975587.38030512037</v>
      </c>
    </row>
    <row r="66" spans="3:8">
      <c r="C66" s="8">
        <f t="shared" si="14"/>
        <v>63</v>
      </c>
      <c r="D66" s="11">
        <f t="shared" si="0"/>
        <v>975587.38030512037</v>
      </c>
      <c r="E66" s="11">
        <f t="shared" si="15"/>
        <v>10286.125969255045</v>
      </c>
      <c r="F66" s="11">
        <f t="shared" si="1"/>
        <v>9755.8738030512031</v>
      </c>
      <c r="G66" s="11">
        <f t="shared" si="16"/>
        <v>530.25216620384163</v>
      </c>
      <c r="H66" s="11">
        <f t="shared" si="17"/>
        <v>975057.12813891657</v>
      </c>
    </row>
    <row r="67" spans="3:8">
      <c r="C67" s="8">
        <f t="shared" si="14"/>
        <v>64</v>
      </c>
      <c r="D67" s="11">
        <f t="shared" si="0"/>
        <v>975057.12813891657</v>
      </c>
      <c r="E67" s="11">
        <f t="shared" si="15"/>
        <v>10286.125969255045</v>
      </c>
      <c r="F67" s="11">
        <f t="shared" si="1"/>
        <v>9750.571281389166</v>
      </c>
      <c r="G67" s="11">
        <f t="shared" si="16"/>
        <v>535.5546878658788</v>
      </c>
      <c r="H67" s="11">
        <f t="shared" si="17"/>
        <v>974521.57345105067</v>
      </c>
    </row>
    <row r="68" spans="3:8">
      <c r="C68" s="8">
        <f t="shared" si="14"/>
        <v>65</v>
      </c>
      <c r="D68" s="11">
        <f t="shared" ref="D68:D131" si="18">H67</f>
        <v>974521.57345105067</v>
      </c>
      <c r="E68" s="11">
        <f t="shared" si="15"/>
        <v>10286.125969255045</v>
      </c>
      <c r="F68" s="11">
        <f t="shared" ref="F68:F131" si="19">(B$4/B$2)*H67</f>
        <v>9745.2157345105061</v>
      </c>
      <c r="G68" s="11">
        <f t="shared" si="16"/>
        <v>540.91023474453868</v>
      </c>
      <c r="H68" s="11">
        <f t="shared" si="17"/>
        <v>973980.66321630613</v>
      </c>
    </row>
    <row r="69" spans="3:8">
      <c r="C69" s="8">
        <f t="shared" ref="C69:C84" si="20">1+C68</f>
        <v>66</v>
      </c>
      <c r="D69" s="11">
        <f t="shared" si="18"/>
        <v>973980.66321630613</v>
      </c>
      <c r="E69" s="11">
        <f t="shared" ref="E69:E84" si="21">-B$6</f>
        <v>10286.125969255045</v>
      </c>
      <c r="F69" s="11">
        <f t="shared" si="19"/>
        <v>9739.8066321630613</v>
      </c>
      <c r="G69" s="11">
        <f t="shared" ref="G69:G84" si="22">E69-F69</f>
        <v>546.31933709198347</v>
      </c>
      <c r="H69" s="11">
        <f t="shared" ref="H69:H84" si="23">D69-G69</f>
        <v>973434.34387921414</v>
      </c>
    </row>
    <row r="70" spans="3:8">
      <c r="C70" s="8">
        <f t="shared" si="20"/>
        <v>67</v>
      </c>
      <c r="D70" s="11">
        <f t="shared" si="18"/>
        <v>973434.34387921414</v>
      </c>
      <c r="E70" s="11">
        <f t="shared" si="21"/>
        <v>10286.125969255045</v>
      </c>
      <c r="F70" s="11">
        <f t="shared" si="19"/>
        <v>9734.3434387921425</v>
      </c>
      <c r="G70" s="11">
        <f t="shared" si="22"/>
        <v>551.78253046290229</v>
      </c>
      <c r="H70" s="11">
        <f t="shared" si="23"/>
        <v>972882.56134875119</v>
      </c>
    </row>
    <row r="71" spans="3:8">
      <c r="C71" s="8">
        <f t="shared" si="20"/>
        <v>68</v>
      </c>
      <c r="D71" s="11">
        <f t="shared" si="18"/>
        <v>972882.56134875119</v>
      </c>
      <c r="E71" s="11">
        <f t="shared" si="21"/>
        <v>10286.125969255045</v>
      </c>
      <c r="F71" s="11">
        <f t="shared" si="19"/>
        <v>9728.8256134875119</v>
      </c>
      <c r="G71" s="11">
        <f t="shared" si="22"/>
        <v>557.30035576753289</v>
      </c>
      <c r="H71" s="11">
        <f t="shared" si="23"/>
        <v>972325.26099298371</v>
      </c>
    </row>
    <row r="72" spans="3:8">
      <c r="C72" s="8">
        <f t="shared" si="20"/>
        <v>69</v>
      </c>
      <c r="D72" s="11">
        <f t="shared" si="18"/>
        <v>972325.26099298371</v>
      </c>
      <c r="E72" s="11">
        <f t="shared" si="21"/>
        <v>10286.125969255045</v>
      </c>
      <c r="F72" s="11">
        <f t="shared" si="19"/>
        <v>9723.2526099298375</v>
      </c>
      <c r="G72" s="11">
        <f t="shared" si="22"/>
        <v>562.87335932520728</v>
      </c>
      <c r="H72" s="11">
        <f t="shared" si="23"/>
        <v>971762.38763365848</v>
      </c>
    </row>
    <row r="73" spans="3:8">
      <c r="C73" s="8">
        <f t="shared" si="20"/>
        <v>70</v>
      </c>
      <c r="D73" s="11">
        <f t="shared" si="18"/>
        <v>971762.38763365848</v>
      </c>
      <c r="E73" s="11">
        <f t="shared" si="21"/>
        <v>10286.125969255045</v>
      </c>
      <c r="F73" s="11">
        <f t="shared" si="19"/>
        <v>9717.6238763365855</v>
      </c>
      <c r="G73" s="11">
        <f t="shared" si="22"/>
        <v>568.50209291845931</v>
      </c>
      <c r="H73" s="11">
        <f t="shared" si="23"/>
        <v>971193.88554073998</v>
      </c>
    </row>
    <row r="74" spans="3:8">
      <c r="C74" s="8">
        <f t="shared" si="20"/>
        <v>71</v>
      </c>
      <c r="D74" s="11">
        <f t="shared" si="18"/>
        <v>971193.88554073998</v>
      </c>
      <c r="E74" s="11">
        <f t="shared" si="21"/>
        <v>10286.125969255045</v>
      </c>
      <c r="F74" s="11">
        <f t="shared" si="19"/>
        <v>9711.9388554073994</v>
      </c>
      <c r="G74" s="11">
        <f t="shared" si="22"/>
        <v>574.18711384764538</v>
      </c>
      <c r="H74" s="11">
        <f t="shared" si="23"/>
        <v>970619.69842689228</v>
      </c>
    </row>
    <row r="75" spans="3:8">
      <c r="C75" s="8">
        <f t="shared" si="20"/>
        <v>72</v>
      </c>
      <c r="D75" s="11">
        <f t="shared" si="18"/>
        <v>970619.69842689228</v>
      </c>
      <c r="E75" s="11">
        <f t="shared" si="21"/>
        <v>10286.125969255045</v>
      </c>
      <c r="F75" s="11">
        <f t="shared" si="19"/>
        <v>9706.1969842689232</v>
      </c>
      <c r="G75" s="11">
        <f t="shared" si="22"/>
        <v>579.92898498612158</v>
      </c>
      <c r="H75" s="11">
        <f t="shared" si="23"/>
        <v>970039.76944190613</v>
      </c>
    </row>
    <row r="76" spans="3:8">
      <c r="C76" s="8">
        <f t="shared" si="20"/>
        <v>73</v>
      </c>
      <c r="D76" s="11">
        <f t="shared" si="18"/>
        <v>970039.76944190613</v>
      </c>
      <c r="E76" s="11">
        <f t="shared" si="21"/>
        <v>10286.125969255045</v>
      </c>
      <c r="F76" s="11">
        <f t="shared" si="19"/>
        <v>9700.3976944190617</v>
      </c>
      <c r="G76" s="11">
        <f t="shared" si="22"/>
        <v>585.72827483598303</v>
      </c>
      <c r="H76" s="11">
        <f t="shared" si="23"/>
        <v>969454.04116707016</v>
      </c>
    </row>
    <row r="77" spans="3:8">
      <c r="C77" s="8">
        <f t="shared" si="20"/>
        <v>74</v>
      </c>
      <c r="D77" s="11">
        <f t="shared" si="18"/>
        <v>969454.04116707016</v>
      </c>
      <c r="E77" s="11">
        <f t="shared" si="21"/>
        <v>10286.125969255045</v>
      </c>
      <c r="F77" s="11">
        <f t="shared" si="19"/>
        <v>9694.5404116707014</v>
      </c>
      <c r="G77" s="11">
        <f t="shared" si="22"/>
        <v>591.58555758434341</v>
      </c>
      <c r="H77" s="11">
        <f t="shared" si="23"/>
        <v>968862.45560948586</v>
      </c>
    </row>
    <row r="78" spans="3:8">
      <c r="C78" s="8">
        <f t="shared" si="20"/>
        <v>75</v>
      </c>
      <c r="D78" s="11">
        <f t="shared" si="18"/>
        <v>968862.45560948586</v>
      </c>
      <c r="E78" s="11">
        <f t="shared" si="21"/>
        <v>10286.125969255045</v>
      </c>
      <c r="F78" s="11">
        <f t="shared" si="19"/>
        <v>9688.6245560948591</v>
      </c>
      <c r="G78" s="11">
        <f t="shared" si="22"/>
        <v>597.50141316018562</v>
      </c>
      <c r="H78" s="11">
        <f t="shared" si="23"/>
        <v>968264.95419632562</v>
      </c>
    </row>
    <row r="79" spans="3:8">
      <c r="C79" s="8">
        <f t="shared" si="20"/>
        <v>76</v>
      </c>
      <c r="D79" s="11">
        <f t="shared" si="18"/>
        <v>968264.95419632562</v>
      </c>
      <c r="E79" s="11">
        <f t="shared" si="21"/>
        <v>10286.125969255045</v>
      </c>
      <c r="F79" s="11">
        <f t="shared" si="19"/>
        <v>9682.6495419632556</v>
      </c>
      <c r="G79" s="11">
        <f t="shared" si="22"/>
        <v>603.47642729178915</v>
      </c>
      <c r="H79" s="11">
        <f t="shared" si="23"/>
        <v>967661.47776903387</v>
      </c>
    </row>
    <row r="80" spans="3:8">
      <c r="C80" s="8">
        <f t="shared" si="20"/>
        <v>77</v>
      </c>
      <c r="D80" s="11">
        <f t="shared" si="18"/>
        <v>967661.47776903387</v>
      </c>
      <c r="E80" s="11">
        <f t="shared" si="21"/>
        <v>10286.125969255045</v>
      </c>
      <c r="F80" s="11">
        <f t="shared" si="19"/>
        <v>9676.6147776903381</v>
      </c>
      <c r="G80" s="11">
        <f t="shared" si="22"/>
        <v>609.51119156470668</v>
      </c>
      <c r="H80" s="11">
        <f t="shared" si="23"/>
        <v>967051.96657746914</v>
      </c>
    </row>
    <row r="81" spans="3:8">
      <c r="C81" s="8">
        <f t="shared" si="20"/>
        <v>78</v>
      </c>
      <c r="D81" s="11">
        <f t="shared" si="18"/>
        <v>967051.96657746914</v>
      </c>
      <c r="E81" s="11">
        <f t="shared" si="21"/>
        <v>10286.125969255045</v>
      </c>
      <c r="F81" s="11">
        <f t="shared" si="19"/>
        <v>9670.519665774691</v>
      </c>
      <c r="G81" s="11">
        <f t="shared" si="22"/>
        <v>615.60630348035374</v>
      </c>
      <c r="H81" s="11">
        <f t="shared" si="23"/>
        <v>966436.3602739888</v>
      </c>
    </row>
    <row r="82" spans="3:8">
      <c r="C82" s="8">
        <f t="shared" si="20"/>
        <v>79</v>
      </c>
      <c r="D82" s="11">
        <f t="shared" si="18"/>
        <v>966436.3602739888</v>
      </c>
      <c r="E82" s="11">
        <f t="shared" si="21"/>
        <v>10286.125969255045</v>
      </c>
      <c r="F82" s="11">
        <f t="shared" si="19"/>
        <v>9664.3636027398879</v>
      </c>
      <c r="G82" s="11">
        <f t="shared" si="22"/>
        <v>621.76236651515683</v>
      </c>
      <c r="H82" s="11">
        <f t="shared" si="23"/>
        <v>965814.59790747368</v>
      </c>
    </row>
    <row r="83" spans="3:8">
      <c r="C83" s="8">
        <f t="shared" si="20"/>
        <v>80</v>
      </c>
      <c r="D83" s="11">
        <f t="shared" si="18"/>
        <v>965814.59790747368</v>
      </c>
      <c r="E83" s="11">
        <f t="shared" si="21"/>
        <v>10286.125969255045</v>
      </c>
      <c r="F83" s="11">
        <f t="shared" si="19"/>
        <v>9658.1459790747376</v>
      </c>
      <c r="G83" s="11">
        <f t="shared" si="22"/>
        <v>627.97999018030714</v>
      </c>
      <c r="H83" s="11">
        <f t="shared" si="23"/>
        <v>965186.61791729333</v>
      </c>
    </row>
    <row r="84" spans="3:8">
      <c r="C84" s="8">
        <f t="shared" si="20"/>
        <v>81</v>
      </c>
      <c r="D84" s="11">
        <f t="shared" si="18"/>
        <v>965186.61791729333</v>
      </c>
      <c r="E84" s="11">
        <f t="shared" si="21"/>
        <v>10286.125969255045</v>
      </c>
      <c r="F84" s="11">
        <f t="shared" si="19"/>
        <v>9651.8661791729337</v>
      </c>
      <c r="G84" s="11">
        <f t="shared" si="22"/>
        <v>634.25979008211107</v>
      </c>
      <c r="H84" s="11">
        <f t="shared" si="23"/>
        <v>964552.35812721122</v>
      </c>
    </row>
    <row r="85" spans="3:8">
      <c r="C85" s="8">
        <f t="shared" ref="C85:C100" si="24">1+C84</f>
        <v>82</v>
      </c>
      <c r="D85" s="11">
        <f t="shared" si="18"/>
        <v>964552.35812721122</v>
      </c>
      <c r="E85" s="11">
        <f t="shared" ref="E85:E100" si="25">-B$6</f>
        <v>10286.125969255045</v>
      </c>
      <c r="F85" s="11">
        <f t="shared" si="19"/>
        <v>9645.523581272113</v>
      </c>
      <c r="G85" s="11">
        <f t="shared" ref="G85:G100" si="26">E85-F85</f>
        <v>640.60238798293176</v>
      </c>
      <c r="H85" s="11">
        <f t="shared" ref="H85:H100" si="27">D85-G85</f>
        <v>963911.75573922833</v>
      </c>
    </row>
    <row r="86" spans="3:8">
      <c r="C86" s="8">
        <f t="shared" si="24"/>
        <v>83</v>
      </c>
      <c r="D86" s="11">
        <f t="shared" si="18"/>
        <v>963911.75573922833</v>
      </c>
      <c r="E86" s="11">
        <f t="shared" si="25"/>
        <v>10286.125969255045</v>
      </c>
      <c r="F86" s="11">
        <f t="shared" si="19"/>
        <v>9639.1175573922828</v>
      </c>
      <c r="G86" s="11">
        <f t="shared" si="26"/>
        <v>647.00841186276193</v>
      </c>
      <c r="H86" s="11">
        <f t="shared" si="27"/>
        <v>963264.74732736556</v>
      </c>
    </row>
    <row r="87" spans="3:8">
      <c r="C87" s="8">
        <f t="shared" si="24"/>
        <v>84</v>
      </c>
      <c r="D87" s="11">
        <f t="shared" si="18"/>
        <v>963264.74732736556</v>
      </c>
      <c r="E87" s="11">
        <f t="shared" si="25"/>
        <v>10286.125969255045</v>
      </c>
      <c r="F87" s="11">
        <f t="shared" si="19"/>
        <v>9632.6474732736551</v>
      </c>
      <c r="G87" s="11">
        <f t="shared" si="26"/>
        <v>653.47849598138964</v>
      </c>
      <c r="H87" s="11">
        <f t="shared" si="27"/>
        <v>962611.26883138414</v>
      </c>
    </row>
    <row r="88" spans="3:8">
      <c r="C88" s="8">
        <f t="shared" si="24"/>
        <v>85</v>
      </c>
      <c r="D88" s="11">
        <f t="shared" si="18"/>
        <v>962611.26883138414</v>
      </c>
      <c r="E88" s="11">
        <f t="shared" si="25"/>
        <v>10286.125969255045</v>
      </c>
      <c r="F88" s="11">
        <f t="shared" si="19"/>
        <v>9626.1126883138422</v>
      </c>
      <c r="G88" s="11">
        <f t="shared" si="26"/>
        <v>660.01328094120254</v>
      </c>
      <c r="H88" s="11">
        <f t="shared" si="27"/>
        <v>961951.25555044296</v>
      </c>
    </row>
    <row r="89" spans="3:8">
      <c r="C89" s="8">
        <f t="shared" si="24"/>
        <v>86</v>
      </c>
      <c r="D89" s="11">
        <f t="shared" si="18"/>
        <v>961951.25555044296</v>
      </c>
      <c r="E89" s="11">
        <f t="shared" si="25"/>
        <v>10286.125969255045</v>
      </c>
      <c r="F89" s="11">
        <f t="shared" si="19"/>
        <v>9619.5125555044306</v>
      </c>
      <c r="G89" s="11">
        <f t="shared" si="26"/>
        <v>666.6134137506142</v>
      </c>
      <c r="H89" s="11">
        <f t="shared" si="27"/>
        <v>961284.6421366923</v>
      </c>
    </row>
    <row r="90" spans="3:8">
      <c r="C90" s="8">
        <f t="shared" si="24"/>
        <v>87</v>
      </c>
      <c r="D90" s="11">
        <f t="shared" si="18"/>
        <v>961284.6421366923</v>
      </c>
      <c r="E90" s="11">
        <f t="shared" si="25"/>
        <v>10286.125969255045</v>
      </c>
      <c r="F90" s="11">
        <f t="shared" si="19"/>
        <v>9612.8464213669231</v>
      </c>
      <c r="G90" s="11">
        <f t="shared" si="26"/>
        <v>673.27954788812167</v>
      </c>
      <c r="H90" s="11">
        <f t="shared" si="27"/>
        <v>960611.36258880422</v>
      </c>
    </row>
    <row r="91" spans="3:8">
      <c r="C91" s="8">
        <f t="shared" si="24"/>
        <v>88</v>
      </c>
      <c r="D91" s="11">
        <f t="shared" si="18"/>
        <v>960611.36258880422</v>
      </c>
      <c r="E91" s="11">
        <f t="shared" si="25"/>
        <v>10286.125969255045</v>
      </c>
      <c r="F91" s="11">
        <f t="shared" si="19"/>
        <v>9606.1136258880415</v>
      </c>
      <c r="G91" s="11">
        <f t="shared" si="26"/>
        <v>680.01234336700327</v>
      </c>
      <c r="H91" s="11">
        <f t="shared" si="27"/>
        <v>959931.35024543724</v>
      </c>
    </row>
    <row r="92" spans="3:8">
      <c r="C92" s="8">
        <f t="shared" si="24"/>
        <v>89</v>
      </c>
      <c r="D92" s="11">
        <f t="shared" si="18"/>
        <v>959931.35024543724</v>
      </c>
      <c r="E92" s="11">
        <f t="shared" si="25"/>
        <v>10286.125969255045</v>
      </c>
      <c r="F92" s="11">
        <f t="shared" si="19"/>
        <v>9599.3135024543717</v>
      </c>
      <c r="G92" s="11">
        <f t="shared" si="26"/>
        <v>686.81246680067306</v>
      </c>
      <c r="H92" s="11">
        <f t="shared" si="27"/>
        <v>959244.53777863656</v>
      </c>
    </row>
    <row r="93" spans="3:8">
      <c r="C93" s="8">
        <f t="shared" si="24"/>
        <v>90</v>
      </c>
      <c r="D93" s="11">
        <f t="shared" si="18"/>
        <v>959244.53777863656</v>
      </c>
      <c r="E93" s="11">
        <f t="shared" si="25"/>
        <v>10286.125969255045</v>
      </c>
      <c r="F93" s="11">
        <f t="shared" si="19"/>
        <v>9592.4453777863655</v>
      </c>
      <c r="G93" s="11">
        <f t="shared" si="26"/>
        <v>693.68059146867927</v>
      </c>
      <c r="H93" s="11">
        <f t="shared" si="27"/>
        <v>958550.85718716786</v>
      </c>
    </row>
    <row r="94" spans="3:8">
      <c r="C94" s="8">
        <f t="shared" si="24"/>
        <v>91</v>
      </c>
      <c r="D94" s="11">
        <f t="shared" si="18"/>
        <v>958550.85718716786</v>
      </c>
      <c r="E94" s="11">
        <f t="shared" si="25"/>
        <v>10286.125969255045</v>
      </c>
      <c r="F94" s="11">
        <f t="shared" si="19"/>
        <v>9585.5085718716782</v>
      </c>
      <c r="G94" s="11">
        <f t="shared" si="26"/>
        <v>700.61739738336655</v>
      </c>
      <c r="H94" s="11">
        <f t="shared" si="27"/>
        <v>957850.23978978454</v>
      </c>
    </row>
    <row r="95" spans="3:8">
      <c r="C95" s="8">
        <f t="shared" si="24"/>
        <v>92</v>
      </c>
      <c r="D95" s="11">
        <f t="shared" si="18"/>
        <v>957850.23978978454</v>
      </c>
      <c r="E95" s="11">
        <f t="shared" si="25"/>
        <v>10286.125969255045</v>
      </c>
      <c r="F95" s="11">
        <f t="shared" si="19"/>
        <v>9578.5023978978461</v>
      </c>
      <c r="G95" s="11">
        <f t="shared" si="26"/>
        <v>707.62357135719867</v>
      </c>
      <c r="H95" s="11">
        <f t="shared" si="27"/>
        <v>957142.61621842731</v>
      </c>
    </row>
    <row r="96" spans="3:8">
      <c r="C96" s="8">
        <f t="shared" si="24"/>
        <v>93</v>
      </c>
      <c r="D96" s="11">
        <f t="shared" si="18"/>
        <v>957142.61621842731</v>
      </c>
      <c r="E96" s="11">
        <f t="shared" si="25"/>
        <v>10286.125969255045</v>
      </c>
      <c r="F96" s="11">
        <f t="shared" si="19"/>
        <v>9571.4261621842725</v>
      </c>
      <c r="G96" s="11">
        <f t="shared" si="26"/>
        <v>714.69980707077229</v>
      </c>
      <c r="H96" s="11">
        <f t="shared" si="27"/>
        <v>956427.91641135653</v>
      </c>
    </row>
    <row r="97" spans="3:8">
      <c r="C97" s="8">
        <f t="shared" si="24"/>
        <v>94</v>
      </c>
      <c r="D97" s="11">
        <f t="shared" si="18"/>
        <v>956427.91641135653</v>
      </c>
      <c r="E97" s="11">
        <f t="shared" si="25"/>
        <v>10286.125969255045</v>
      </c>
      <c r="F97" s="11">
        <f t="shared" si="19"/>
        <v>9564.2791641135664</v>
      </c>
      <c r="G97" s="11">
        <f t="shared" si="26"/>
        <v>721.8468051414784</v>
      </c>
      <c r="H97" s="11">
        <f t="shared" si="27"/>
        <v>955706.06960621511</v>
      </c>
    </row>
    <row r="98" spans="3:8">
      <c r="C98" s="8">
        <f t="shared" si="24"/>
        <v>95</v>
      </c>
      <c r="D98" s="11">
        <f t="shared" si="18"/>
        <v>955706.06960621511</v>
      </c>
      <c r="E98" s="11">
        <f t="shared" si="25"/>
        <v>10286.125969255045</v>
      </c>
      <c r="F98" s="11">
        <f t="shared" si="19"/>
        <v>9557.0606960621517</v>
      </c>
      <c r="G98" s="11">
        <f t="shared" si="26"/>
        <v>729.06527319289307</v>
      </c>
      <c r="H98" s="11">
        <f t="shared" si="27"/>
        <v>954977.00433302217</v>
      </c>
    </row>
    <row r="99" spans="3:8">
      <c r="C99" s="8">
        <f t="shared" si="24"/>
        <v>96</v>
      </c>
      <c r="D99" s="11">
        <f t="shared" si="18"/>
        <v>954977.00433302217</v>
      </c>
      <c r="E99" s="11">
        <f t="shared" si="25"/>
        <v>10286.125969255045</v>
      </c>
      <c r="F99" s="11">
        <f t="shared" si="19"/>
        <v>9549.7700433302216</v>
      </c>
      <c r="G99" s="11">
        <f t="shared" si="26"/>
        <v>736.35592592482317</v>
      </c>
      <c r="H99" s="11">
        <f t="shared" si="27"/>
        <v>954240.64840709732</v>
      </c>
    </row>
    <row r="100" spans="3:8">
      <c r="C100" s="8">
        <f t="shared" si="24"/>
        <v>97</v>
      </c>
      <c r="D100" s="11">
        <f t="shared" si="18"/>
        <v>954240.64840709732</v>
      </c>
      <c r="E100" s="11">
        <f t="shared" si="25"/>
        <v>10286.125969255045</v>
      </c>
      <c r="F100" s="11">
        <f t="shared" si="19"/>
        <v>9542.4064840709743</v>
      </c>
      <c r="G100" s="11">
        <f t="shared" si="26"/>
        <v>743.71948518407044</v>
      </c>
      <c r="H100" s="11">
        <f t="shared" si="27"/>
        <v>953496.92892191326</v>
      </c>
    </row>
    <row r="101" spans="3:8">
      <c r="C101" s="8">
        <f t="shared" ref="C101:C116" si="28">1+C100</f>
        <v>98</v>
      </c>
      <c r="D101" s="11">
        <f t="shared" si="18"/>
        <v>953496.92892191326</v>
      </c>
      <c r="E101" s="11">
        <f t="shared" ref="E101:E116" si="29">-B$6</f>
        <v>10286.125969255045</v>
      </c>
      <c r="F101" s="11">
        <f t="shared" si="19"/>
        <v>9534.9692892191324</v>
      </c>
      <c r="G101" s="11">
        <f t="shared" ref="G101:G116" si="30">E101-F101</f>
        <v>751.15668003591236</v>
      </c>
      <c r="H101" s="11">
        <f t="shared" ref="H101:H116" si="31">D101-G101</f>
        <v>952745.77224187739</v>
      </c>
    </row>
    <row r="102" spans="3:8">
      <c r="C102" s="8">
        <f t="shared" si="28"/>
        <v>99</v>
      </c>
      <c r="D102" s="11">
        <f t="shared" si="18"/>
        <v>952745.77224187739</v>
      </c>
      <c r="E102" s="11">
        <f t="shared" si="29"/>
        <v>10286.125969255045</v>
      </c>
      <c r="F102" s="11">
        <f t="shared" si="19"/>
        <v>9527.4577224187742</v>
      </c>
      <c r="G102" s="11">
        <f t="shared" si="30"/>
        <v>758.66824683627055</v>
      </c>
      <c r="H102" s="11">
        <f t="shared" si="31"/>
        <v>951987.10399504111</v>
      </c>
    </row>
    <row r="103" spans="3:8">
      <c r="C103" s="8">
        <f t="shared" si="28"/>
        <v>100</v>
      </c>
      <c r="D103" s="11">
        <f t="shared" si="18"/>
        <v>951987.10399504111</v>
      </c>
      <c r="E103" s="11">
        <f t="shared" si="29"/>
        <v>10286.125969255045</v>
      </c>
      <c r="F103" s="11">
        <f t="shared" si="19"/>
        <v>9519.8710399504107</v>
      </c>
      <c r="G103" s="11">
        <f t="shared" si="30"/>
        <v>766.25492930463406</v>
      </c>
      <c r="H103" s="11">
        <f t="shared" si="31"/>
        <v>951220.84906573652</v>
      </c>
    </row>
    <row r="104" spans="3:8">
      <c r="C104" s="8">
        <f t="shared" si="28"/>
        <v>101</v>
      </c>
      <c r="D104" s="11">
        <f t="shared" si="18"/>
        <v>951220.84906573652</v>
      </c>
      <c r="E104" s="11">
        <f t="shared" si="29"/>
        <v>10286.125969255045</v>
      </c>
      <c r="F104" s="11">
        <f t="shared" si="19"/>
        <v>9512.2084906573655</v>
      </c>
      <c r="G104" s="11">
        <f t="shared" si="30"/>
        <v>773.91747859767929</v>
      </c>
      <c r="H104" s="11">
        <f t="shared" si="31"/>
        <v>950446.9315871388</v>
      </c>
    </row>
    <row r="105" spans="3:8">
      <c r="C105" s="8">
        <f t="shared" si="28"/>
        <v>102</v>
      </c>
      <c r="D105" s="11">
        <f t="shared" si="18"/>
        <v>950446.9315871388</v>
      </c>
      <c r="E105" s="11">
        <f t="shared" si="29"/>
        <v>10286.125969255045</v>
      </c>
      <c r="F105" s="11">
        <f t="shared" si="19"/>
        <v>9504.469315871389</v>
      </c>
      <c r="G105" s="11">
        <f t="shared" si="30"/>
        <v>781.65665338365579</v>
      </c>
      <c r="H105" s="11">
        <f t="shared" si="31"/>
        <v>949665.27493375516</v>
      </c>
    </row>
    <row r="106" spans="3:8">
      <c r="C106" s="8">
        <f t="shared" si="28"/>
        <v>103</v>
      </c>
      <c r="D106" s="11">
        <f t="shared" si="18"/>
        <v>949665.27493375516</v>
      </c>
      <c r="E106" s="11">
        <f t="shared" si="29"/>
        <v>10286.125969255045</v>
      </c>
      <c r="F106" s="11">
        <f t="shared" si="19"/>
        <v>9496.6527493375525</v>
      </c>
      <c r="G106" s="11">
        <f t="shared" si="30"/>
        <v>789.47321991749232</v>
      </c>
      <c r="H106" s="11">
        <f t="shared" si="31"/>
        <v>948875.80171383766</v>
      </c>
    </row>
    <row r="107" spans="3:8">
      <c r="C107" s="8">
        <f t="shared" si="28"/>
        <v>104</v>
      </c>
      <c r="D107" s="11">
        <f t="shared" si="18"/>
        <v>948875.80171383766</v>
      </c>
      <c r="E107" s="11">
        <f t="shared" si="29"/>
        <v>10286.125969255045</v>
      </c>
      <c r="F107" s="11">
        <f t="shared" si="19"/>
        <v>9488.7580171383761</v>
      </c>
      <c r="G107" s="11">
        <f t="shared" si="30"/>
        <v>797.36795211666868</v>
      </c>
      <c r="H107" s="11">
        <f t="shared" si="31"/>
        <v>948078.43376172101</v>
      </c>
    </row>
    <row r="108" spans="3:8">
      <c r="C108" s="8">
        <f t="shared" si="28"/>
        <v>105</v>
      </c>
      <c r="D108" s="11">
        <f t="shared" si="18"/>
        <v>948078.43376172101</v>
      </c>
      <c r="E108" s="11">
        <f t="shared" si="29"/>
        <v>10286.125969255045</v>
      </c>
      <c r="F108" s="11">
        <f t="shared" si="19"/>
        <v>9480.7843376172095</v>
      </c>
      <c r="G108" s="11">
        <f t="shared" si="30"/>
        <v>805.34163163783523</v>
      </c>
      <c r="H108" s="11">
        <f t="shared" si="31"/>
        <v>947273.09213008313</v>
      </c>
    </row>
    <row r="109" spans="3:8">
      <c r="C109" s="8">
        <f t="shared" si="28"/>
        <v>106</v>
      </c>
      <c r="D109" s="11">
        <f t="shared" si="18"/>
        <v>947273.09213008313</v>
      </c>
      <c r="E109" s="11">
        <f t="shared" si="29"/>
        <v>10286.125969255045</v>
      </c>
      <c r="F109" s="11">
        <f t="shared" si="19"/>
        <v>9472.7309213008321</v>
      </c>
      <c r="G109" s="11">
        <f t="shared" si="30"/>
        <v>813.39504795421271</v>
      </c>
      <c r="H109" s="11">
        <f t="shared" si="31"/>
        <v>946459.69708212896</v>
      </c>
    </row>
    <row r="110" spans="3:8">
      <c r="C110" s="8">
        <f t="shared" si="28"/>
        <v>107</v>
      </c>
      <c r="D110" s="11">
        <f t="shared" si="18"/>
        <v>946459.69708212896</v>
      </c>
      <c r="E110" s="11">
        <f t="shared" si="29"/>
        <v>10286.125969255045</v>
      </c>
      <c r="F110" s="11">
        <f t="shared" si="19"/>
        <v>9464.5969708212906</v>
      </c>
      <c r="G110" s="11">
        <f t="shared" si="30"/>
        <v>821.52899843375417</v>
      </c>
      <c r="H110" s="11">
        <f t="shared" si="31"/>
        <v>945638.16808369523</v>
      </c>
    </row>
    <row r="111" spans="3:8">
      <c r="C111" s="8">
        <f t="shared" si="28"/>
        <v>108</v>
      </c>
      <c r="D111" s="11">
        <f t="shared" si="18"/>
        <v>945638.16808369523</v>
      </c>
      <c r="E111" s="11">
        <f t="shared" si="29"/>
        <v>10286.125969255045</v>
      </c>
      <c r="F111" s="11">
        <f t="shared" si="19"/>
        <v>9456.381680836952</v>
      </c>
      <c r="G111" s="11">
        <f t="shared" si="30"/>
        <v>829.74428841809276</v>
      </c>
      <c r="H111" s="11">
        <f t="shared" si="31"/>
        <v>944808.42379527714</v>
      </c>
    </row>
    <row r="112" spans="3:8">
      <c r="C112" s="8">
        <f t="shared" si="28"/>
        <v>109</v>
      </c>
      <c r="D112" s="11">
        <f t="shared" si="18"/>
        <v>944808.42379527714</v>
      </c>
      <c r="E112" s="11">
        <f t="shared" si="29"/>
        <v>10286.125969255045</v>
      </c>
      <c r="F112" s="11">
        <f t="shared" si="19"/>
        <v>9448.0842379527712</v>
      </c>
      <c r="G112" s="11">
        <f t="shared" si="30"/>
        <v>838.04173130227355</v>
      </c>
      <c r="H112" s="11">
        <f t="shared" si="31"/>
        <v>943970.38206397486</v>
      </c>
    </row>
    <row r="113" spans="3:8">
      <c r="C113" s="8">
        <f t="shared" si="28"/>
        <v>110</v>
      </c>
      <c r="D113" s="11">
        <f t="shared" si="18"/>
        <v>943970.38206397486</v>
      </c>
      <c r="E113" s="11">
        <f t="shared" si="29"/>
        <v>10286.125969255045</v>
      </c>
      <c r="F113" s="11">
        <f t="shared" si="19"/>
        <v>9439.7038206397483</v>
      </c>
      <c r="G113" s="11">
        <f t="shared" si="30"/>
        <v>846.42214861529646</v>
      </c>
      <c r="H113" s="11">
        <f t="shared" si="31"/>
        <v>943123.9599153595</v>
      </c>
    </row>
    <row r="114" spans="3:8">
      <c r="C114" s="8">
        <f t="shared" si="28"/>
        <v>111</v>
      </c>
      <c r="D114" s="11">
        <f t="shared" si="18"/>
        <v>943123.9599153595</v>
      </c>
      <c r="E114" s="11">
        <f t="shared" si="29"/>
        <v>10286.125969255045</v>
      </c>
      <c r="F114" s="11">
        <f t="shared" si="19"/>
        <v>9431.2395991535959</v>
      </c>
      <c r="G114" s="11">
        <f t="shared" si="30"/>
        <v>854.88637010144885</v>
      </c>
      <c r="H114" s="11">
        <f t="shared" si="31"/>
        <v>942269.07354525803</v>
      </c>
    </row>
    <row r="115" spans="3:8">
      <c r="C115" s="8">
        <f t="shared" si="28"/>
        <v>112</v>
      </c>
      <c r="D115" s="11">
        <f t="shared" si="18"/>
        <v>942269.07354525803</v>
      </c>
      <c r="E115" s="11">
        <f t="shared" si="29"/>
        <v>10286.125969255045</v>
      </c>
      <c r="F115" s="11">
        <f t="shared" si="19"/>
        <v>9422.6907354525811</v>
      </c>
      <c r="G115" s="11">
        <f t="shared" si="30"/>
        <v>863.4352338024637</v>
      </c>
      <c r="H115" s="11">
        <f t="shared" si="31"/>
        <v>941405.63831145561</v>
      </c>
    </row>
    <row r="116" spans="3:8">
      <c r="C116" s="8">
        <f t="shared" si="28"/>
        <v>113</v>
      </c>
      <c r="D116" s="11">
        <f t="shared" si="18"/>
        <v>941405.63831145561</v>
      </c>
      <c r="E116" s="11">
        <f t="shared" si="29"/>
        <v>10286.125969255045</v>
      </c>
      <c r="F116" s="11">
        <f t="shared" si="19"/>
        <v>9414.0563831145555</v>
      </c>
      <c r="G116" s="11">
        <f t="shared" si="30"/>
        <v>872.06958614048926</v>
      </c>
      <c r="H116" s="11">
        <f t="shared" si="31"/>
        <v>940533.56872531516</v>
      </c>
    </row>
    <row r="117" spans="3:8">
      <c r="C117" s="8">
        <f t="shared" ref="C117:C132" si="32">1+C116</f>
        <v>114</v>
      </c>
      <c r="D117" s="11">
        <f t="shared" si="18"/>
        <v>940533.56872531516</v>
      </c>
      <c r="E117" s="11">
        <f t="shared" ref="E117:E132" si="33">-B$6</f>
        <v>10286.125969255045</v>
      </c>
      <c r="F117" s="11">
        <f t="shared" si="19"/>
        <v>9405.3356872531513</v>
      </c>
      <c r="G117" s="11">
        <f t="shared" ref="G117:G132" si="34">E117-F117</f>
        <v>880.7902820018935</v>
      </c>
      <c r="H117" s="11">
        <f t="shared" ref="H117:H132" si="35">D117-G117</f>
        <v>939652.7784433132</v>
      </c>
    </row>
    <row r="118" spans="3:8">
      <c r="C118" s="8">
        <f t="shared" si="32"/>
        <v>115</v>
      </c>
      <c r="D118" s="11">
        <f t="shared" si="18"/>
        <v>939652.7784433132</v>
      </c>
      <c r="E118" s="11">
        <f t="shared" si="33"/>
        <v>10286.125969255045</v>
      </c>
      <c r="F118" s="11">
        <f t="shared" si="19"/>
        <v>9396.5277844331322</v>
      </c>
      <c r="G118" s="11">
        <f t="shared" si="34"/>
        <v>889.59818482191258</v>
      </c>
      <c r="H118" s="11">
        <f t="shared" si="35"/>
        <v>938763.18025849131</v>
      </c>
    </row>
    <row r="119" spans="3:8">
      <c r="C119" s="8">
        <f t="shared" si="32"/>
        <v>116</v>
      </c>
      <c r="D119" s="11">
        <f t="shared" si="18"/>
        <v>938763.18025849131</v>
      </c>
      <c r="E119" s="11">
        <f t="shared" si="33"/>
        <v>10286.125969255045</v>
      </c>
      <c r="F119" s="11">
        <f t="shared" si="19"/>
        <v>9387.6318025849141</v>
      </c>
      <c r="G119" s="11">
        <f t="shared" si="34"/>
        <v>898.49416667013065</v>
      </c>
      <c r="H119" s="11">
        <f t="shared" si="35"/>
        <v>937864.68609182118</v>
      </c>
    </row>
    <row r="120" spans="3:8">
      <c r="C120" s="8">
        <f t="shared" si="32"/>
        <v>117</v>
      </c>
      <c r="D120" s="11">
        <f t="shared" si="18"/>
        <v>937864.68609182118</v>
      </c>
      <c r="E120" s="11">
        <f t="shared" si="33"/>
        <v>10286.125969255045</v>
      </c>
      <c r="F120" s="11">
        <f t="shared" si="19"/>
        <v>9378.646860918212</v>
      </c>
      <c r="G120" s="11">
        <f t="shared" si="34"/>
        <v>907.47910833683272</v>
      </c>
      <c r="H120" s="11">
        <f t="shared" si="35"/>
        <v>936957.20698348433</v>
      </c>
    </row>
    <row r="121" spans="3:8">
      <c r="C121" s="8">
        <f t="shared" si="32"/>
        <v>118</v>
      </c>
      <c r="D121" s="11">
        <f t="shared" si="18"/>
        <v>936957.20698348433</v>
      </c>
      <c r="E121" s="11">
        <f t="shared" si="33"/>
        <v>10286.125969255045</v>
      </c>
      <c r="F121" s="11">
        <f t="shared" si="19"/>
        <v>9369.5720698348432</v>
      </c>
      <c r="G121" s="11">
        <f t="shared" si="34"/>
        <v>916.55389942020156</v>
      </c>
      <c r="H121" s="11">
        <f t="shared" si="35"/>
        <v>936040.65308406414</v>
      </c>
    </row>
    <row r="122" spans="3:8">
      <c r="C122" s="8">
        <f t="shared" si="32"/>
        <v>119</v>
      </c>
      <c r="D122" s="11">
        <f t="shared" si="18"/>
        <v>936040.65308406414</v>
      </c>
      <c r="E122" s="11">
        <f t="shared" si="33"/>
        <v>10286.125969255045</v>
      </c>
      <c r="F122" s="11">
        <f t="shared" si="19"/>
        <v>9360.4065308406407</v>
      </c>
      <c r="G122" s="11">
        <f t="shared" si="34"/>
        <v>925.71943841440407</v>
      </c>
      <c r="H122" s="11">
        <f t="shared" si="35"/>
        <v>935114.9336456497</v>
      </c>
    </row>
    <row r="123" spans="3:8">
      <c r="C123" s="8">
        <f t="shared" si="32"/>
        <v>120</v>
      </c>
      <c r="D123" s="11">
        <f t="shared" si="18"/>
        <v>935114.9336456497</v>
      </c>
      <c r="E123" s="11">
        <f t="shared" si="33"/>
        <v>10286.125969255045</v>
      </c>
      <c r="F123" s="11">
        <f t="shared" si="19"/>
        <v>9351.1493364564976</v>
      </c>
      <c r="G123" s="11">
        <f t="shared" si="34"/>
        <v>934.97663279854714</v>
      </c>
      <c r="H123" s="11">
        <f t="shared" si="35"/>
        <v>934179.95701285114</v>
      </c>
    </row>
    <row r="124" spans="3:8">
      <c r="C124" s="8">
        <f t="shared" si="32"/>
        <v>121</v>
      </c>
      <c r="D124" s="11">
        <f t="shared" si="18"/>
        <v>934179.95701285114</v>
      </c>
      <c r="E124" s="11">
        <f t="shared" si="33"/>
        <v>10286.125969255045</v>
      </c>
      <c r="F124" s="11">
        <f t="shared" si="19"/>
        <v>9341.7995701285108</v>
      </c>
      <c r="G124" s="11">
        <f t="shared" si="34"/>
        <v>944.32639912653394</v>
      </c>
      <c r="H124" s="11">
        <f t="shared" si="35"/>
        <v>933235.63061372458</v>
      </c>
    </row>
    <row r="125" spans="3:8">
      <c r="C125" s="8">
        <f t="shared" si="32"/>
        <v>122</v>
      </c>
      <c r="D125" s="11">
        <f t="shared" si="18"/>
        <v>933235.63061372458</v>
      </c>
      <c r="E125" s="11">
        <f t="shared" si="33"/>
        <v>10286.125969255045</v>
      </c>
      <c r="F125" s="11">
        <f t="shared" si="19"/>
        <v>9332.3563061372461</v>
      </c>
      <c r="G125" s="11">
        <f t="shared" si="34"/>
        <v>953.7696631177987</v>
      </c>
      <c r="H125" s="11">
        <f t="shared" si="35"/>
        <v>932281.86095060676</v>
      </c>
    </row>
    <row r="126" spans="3:8">
      <c r="C126" s="8">
        <f t="shared" si="32"/>
        <v>123</v>
      </c>
      <c r="D126" s="11">
        <f t="shared" si="18"/>
        <v>932281.86095060676</v>
      </c>
      <c r="E126" s="11">
        <f t="shared" si="33"/>
        <v>10286.125969255045</v>
      </c>
      <c r="F126" s="11">
        <f t="shared" si="19"/>
        <v>9322.8186095060682</v>
      </c>
      <c r="G126" s="11">
        <f t="shared" si="34"/>
        <v>963.30735974897652</v>
      </c>
      <c r="H126" s="11">
        <f t="shared" si="35"/>
        <v>931318.55359085777</v>
      </c>
    </row>
    <row r="127" spans="3:8">
      <c r="C127" s="8">
        <f t="shared" si="32"/>
        <v>124</v>
      </c>
      <c r="D127" s="11">
        <f t="shared" si="18"/>
        <v>931318.55359085777</v>
      </c>
      <c r="E127" s="11">
        <f t="shared" si="33"/>
        <v>10286.125969255045</v>
      </c>
      <c r="F127" s="11">
        <f t="shared" si="19"/>
        <v>9313.1855359085785</v>
      </c>
      <c r="G127" s="11">
        <f t="shared" si="34"/>
        <v>972.94043334646631</v>
      </c>
      <c r="H127" s="11">
        <f t="shared" si="35"/>
        <v>930345.61315751134</v>
      </c>
    </row>
    <row r="128" spans="3:8">
      <c r="C128" s="8">
        <f t="shared" si="32"/>
        <v>125</v>
      </c>
      <c r="D128" s="11">
        <f t="shared" si="18"/>
        <v>930345.61315751134</v>
      </c>
      <c r="E128" s="11">
        <f t="shared" si="33"/>
        <v>10286.125969255045</v>
      </c>
      <c r="F128" s="11">
        <f t="shared" si="19"/>
        <v>9303.4561315751143</v>
      </c>
      <c r="G128" s="11">
        <f t="shared" si="34"/>
        <v>982.66983767993042</v>
      </c>
      <c r="H128" s="11">
        <f t="shared" si="35"/>
        <v>929362.94331983139</v>
      </c>
    </row>
    <row r="129" spans="3:8">
      <c r="C129" s="8">
        <f t="shared" si="32"/>
        <v>126</v>
      </c>
      <c r="D129" s="11">
        <f t="shared" si="18"/>
        <v>929362.94331983139</v>
      </c>
      <c r="E129" s="11">
        <f t="shared" si="33"/>
        <v>10286.125969255045</v>
      </c>
      <c r="F129" s="11">
        <f t="shared" si="19"/>
        <v>9293.6294331983136</v>
      </c>
      <c r="G129" s="11">
        <f t="shared" si="34"/>
        <v>992.4965360567312</v>
      </c>
      <c r="H129" s="11">
        <f t="shared" si="35"/>
        <v>928370.44678377465</v>
      </c>
    </row>
    <row r="130" spans="3:8">
      <c r="C130" s="8">
        <f t="shared" si="32"/>
        <v>127</v>
      </c>
      <c r="D130" s="11">
        <f t="shared" si="18"/>
        <v>928370.44678377465</v>
      </c>
      <c r="E130" s="11">
        <f t="shared" si="33"/>
        <v>10286.125969255045</v>
      </c>
      <c r="F130" s="11">
        <f t="shared" si="19"/>
        <v>9283.7044678377461</v>
      </c>
      <c r="G130" s="11">
        <f t="shared" si="34"/>
        <v>1002.4215014172987</v>
      </c>
      <c r="H130" s="11">
        <f t="shared" si="35"/>
        <v>927368.02528235735</v>
      </c>
    </row>
    <row r="131" spans="3:8">
      <c r="C131" s="8">
        <f t="shared" si="32"/>
        <v>128</v>
      </c>
      <c r="D131" s="11">
        <f t="shared" si="18"/>
        <v>927368.02528235735</v>
      </c>
      <c r="E131" s="11">
        <f t="shared" si="33"/>
        <v>10286.125969255045</v>
      </c>
      <c r="F131" s="11">
        <f t="shared" si="19"/>
        <v>9273.680252823573</v>
      </c>
      <c r="G131" s="11">
        <f t="shared" si="34"/>
        <v>1012.4457164314717</v>
      </c>
      <c r="H131" s="11">
        <f t="shared" si="35"/>
        <v>926355.57956592587</v>
      </c>
    </row>
    <row r="132" spans="3:8">
      <c r="C132" s="8">
        <f t="shared" si="32"/>
        <v>129</v>
      </c>
      <c r="D132" s="11">
        <f t="shared" ref="D132:D195" si="36">H131</f>
        <v>926355.57956592587</v>
      </c>
      <c r="E132" s="11">
        <f t="shared" si="33"/>
        <v>10286.125969255045</v>
      </c>
      <c r="F132" s="11">
        <f t="shared" ref="F132:F195" si="37">(B$4/B$2)*H131</f>
        <v>9263.5557956592584</v>
      </c>
      <c r="G132" s="11">
        <f t="shared" si="34"/>
        <v>1022.5701735957864</v>
      </c>
      <c r="H132" s="11">
        <f t="shared" si="35"/>
        <v>925333.00939233007</v>
      </c>
    </row>
    <row r="133" spans="3:8">
      <c r="C133" s="8">
        <f t="shared" ref="C133:C148" si="38">1+C132</f>
        <v>130</v>
      </c>
      <c r="D133" s="11">
        <f t="shared" si="36"/>
        <v>925333.00939233007</v>
      </c>
      <c r="E133" s="11">
        <f t="shared" ref="E133:E148" si="39">-B$6</f>
        <v>10286.125969255045</v>
      </c>
      <c r="F133" s="11">
        <f t="shared" si="37"/>
        <v>9253.3300939233013</v>
      </c>
      <c r="G133" s="11">
        <f t="shared" ref="G133:G148" si="40">E133-F133</f>
        <v>1032.7958753317434</v>
      </c>
      <c r="H133" s="11">
        <f t="shared" ref="H133:H148" si="41">D133-G133</f>
        <v>924300.21351699834</v>
      </c>
    </row>
    <row r="134" spans="3:8">
      <c r="C134" s="8">
        <f t="shared" si="38"/>
        <v>131</v>
      </c>
      <c r="D134" s="11">
        <f t="shared" si="36"/>
        <v>924300.21351699834</v>
      </c>
      <c r="E134" s="11">
        <f t="shared" si="39"/>
        <v>10286.125969255045</v>
      </c>
      <c r="F134" s="11">
        <f t="shared" si="37"/>
        <v>9243.0021351699834</v>
      </c>
      <c r="G134" s="11">
        <f t="shared" si="40"/>
        <v>1043.1238340850614</v>
      </c>
      <c r="H134" s="11">
        <f t="shared" si="41"/>
        <v>923257.08968291327</v>
      </c>
    </row>
    <row r="135" spans="3:8">
      <c r="C135" s="8">
        <f t="shared" si="38"/>
        <v>132</v>
      </c>
      <c r="D135" s="11">
        <f t="shared" si="36"/>
        <v>923257.08968291327</v>
      </c>
      <c r="E135" s="11">
        <f t="shared" si="39"/>
        <v>10286.125969255045</v>
      </c>
      <c r="F135" s="11">
        <f t="shared" si="37"/>
        <v>9232.5708968291328</v>
      </c>
      <c r="G135" s="11">
        <f t="shared" si="40"/>
        <v>1053.5550724259119</v>
      </c>
      <c r="H135" s="11">
        <f t="shared" si="41"/>
        <v>922203.5346104874</v>
      </c>
    </row>
    <row r="136" spans="3:8">
      <c r="C136" s="8">
        <f t="shared" si="38"/>
        <v>133</v>
      </c>
      <c r="D136" s="11">
        <f t="shared" si="36"/>
        <v>922203.5346104874</v>
      </c>
      <c r="E136" s="11">
        <f t="shared" si="39"/>
        <v>10286.125969255045</v>
      </c>
      <c r="F136" s="11">
        <f t="shared" si="37"/>
        <v>9222.0353461048744</v>
      </c>
      <c r="G136" s="11">
        <f t="shared" si="40"/>
        <v>1064.0906231501704</v>
      </c>
      <c r="H136" s="11">
        <f t="shared" si="41"/>
        <v>921139.44398733729</v>
      </c>
    </row>
    <row r="137" spans="3:8">
      <c r="C137" s="8">
        <f t="shared" si="38"/>
        <v>134</v>
      </c>
      <c r="D137" s="11">
        <f t="shared" si="36"/>
        <v>921139.44398733729</v>
      </c>
      <c r="E137" s="11">
        <f t="shared" si="39"/>
        <v>10286.125969255045</v>
      </c>
      <c r="F137" s="11">
        <f t="shared" si="37"/>
        <v>9211.3944398733729</v>
      </c>
      <c r="G137" s="11">
        <f t="shared" si="40"/>
        <v>1074.7315293816719</v>
      </c>
      <c r="H137" s="11">
        <f t="shared" si="41"/>
        <v>920064.71245795558</v>
      </c>
    </row>
    <row r="138" spans="3:8">
      <c r="C138" s="8">
        <f t="shared" si="38"/>
        <v>135</v>
      </c>
      <c r="D138" s="11">
        <f t="shared" si="36"/>
        <v>920064.71245795558</v>
      </c>
      <c r="E138" s="11">
        <f t="shared" si="39"/>
        <v>10286.125969255045</v>
      </c>
      <c r="F138" s="11">
        <f t="shared" si="37"/>
        <v>9200.6471245795565</v>
      </c>
      <c r="G138" s="11">
        <f t="shared" si="40"/>
        <v>1085.4788446754883</v>
      </c>
      <c r="H138" s="11">
        <f t="shared" si="41"/>
        <v>918979.23361328011</v>
      </c>
    </row>
    <row r="139" spans="3:8">
      <c r="C139" s="8">
        <f t="shared" si="38"/>
        <v>136</v>
      </c>
      <c r="D139" s="11">
        <f t="shared" si="36"/>
        <v>918979.23361328011</v>
      </c>
      <c r="E139" s="11">
        <f t="shared" si="39"/>
        <v>10286.125969255045</v>
      </c>
      <c r="F139" s="11">
        <f t="shared" si="37"/>
        <v>9189.7923361328012</v>
      </c>
      <c r="G139" s="11">
        <f t="shared" si="40"/>
        <v>1096.3336331222436</v>
      </c>
      <c r="H139" s="11">
        <f t="shared" si="41"/>
        <v>917882.89998015785</v>
      </c>
    </row>
    <row r="140" spans="3:8">
      <c r="C140" s="8">
        <f t="shared" si="38"/>
        <v>137</v>
      </c>
      <c r="D140" s="11">
        <f t="shared" si="36"/>
        <v>917882.89998015785</v>
      </c>
      <c r="E140" s="11">
        <f t="shared" si="39"/>
        <v>10286.125969255045</v>
      </c>
      <c r="F140" s="11">
        <f t="shared" si="37"/>
        <v>9178.8289998015789</v>
      </c>
      <c r="G140" s="11">
        <f t="shared" si="40"/>
        <v>1107.2969694534659</v>
      </c>
      <c r="H140" s="11">
        <f t="shared" si="41"/>
        <v>916775.60301070439</v>
      </c>
    </row>
    <row r="141" spans="3:8">
      <c r="C141" s="8">
        <f t="shared" si="38"/>
        <v>138</v>
      </c>
      <c r="D141" s="11">
        <f t="shared" si="36"/>
        <v>916775.60301070439</v>
      </c>
      <c r="E141" s="11">
        <f t="shared" si="39"/>
        <v>10286.125969255045</v>
      </c>
      <c r="F141" s="11">
        <f t="shared" si="37"/>
        <v>9167.7560301070444</v>
      </c>
      <c r="G141" s="11">
        <f t="shared" si="40"/>
        <v>1118.3699391480004</v>
      </c>
      <c r="H141" s="11">
        <f t="shared" si="41"/>
        <v>915657.23307155643</v>
      </c>
    </row>
    <row r="142" spans="3:8">
      <c r="C142" s="8">
        <f t="shared" si="38"/>
        <v>139</v>
      </c>
      <c r="D142" s="11">
        <f t="shared" si="36"/>
        <v>915657.23307155643</v>
      </c>
      <c r="E142" s="11">
        <f t="shared" si="39"/>
        <v>10286.125969255045</v>
      </c>
      <c r="F142" s="11">
        <f t="shared" si="37"/>
        <v>9156.572330715564</v>
      </c>
      <c r="G142" s="11">
        <f t="shared" si="40"/>
        <v>1129.5536385394807</v>
      </c>
      <c r="H142" s="11">
        <f t="shared" si="41"/>
        <v>914527.67943301692</v>
      </c>
    </row>
    <row r="143" spans="3:8">
      <c r="C143" s="8">
        <f t="shared" si="38"/>
        <v>140</v>
      </c>
      <c r="D143" s="11">
        <f t="shared" si="36"/>
        <v>914527.67943301692</v>
      </c>
      <c r="E143" s="11">
        <f t="shared" si="39"/>
        <v>10286.125969255045</v>
      </c>
      <c r="F143" s="11">
        <f t="shared" si="37"/>
        <v>9145.2767943301697</v>
      </c>
      <c r="G143" s="11">
        <f t="shared" si="40"/>
        <v>1140.8491749248751</v>
      </c>
      <c r="H143" s="11">
        <f t="shared" si="41"/>
        <v>913386.83025809203</v>
      </c>
    </row>
    <row r="144" spans="3:8">
      <c r="C144" s="8">
        <f t="shared" si="38"/>
        <v>141</v>
      </c>
      <c r="D144" s="11">
        <f t="shared" si="36"/>
        <v>913386.83025809203</v>
      </c>
      <c r="E144" s="11">
        <f t="shared" si="39"/>
        <v>10286.125969255045</v>
      </c>
      <c r="F144" s="11">
        <f t="shared" si="37"/>
        <v>9133.8683025809205</v>
      </c>
      <c r="G144" s="11">
        <f t="shared" si="40"/>
        <v>1152.2576666741243</v>
      </c>
      <c r="H144" s="11">
        <f t="shared" si="41"/>
        <v>912234.57259141793</v>
      </c>
    </row>
    <row r="145" spans="3:8">
      <c r="C145" s="8">
        <f t="shared" si="38"/>
        <v>142</v>
      </c>
      <c r="D145" s="11">
        <f t="shared" si="36"/>
        <v>912234.57259141793</v>
      </c>
      <c r="E145" s="11">
        <f t="shared" si="39"/>
        <v>10286.125969255045</v>
      </c>
      <c r="F145" s="11">
        <f t="shared" si="37"/>
        <v>9122.3457259141796</v>
      </c>
      <c r="G145" s="11">
        <f t="shared" si="40"/>
        <v>1163.7802433408651</v>
      </c>
      <c r="H145" s="11">
        <f t="shared" si="41"/>
        <v>911070.79234807706</v>
      </c>
    </row>
    <row r="146" spans="3:8">
      <c r="C146" s="8">
        <f t="shared" si="38"/>
        <v>143</v>
      </c>
      <c r="D146" s="11">
        <f t="shared" si="36"/>
        <v>911070.79234807706</v>
      </c>
      <c r="E146" s="11">
        <f t="shared" si="39"/>
        <v>10286.125969255045</v>
      </c>
      <c r="F146" s="11">
        <f t="shared" si="37"/>
        <v>9110.7079234807716</v>
      </c>
      <c r="G146" s="11">
        <f t="shared" si="40"/>
        <v>1175.4180457742732</v>
      </c>
      <c r="H146" s="11">
        <f t="shared" si="41"/>
        <v>909895.37430230284</v>
      </c>
    </row>
    <row r="147" spans="3:8">
      <c r="C147" s="8">
        <f t="shared" si="38"/>
        <v>144</v>
      </c>
      <c r="D147" s="11">
        <f t="shared" si="36"/>
        <v>909895.37430230284</v>
      </c>
      <c r="E147" s="11">
        <f t="shared" si="39"/>
        <v>10286.125969255045</v>
      </c>
      <c r="F147" s="11">
        <f t="shared" si="37"/>
        <v>9098.9537430230284</v>
      </c>
      <c r="G147" s="11">
        <f t="shared" si="40"/>
        <v>1187.1722262320163</v>
      </c>
      <c r="H147" s="11">
        <f t="shared" si="41"/>
        <v>908708.20207607083</v>
      </c>
    </row>
    <row r="148" spans="3:8">
      <c r="C148" s="8">
        <f t="shared" si="38"/>
        <v>145</v>
      </c>
      <c r="D148" s="11">
        <f t="shared" si="36"/>
        <v>908708.20207607083</v>
      </c>
      <c r="E148" s="11">
        <f t="shared" si="39"/>
        <v>10286.125969255045</v>
      </c>
      <c r="F148" s="11">
        <f t="shared" si="37"/>
        <v>9087.0820207607085</v>
      </c>
      <c r="G148" s="11">
        <f t="shared" si="40"/>
        <v>1199.0439484943363</v>
      </c>
      <c r="H148" s="11">
        <f t="shared" si="41"/>
        <v>907509.15812757646</v>
      </c>
    </row>
    <row r="149" spans="3:8">
      <c r="C149" s="8">
        <f t="shared" ref="C149:C164" si="42">1+C148</f>
        <v>146</v>
      </c>
      <c r="D149" s="11">
        <f t="shared" si="36"/>
        <v>907509.15812757646</v>
      </c>
      <c r="E149" s="11">
        <f t="shared" ref="E149:E164" si="43">-B$6</f>
        <v>10286.125969255045</v>
      </c>
      <c r="F149" s="11">
        <f t="shared" si="37"/>
        <v>9075.0915812757648</v>
      </c>
      <c r="G149" s="11">
        <f t="shared" ref="G149:G164" si="44">E149-F149</f>
        <v>1211.0343879792799</v>
      </c>
      <c r="H149" s="11">
        <f t="shared" ref="H149:H164" si="45">D149-G149</f>
        <v>906298.12373959715</v>
      </c>
    </row>
    <row r="150" spans="3:8">
      <c r="C150" s="8">
        <f t="shared" si="42"/>
        <v>147</v>
      </c>
      <c r="D150" s="11">
        <f t="shared" si="36"/>
        <v>906298.12373959715</v>
      </c>
      <c r="E150" s="11">
        <f t="shared" si="43"/>
        <v>10286.125969255045</v>
      </c>
      <c r="F150" s="11">
        <f t="shared" si="37"/>
        <v>9062.9812373959721</v>
      </c>
      <c r="G150" s="11">
        <f t="shared" si="44"/>
        <v>1223.1447318590726</v>
      </c>
      <c r="H150" s="11">
        <f t="shared" si="45"/>
        <v>905074.97900773806</v>
      </c>
    </row>
    <row r="151" spans="3:8">
      <c r="C151" s="8">
        <f t="shared" si="42"/>
        <v>148</v>
      </c>
      <c r="D151" s="11">
        <f t="shared" si="36"/>
        <v>905074.97900773806</v>
      </c>
      <c r="E151" s="11">
        <f t="shared" si="43"/>
        <v>10286.125969255045</v>
      </c>
      <c r="F151" s="11">
        <f t="shared" si="37"/>
        <v>9050.7497900773815</v>
      </c>
      <c r="G151" s="11">
        <f t="shared" si="44"/>
        <v>1235.3761791776633</v>
      </c>
      <c r="H151" s="11">
        <f t="shared" si="45"/>
        <v>903839.6028285604</v>
      </c>
    </row>
    <row r="152" spans="3:8">
      <c r="C152" s="8">
        <f t="shared" si="42"/>
        <v>149</v>
      </c>
      <c r="D152" s="11">
        <f t="shared" si="36"/>
        <v>903839.6028285604</v>
      </c>
      <c r="E152" s="11">
        <f t="shared" si="43"/>
        <v>10286.125969255045</v>
      </c>
      <c r="F152" s="11">
        <f t="shared" si="37"/>
        <v>9038.3960282856042</v>
      </c>
      <c r="G152" s="11">
        <f t="shared" si="44"/>
        <v>1247.7299409694406</v>
      </c>
      <c r="H152" s="11">
        <f t="shared" si="45"/>
        <v>902591.8728875909</v>
      </c>
    </row>
    <row r="153" spans="3:8">
      <c r="C153" s="8">
        <f t="shared" si="42"/>
        <v>150</v>
      </c>
      <c r="D153" s="11">
        <f t="shared" si="36"/>
        <v>902591.8728875909</v>
      </c>
      <c r="E153" s="11">
        <f t="shared" si="43"/>
        <v>10286.125969255045</v>
      </c>
      <c r="F153" s="11">
        <f t="shared" si="37"/>
        <v>9025.9187288759094</v>
      </c>
      <c r="G153" s="11">
        <f t="shared" si="44"/>
        <v>1260.2072403791353</v>
      </c>
      <c r="H153" s="11">
        <f t="shared" si="45"/>
        <v>901331.66564721172</v>
      </c>
    </row>
    <row r="154" spans="3:8">
      <c r="C154" s="8">
        <f t="shared" si="42"/>
        <v>151</v>
      </c>
      <c r="D154" s="11">
        <f t="shared" si="36"/>
        <v>901331.66564721172</v>
      </c>
      <c r="E154" s="11">
        <f t="shared" si="43"/>
        <v>10286.125969255045</v>
      </c>
      <c r="F154" s="11">
        <f t="shared" si="37"/>
        <v>9013.3166564721178</v>
      </c>
      <c r="G154" s="11">
        <f t="shared" si="44"/>
        <v>1272.809312782927</v>
      </c>
      <c r="H154" s="11">
        <f t="shared" si="45"/>
        <v>900058.85633442877</v>
      </c>
    </row>
    <row r="155" spans="3:8">
      <c r="C155" s="8">
        <f t="shared" si="42"/>
        <v>152</v>
      </c>
      <c r="D155" s="11">
        <f t="shared" si="36"/>
        <v>900058.85633442877</v>
      </c>
      <c r="E155" s="11">
        <f t="shared" si="43"/>
        <v>10286.125969255045</v>
      </c>
      <c r="F155" s="11">
        <f t="shared" si="37"/>
        <v>9000.5885633442886</v>
      </c>
      <c r="G155" s="11">
        <f t="shared" si="44"/>
        <v>1285.5374059107562</v>
      </c>
      <c r="H155" s="11">
        <f t="shared" si="45"/>
        <v>898773.31892851798</v>
      </c>
    </row>
    <row r="156" spans="3:8">
      <c r="C156" s="8">
        <f t="shared" si="42"/>
        <v>153</v>
      </c>
      <c r="D156" s="11">
        <f t="shared" si="36"/>
        <v>898773.31892851798</v>
      </c>
      <c r="E156" s="11">
        <f t="shared" si="43"/>
        <v>10286.125969255045</v>
      </c>
      <c r="F156" s="11">
        <f t="shared" si="37"/>
        <v>8987.7331892851798</v>
      </c>
      <c r="G156" s="11">
        <f t="shared" si="44"/>
        <v>1298.3927799698649</v>
      </c>
      <c r="H156" s="11">
        <f t="shared" si="45"/>
        <v>897474.92614854814</v>
      </c>
    </row>
    <row r="157" spans="3:8">
      <c r="C157" s="8">
        <f t="shared" si="42"/>
        <v>154</v>
      </c>
      <c r="D157" s="11">
        <f t="shared" si="36"/>
        <v>897474.92614854814</v>
      </c>
      <c r="E157" s="11">
        <f t="shared" si="43"/>
        <v>10286.125969255045</v>
      </c>
      <c r="F157" s="11">
        <f t="shared" si="37"/>
        <v>8974.7492614854818</v>
      </c>
      <c r="G157" s="11">
        <f t="shared" si="44"/>
        <v>1311.3767077695629</v>
      </c>
      <c r="H157" s="11">
        <f t="shared" si="45"/>
        <v>896163.54944077856</v>
      </c>
    </row>
    <row r="158" spans="3:8">
      <c r="C158" s="8">
        <f t="shared" si="42"/>
        <v>155</v>
      </c>
      <c r="D158" s="11">
        <f t="shared" si="36"/>
        <v>896163.54944077856</v>
      </c>
      <c r="E158" s="11">
        <f t="shared" si="43"/>
        <v>10286.125969255045</v>
      </c>
      <c r="F158" s="11">
        <f t="shared" si="37"/>
        <v>8961.6354944077866</v>
      </c>
      <c r="G158" s="11">
        <f t="shared" si="44"/>
        <v>1324.4904748472582</v>
      </c>
      <c r="H158" s="11">
        <f t="shared" si="45"/>
        <v>894839.0589659313</v>
      </c>
    </row>
    <row r="159" spans="3:8">
      <c r="C159" s="8">
        <f t="shared" si="42"/>
        <v>156</v>
      </c>
      <c r="D159" s="11">
        <f t="shared" si="36"/>
        <v>894839.0589659313</v>
      </c>
      <c r="E159" s="11">
        <f t="shared" si="43"/>
        <v>10286.125969255045</v>
      </c>
      <c r="F159" s="11">
        <f t="shared" si="37"/>
        <v>8948.3905896593133</v>
      </c>
      <c r="G159" s="11">
        <f t="shared" si="44"/>
        <v>1337.7353795957315</v>
      </c>
      <c r="H159" s="11">
        <f t="shared" si="45"/>
        <v>893501.32358633552</v>
      </c>
    </row>
    <row r="160" spans="3:8">
      <c r="C160" s="8">
        <f t="shared" si="42"/>
        <v>157</v>
      </c>
      <c r="D160" s="11">
        <f t="shared" si="36"/>
        <v>893501.32358633552</v>
      </c>
      <c r="E160" s="11">
        <f t="shared" si="43"/>
        <v>10286.125969255045</v>
      </c>
      <c r="F160" s="11">
        <f t="shared" si="37"/>
        <v>8935.0132358633546</v>
      </c>
      <c r="G160" s="11">
        <f t="shared" si="44"/>
        <v>1351.1127333916902</v>
      </c>
      <c r="H160" s="11">
        <f t="shared" si="45"/>
        <v>892150.21085294383</v>
      </c>
    </row>
    <row r="161" spans="3:8">
      <c r="C161" s="8">
        <f t="shared" si="42"/>
        <v>158</v>
      </c>
      <c r="D161" s="11">
        <f t="shared" si="36"/>
        <v>892150.21085294383</v>
      </c>
      <c r="E161" s="11">
        <f t="shared" si="43"/>
        <v>10286.125969255045</v>
      </c>
      <c r="F161" s="11">
        <f t="shared" si="37"/>
        <v>8921.5021085294393</v>
      </c>
      <c r="G161" s="11">
        <f t="shared" si="44"/>
        <v>1364.6238607256055</v>
      </c>
      <c r="H161" s="11">
        <f t="shared" si="45"/>
        <v>890785.58699221828</v>
      </c>
    </row>
    <row r="162" spans="3:8">
      <c r="C162" s="8">
        <f t="shared" si="42"/>
        <v>159</v>
      </c>
      <c r="D162" s="11">
        <f t="shared" si="36"/>
        <v>890785.58699221828</v>
      </c>
      <c r="E162" s="11">
        <f t="shared" si="43"/>
        <v>10286.125969255045</v>
      </c>
      <c r="F162" s="11">
        <f t="shared" si="37"/>
        <v>8907.855869922183</v>
      </c>
      <c r="G162" s="11">
        <f t="shared" si="44"/>
        <v>1378.2700993328617</v>
      </c>
      <c r="H162" s="11">
        <f t="shared" si="45"/>
        <v>889407.31689288537</v>
      </c>
    </row>
    <row r="163" spans="3:8">
      <c r="C163" s="8">
        <f t="shared" si="42"/>
        <v>160</v>
      </c>
      <c r="D163" s="11">
        <f t="shared" si="36"/>
        <v>889407.31689288537</v>
      </c>
      <c r="E163" s="11">
        <f t="shared" si="43"/>
        <v>10286.125969255045</v>
      </c>
      <c r="F163" s="11">
        <f t="shared" si="37"/>
        <v>8894.0731689288532</v>
      </c>
      <c r="G163" s="11">
        <f t="shared" si="44"/>
        <v>1392.0528003261916</v>
      </c>
      <c r="H163" s="11">
        <f t="shared" si="45"/>
        <v>888015.26409255923</v>
      </c>
    </row>
    <row r="164" spans="3:8">
      <c r="C164" s="8">
        <f t="shared" si="42"/>
        <v>161</v>
      </c>
      <c r="D164" s="11">
        <f t="shared" si="36"/>
        <v>888015.26409255923</v>
      </c>
      <c r="E164" s="11">
        <f t="shared" si="43"/>
        <v>10286.125969255045</v>
      </c>
      <c r="F164" s="11">
        <f t="shared" si="37"/>
        <v>8880.152640925593</v>
      </c>
      <c r="G164" s="11">
        <f t="shared" si="44"/>
        <v>1405.9733283294518</v>
      </c>
      <c r="H164" s="11">
        <f t="shared" si="45"/>
        <v>886609.29076422972</v>
      </c>
    </row>
    <row r="165" spans="3:8">
      <c r="C165" s="8">
        <f t="shared" ref="C165:C180" si="46">1+C164</f>
        <v>162</v>
      </c>
      <c r="D165" s="11">
        <f t="shared" si="36"/>
        <v>886609.29076422972</v>
      </c>
      <c r="E165" s="11">
        <f t="shared" ref="E165:E180" si="47">-B$6</f>
        <v>10286.125969255045</v>
      </c>
      <c r="F165" s="11">
        <f t="shared" si="37"/>
        <v>8866.0929076422981</v>
      </c>
      <c r="G165" s="11">
        <f t="shared" ref="G165:G180" si="48">E165-F165</f>
        <v>1420.0330616127467</v>
      </c>
      <c r="H165" s="11">
        <f t="shared" ref="H165:H180" si="49">D165-G165</f>
        <v>885189.25770261697</v>
      </c>
    </row>
    <row r="166" spans="3:8">
      <c r="C166" s="8">
        <f t="shared" si="46"/>
        <v>163</v>
      </c>
      <c r="D166" s="11">
        <f t="shared" si="36"/>
        <v>885189.25770261697</v>
      </c>
      <c r="E166" s="11">
        <f t="shared" si="47"/>
        <v>10286.125969255045</v>
      </c>
      <c r="F166" s="11">
        <f t="shared" si="37"/>
        <v>8851.8925770261703</v>
      </c>
      <c r="G166" s="11">
        <f t="shared" si="48"/>
        <v>1434.2333922288744</v>
      </c>
      <c r="H166" s="11">
        <f t="shared" si="49"/>
        <v>883755.02431038814</v>
      </c>
    </row>
    <row r="167" spans="3:8">
      <c r="C167" s="8">
        <f t="shared" si="46"/>
        <v>164</v>
      </c>
      <c r="D167" s="11">
        <f t="shared" si="36"/>
        <v>883755.02431038814</v>
      </c>
      <c r="E167" s="11">
        <f t="shared" si="47"/>
        <v>10286.125969255045</v>
      </c>
      <c r="F167" s="11">
        <f t="shared" si="37"/>
        <v>8837.5502431038822</v>
      </c>
      <c r="G167" s="11">
        <f t="shared" si="48"/>
        <v>1448.5757261511626</v>
      </c>
      <c r="H167" s="11">
        <f t="shared" si="49"/>
        <v>882306.44858423702</v>
      </c>
    </row>
    <row r="168" spans="3:8">
      <c r="C168" s="8">
        <f t="shared" si="46"/>
        <v>165</v>
      </c>
      <c r="D168" s="11">
        <f t="shared" si="36"/>
        <v>882306.44858423702</v>
      </c>
      <c r="E168" s="11">
        <f t="shared" si="47"/>
        <v>10286.125969255045</v>
      </c>
      <c r="F168" s="11">
        <f t="shared" si="37"/>
        <v>8823.0644858423711</v>
      </c>
      <c r="G168" s="11">
        <f t="shared" si="48"/>
        <v>1463.0614834126736</v>
      </c>
      <c r="H168" s="11">
        <f t="shared" si="49"/>
        <v>880843.38710082439</v>
      </c>
    </row>
    <row r="169" spans="3:8">
      <c r="C169" s="8">
        <f t="shared" si="46"/>
        <v>166</v>
      </c>
      <c r="D169" s="11">
        <f t="shared" si="36"/>
        <v>880843.38710082439</v>
      </c>
      <c r="E169" s="11">
        <f t="shared" si="47"/>
        <v>10286.125969255045</v>
      </c>
      <c r="F169" s="11">
        <f t="shared" si="37"/>
        <v>8808.4338710082448</v>
      </c>
      <c r="G169" s="11">
        <f t="shared" si="48"/>
        <v>1477.6920982468</v>
      </c>
      <c r="H169" s="11">
        <f t="shared" si="49"/>
        <v>879365.69500257762</v>
      </c>
    </row>
    <row r="170" spans="3:8">
      <c r="C170" s="8">
        <f t="shared" si="46"/>
        <v>167</v>
      </c>
      <c r="D170" s="11">
        <f t="shared" si="36"/>
        <v>879365.69500257762</v>
      </c>
      <c r="E170" s="11">
        <f t="shared" si="47"/>
        <v>10286.125969255045</v>
      </c>
      <c r="F170" s="11">
        <f t="shared" si="37"/>
        <v>8793.6569500257756</v>
      </c>
      <c r="G170" s="11">
        <f t="shared" si="48"/>
        <v>1492.4690192292692</v>
      </c>
      <c r="H170" s="11">
        <f t="shared" si="49"/>
        <v>877873.22598334833</v>
      </c>
    </row>
    <row r="171" spans="3:8">
      <c r="C171" s="8">
        <f t="shared" si="46"/>
        <v>168</v>
      </c>
      <c r="D171" s="11">
        <f t="shared" si="36"/>
        <v>877873.22598334833</v>
      </c>
      <c r="E171" s="11">
        <f t="shared" si="47"/>
        <v>10286.125969255045</v>
      </c>
      <c r="F171" s="11">
        <f t="shared" si="37"/>
        <v>8778.7322598334831</v>
      </c>
      <c r="G171" s="11">
        <f t="shared" si="48"/>
        <v>1507.3937094215617</v>
      </c>
      <c r="H171" s="11">
        <f t="shared" si="49"/>
        <v>876365.83227392682</v>
      </c>
    </row>
    <row r="172" spans="3:8">
      <c r="C172" s="8">
        <f t="shared" si="46"/>
        <v>169</v>
      </c>
      <c r="D172" s="11">
        <f t="shared" si="36"/>
        <v>876365.83227392682</v>
      </c>
      <c r="E172" s="11">
        <f t="shared" si="47"/>
        <v>10286.125969255045</v>
      </c>
      <c r="F172" s="11">
        <f t="shared" si="37"/>
        <v>8763.6583227392675</v>
      </c>
      <c r="G172" s="11">
        <f t="shared" si="48"/>
        <v>1522.4676465157772</v>
      </c>
      <c r="H172" s="11">
        <f t="shared" si="49"/>
        <v>874843.36462741101</v>
      </c>
    </row>
    <row r="173" spans="3:8">
      <c r="C173" s="8">
        <f t="shared" si="46"/>
        <v>170</v>
      </c>
      <c r="D173" s="11">
        <f t="shared" si="36"/>
        <v>874843.36462741101</v>
      </c>
      <c r="E173" s="11">
        <f t="shared" si="47"/>
        <v>10286.125969255045</v>
      </c>
      <c r="F173" s="11">
        <f t="shared" si="37"/>
        <v>8748.4336462741103</v>
      </c>
      <c r="G173" s="11">
        <f t="shared" si="48"/>
        <v>1537.6923229809345</v>
      </c>
      <c r="H173" s="11">
        <f t="shared" si="49"/>
        <v>873305.67230443005</v>
      </c>
    </row>
    <row r="174" spans="3:8">
      <c r="C174" s="8">
        <f t="shared" si="46"/>
        <v>171</v>
      </c>
      <c r="D174" s="11">
        <f t="shared" si="36"/>
        <v>873305.67230443005</v>
      </c>
      <c r="E174" s="11">
        <f t="shared" si="47"/>
        <v>10286.125969255045</v>
      </c>
      <c r="F174" s="11">
        <f t="shared" si="37"/>
        <v>8733.0567230443012</v>
      </c>
      <c r="G174" s="11">
        <f t="shared" si="48"/>
        <v>1553.0692462107436</v>
      </c>
      <c r="H174" s="11">
        <f t="shared" si="49"/>
        <v>871752.60305821931</v>
      </c>
    </row>
    <row r="175" spans="3:8">
      <c r="C175" s="8">
        <f t="shared" si="46"/>
        <v>172</v>
      </c>
      <c r="D175" s="11">
        <f t="shared" si="36"/>
        <v>871752.60305821931</v>
      </c>
      <c r="E175" s="11">
        <f t="shared" si="47"/>
        <v>10286.125969255045</v>
      </c>
      <c r="F175" s="11">
        <f t="shared" si="37"/>
        <v>8717.5260305821939</v>
      </c>
      <c r="G175" s="11">
        <f t="shared" si="48"/>
        <v>1568.5999386728508</v>
      </c>
      <c r="H175" s="11">
        <f t="shared" si="49"/>
        <v>870184.00311954645</v>
      </c>
    </row>
    <row r="176" spans="3:8">
      <c r="C176" s="8">
        <f t="shared" si="46"/>
        <v>173</v>
      </c>
      <c r="D176" s="11">
        <f t="shared" si="36"/>
        <v>870184.00311954645</v>
      </c>
      <c r="E176" s="11">
        <f t="shared" si="47"/>
        <v>10286.125969255045</v>
      </c>
      <c r="F176" s="11">
        <f t="shared" si="37"/>
        <v>8701.8400311954647</v>
      </c>
      <c r="G176" s="11">
        <f t="shared" si="48"/>
        <v>1584.2859380595801</v>
      </c>
      <c r="H176" s="11">
        <f t="shared" si="49"/>
        <v>868599.71718148689</v>
      </c>
    </row>
    <row r="177" spans="3:8">
      <c r="C177" s="8">
        <f t="shared" si="46"/>
        <v>174</v>
      </c>
      <c r="D177" s="11">
        <f t="shared" si="36"/>
        <v>868599.71718148689</v>
      </c>
      <c r="E177" s="11">
        <f t="shared" si="47"/>
        <v>10286.125969255045</v>
      </c>
      <c r="F177" s="11">
        <f t="shared" si="37"/>
        <v>8685.9971718148699</v>
      </c>
      <c r="G177" s="11">
        <f t="shared" si="48"/>
        <v>1600.1287974401748</v>
      </c>
      <c r="H177" s="11">
        <f t="shared" si="49"/>
        <v>866999.58838404668</v>
      </c>
    </row>
    <row r="178" spans="3:8">
      <c r="C178" s="8">
        <f t="shared" si="46"/>
        <v>175</v>
      </c>
      <c r="D178" s="11">
        <f t="shared" si="36"/>
        <v>866999.58838404668</v>
      </c>
      <c r="E178" s="11">
        <f t="shared" si="47"/>
        <v>10286.125969255045</v>
      </c>
      <c r="F178" s="11">
        <f t="shared" si="37"/>
        <v>8669.9958838404673</v>
      </c>
      <c r="G178" s="11">
        <f t="shared" si="48"/>
        <v>1616.1300854145775</v>
      </c>
      <c r="H178" s="11">
        <f t="shared" si="49"/>
        <v>865383.45829863206</v>
      </c>
    </row>
    <row r="179" spans="3:8">
      <c r="C179" s="8">
        <f t="shared" si="46"/>
        <v>176</v>
      </c>
      <c r="D179" s="11">
        <f t="shared" si="36"/>
        <v>865383.45829863206</v>
      </c>
      <c r="E179" s="11">
        <f t="shared" si="47"/>
        <v>10286.125969255045</v>
      </c>
      <c r="F179" s="11">
        <f t="shared" si="37"/>
        <v>8653.834582986321</v>
      </c>
      <c r="G179" s="11">
        <f t="shared" si="48"/>
        <v>1632.2913862687237</v>
      </c>
      <c r="H179" s="11">
        <f t="shared" si="49"/>
        <v>863751.16691236338</v>
      </c>
    </row>
    <row r="180" spans="3:8">
      <c r="C180" s="8">
        <f t="shared" si="46"/>
        <v>177</v>
      </c>
      <c r="D180" s="11">
        <f t="shared" si="36"/>
        <v>863751.16691236338</v>
      </c>
      <c r="E180" s="11">
        <f t="shared" si="47"/>
        <v>10286.125969255045</v>
      </c>
      <c r="F180" s="11">
        <f t="shared" si="37"/>
        <v>8637.5116691236344</v>
      </c>
      <c r="G180" s="11">
        <f t="shared" si="48"/>
        <v>1648.6143001314103</v>
      </c>
      <c r="H180" s="11">
        <f t="shared" si="49"/>
        <v>862102.55261223193</v>
      </c>
    </row>
    <row r="181" spans="3:8">
      <c r="C181" s="8">
        <f t="shared" ref="C181:C196" si="50">1+C180</f>
        <v>178</v>
      </c>
      <c r="D181" s="11">
        <f t="shared" si="36"/>
        <v>862102.55261223193</v>
      </c>
      <c r="E181" s="11">
        <f t="shared" ref="E181:E196" si="51">-B$6</f>
        <v>10286.125969255045</v>
      </c>
      <c r="F181" s="11">
        <f t="shared" si="37"/>
        <v>8621.0255261223192</v>
      </c>
      <c r="G181" s="11">
        <f t="shared" ref="G181:G196" si="52">E181-F181</f>
        <v>1665.1004431327256</v>
      </c>
      <c r="H181" s="11">
        <f t="shared" ref="H181:H196" si="53">D181-G181</f>
        <v>860437.45216909924</v>
      </c>
    </row>
    <row r="182" spans="3:8">
      <c r="C182" s="8">
        <f t="shared" si="50"/>
        <v>179</v>
      </c>
      <c r="D182" s="11">
        <f t="shared" si="36"/>
        <v>860437.45216909924</v>
      </c>
      <c r="E182" s="11">
        <f t="shared" si="51"/>
        <v>10286.125969255045</v>
      </c>
      <c r="F182" s="11">
        <f t="shared" si="37"/>
        <v>8604.374521690992</v>
      </c>
      <c r="G182" s="11">
        <f t="shared" si="52"/>
        <v>1681.7514475640528</v>
      </c>
      <c r="H182" s="11">
        <f t="shared" si="53"/>
        <v>858755.70072153513</v>
      </c>
    </row>
    <row r="183" spans="3:8">
      <c r="C183" s="8">
        <f t="shared" si="50"/>
        <v>180</v>
      </c>
      <c r="D183" s="11">
        <f t="shared" si="36"/>
        <v>858755.70072153513</v>
      </c>
      <c r="E183" s="11">
        <f t="shared" si="51"/>
        <v>10286.125969255045</v>
      </c>
      <c r="F183" s="11">
        <f t="shared" si="37"/>
        <v>8587.5570072153514</v>
      </c>
      <c r="G183" s="11">
        <f t="shared" si="52"/>
        <v>1698.5689620396934</v>
      </c>
      <c r="H183" s="11">
        <f t="shared" si="53"/>
        <v>857057.13175949547</v>
      </c>
    </row>
    <row r="184" spans="3:8">
      <c r="C184" s="8">
        <f t="shared" si="50"/>
        <v>181</v>
      </c>
      <c r="D184" s="11">
        <f t="shared" si="36"/>
        <v>857057.13175949547</v>
      </c>
      <c r="E184" s="11">
        <f t="shared" si="51"/>
        <v>10286.125969255045</v>
      </c>
      <c r="F184" s="11">
        <f t="shared" si="37"/>
        <v>8570.571317594955</v>
      </c>
      <c r="G184" s="11">
        <f t="shared" si="52"/>
        <v>1715.5546516600898</v>
      </c>
      <c r="H184" s="11">
        <f t="shared" si="53"/>
        <v>855341.57710783533</v>
      </c>
    </row>
    <row r="185" spans="3:8">
      <c r="C185" s="8">
        <f t="shared" si="50"/>
        <v>182</v>
      </c>
      <c r="D185" s="11">
        <f t="shared" si="36"/>
        <v>855341.57710783533</v>
      </c>
      <c r="E185" s="11">
        <f t="shared" si="51"/>
        <v>10286.125969255045</v>
      </c>
      <c r="F185" s="11">
        <f t="shared" si="37"/>
        <v>8553.4157710783529</v>
      </c>
      <c r="G185" s="11">
        <f t="shared" si="52"/>
        <v>1732.7101981766918</v>
      </c>
      <c r="H185" s="11">
        <f t="shared" si="53"/>
        <v>853608.86690965865</v>
      </c>
    </row>
    <row r="186" spans="3:8">
      <c r="C186" s="8">
        <f t="shared" si="50"/>
        <v>183</v>
      </c>
      <c r="D186" s="11">
        <f t="shared" si="36"/>
        <v>853608.86690965865</v>
      </c>
      <c r="E186" s="11">
        <f t="shared" si="51"/>
        <v>10286.125969255045</v>
      </c>
      <c r="F186" s="11">
        <f t="shared" si="37"/>
        <v>8536.0886690965872</v>
      </c>
      <c r="G186" s="11">
        <f t="shared" si="52"/>
        <v>1750.0373001584576</v>
      </c>
      <c r="H186" s="11">
        <f t="shared" si="53"/>
        <v>851858.82960950024</v>
      </c>
    </row>
    <row r="187" spans="3:8">
      <c r="C187" s="8">
        <f t="shared" si="50"/>
        <v>184</v>
      </c>
      <c r="D187" s="11">
        <f t="shared" si="36"/>
        <v>851858.82960950024</v>
      </c>
      <c r="E187" s="11">
        <f t="shared" si="51"/>
        <v>10286.125969255045</v>
      </c>
      <c r="F187" s="11">
        <f t="shared" si="37"/>
        <v>8518.5882960950021</v>
      </c>
      <c r="G187" s="11">
        <f t="shared" si="52"/>
        <v>1767.5376731600427</v>
      </c>
      <c r="H187" s="11">
        <f t="shared" si="53"/>
        <v>850091.29193634016</v>
      </c>
    </row>
    <row r="188" spans="3:8">
      <c r="C188" s="8">
        <f t="shared" si="50"/>
        <v>185</v>
      </c>
      <c r="D188" s="11">
        <f t="shared" si="36"/>
        <v>850091.29193634016</v>
      </c>
      <c r="E188" s="11">
        <f t="shared" si="51"/>
        <v>10286.125969255045</v>
      </c>
      <c r="F188" s="11">
        <f t="shared" si="37"/>
        <v>8500.9129193634017</v>
      </c>
      <c r="G188" s="11">
        <f t="shared" si="52"/>
        <v>1785.2130498916431</v>
      </c>
      <c r="H188" s="11">
        <f t="shared" si="53"/>
        <v>848306.07888644852</v>
      </c>
    </row>
    <row r="189" spans="3:8">
      <c r="C189" s="8">
        <f t="shared" si="50"/>
        <v>186</v>
      </c>
      <c r="D189" s="11">
        <f t="shared" si="36"/>
        <v>848306.07888644852</v>
      </c>
      <c r="E189" s="11">
        <f t="shared" si="51"/>
        <v>10286.125969255045</v>
      </c>
      <c r="F189" s="11">
        <f t="shared" si="37"/>
        <v>8483.0607888644845</v>
      </c>
      <c r="G189" s="11">
        <f t="shared" si="52"/>
        <v>1803.0651803905603</v>
      </c>
      <c r="H189" s="11">
        <f t="shared" si="53"/>
        <v>846503.01370605791</v>
      </c>
    </row>
    <row r="190" spans="3:8">
      <c r="C190" s="8">
        <f t="shared" si="50"/>
        <v>187</v>
      </c>
      <c r="D190" s="11">
        <f t="shared" si="36"/>
        <v>846503.01370605791</v>
      </c>
      <c r="E190" s="11">
        <f t="shared" si="51"/>
        <v>10286.125969255045</v>
      </c>
      <c r="F190" s="11">
        <f t="shared" si="37"/>
        <v>8465.0301370605794</v>
      </c>
      <c r="G190" s="11">
        <f t="shared" si="52"/>
        <v>1821.0958321944654</v>
      </c>
      <c r="H190" s="11">
        <f t="shared" si="53"/>
        <v>844681.91787386348</v>
      </c>
    </row>
    <row r="191" spans="3:8">
      <c r="C191" s="8">
        <f t="shared" si="50"/>
        <v>188</v>
      </c>
      <c r="D191" s="11">
        <f t="shared" si="36"/>
        <v>844681.91787386348</v>
      </c>
      <c r="E191" s="11">
        <f t="shared" si="51"/>
        <v>10286.125969255045</v>
      </c>
      <c r="F191" s="11">
        <f t="shared" si="37"/>
        <v>8446.8191787386349</v>
      </c>
      <c r="G191" s="11">
        <f t="shared" si="52"/>
        <v>1839.3067905164098</v>
      </c>
      <c r="H191" s="11">
        <f t="shared" si="53"/>
        <v>842842.61108334712</v>
      </c>
    </row>
    <row r="192" spans="3:8">
      <c r="C192" s="8">
        <f t="shared" si="50"/>
        <v>189</v>
      </c>
      <c r="D192" s="11">
        <f t="shared" si="36"/>
        <v>842842.61108334712</v>
      </c>
      <c r="E192" s="11">
        <f t="shared" si="51"/>
        <v>10286.125969255045</v>
      </c>
      <c r="F192" s="11">
        <f t="shared" si="37"/>
        <v>8428.4261108334722</v>
      </c>
      <c r="G192" s="11">
        <f t="shared" si="52"/>
        <v>1857.6998584215726</v>
      </c>
      <c r="H192" s="11">
        <f t="shared" si="53"/>
        <v>840984.91122492554</v>
      </c>
    </row>
    <row r="193" spans="3:8">
      <c r="C193" s="8">
        <f t="shared" si="50"/>
        <v>190</v>
      </c>
      <c r="D193" s="11">
        <f t="shared" si="36"/>
        <v>840984.91122492554</v>
      </c>
      <c r="E193" s="11">
        <f t="shared" si="51"/>
        <v>10286.125969255045</v>
      </c>
      <c r="F193" s="11">
        <f t="shared" si="37"/>
        <v>8409.849112249256</v>
      </c>
      <c r="G193" s="11">
        <f t="shared" si="52"/>
        <v>1876.2768570057888</v>
      </c>
      <c r="H193" s="11">
        <f t="shared" si="53"/>
        <v>839108.63436791976</v>
      </c>
    </row>
    <row r="194" spans="3:8">
      <c r="C194" s="8">
        <f t="shared" si="50"/>
        <v>191</v>
      </c>
      <c r="D194" s="11">
        <f t="shared" si="36"/>
        <v>839108.63436791976</v>
      </c>
      <c r="E194" s="11">
        <f t="shared" si="51"/>
        <v>10286.125969255045</v>
      </c>
      <c r="F194" s="11">
        <f t="shared" si="37"/>
        <v>8391.0863436791969</v>
      </c>
      <c r="G194" s="11">
        <f t="shared" si="52"/>
        <v>1895.0396255758478</v>
      </c>
      <c r="H194" s="11">
        <f t="shared" si="53"/>
        <v>837213.59474234388</v>
      </c>
    </row>
    <row r="195" spans="3:8">
      <c r="C195" s="8">
        <f t="shared" si="50"/>
        <v>192</v>
      </c>
      <c r="D195" s="11">
        <f t="shared" si="36"/>
        <v>837213.59474234388</v>
      </c>
      <c r="E195" s="11">
        <f t="shared" si="51"/>
        <v>10286.125969255045</v>
      </c>
      <c r="F195" s="11">
        <f t="shared" si="37"/>
        <v>8372.1359474234396</v>
      </c>
      <c r="G195" s="11">
        <f t="shared" si="52"/>
        <v>1913.9900218316052</v>
      </c>
      <c r="H195" s="11">
        <f t="shared" si="53"/>
        <v>835299.60472051229</v>
      </c>
    </row>
    <row r="196" spans="3:8">
      <c r="C196" s="8">
        <f t="shared" si="50"/>
        <v>193</v>
      </c>
      <c r="D196" s="11">
        <f t="shared" ref="D196:D259" si="54">H195</f>
        <v>835299.60472051229</v>
      </c>
      <c r="E196" s="11">
        <f t="shared" si="51"/>
        <v>10286.125969255045</v>
      </c>
      <c r="F196" s="11">
        <f t="shared" ref="F196:F259" si="55">(B$4/B$2)*H195</f>
        <v>8352.9960472051225</v>
      </c>
      <c r="G196" s="11">
        <f t="shared" si="52"/>
        <v>1933.1299220499222</v>
      </c>
      <c r="H196" s="11">
        <f t="shared" si="53"/>
        <v>833366.47479846235</v>
      </c>
    </row>
    <row r="197" spans="3:8">
      <c r="C197" s="8">
        <f t="shared" ref="C197:C212" si="56">1+C196</f>
        <v>194</v>
      </c>
      <c r="D197" s="11">
        <f t="shared" si="54"/>
        <v>833366.47479846235</v>
      </c>
      <c r="E197" s="11">
        <f t="shared" ref="E197:E212" si="57">-B$6</f>
        <v>10286.125969255045</v>
      </c>
      <c r="F197" s="11">
        <f t="shared" si="55"/>
        <v>8333.6647479846233</v>
      </c>
      <c r="G197" s="11">
        <f t="shared" ref="G197:G212" si="58">E197-F197</f>
        <v>1952.4612212704214</v>
      </c>
      <c r="H197" s="11">
        <f t="shared" ref="H197:H212" si="59">D197-G197</f>
        <v>831414.01357719197</v>
      </c>
    </row>
    <row r="198" spans="3:8">
      <c r="C198" s="8">
        <f t="shared" si="56"/>
        <v>195</v>
      </c>
      <c r="D198" s="11">
        <f t="shared" si="54"/>
        <v>831414.01357719197</v>
      </c>
      <c r="E198" s="11">
        <f t="shared" si="57"/>
        <v>10286.125969255045</v>
      </c>
      <c r="F198" s="11">
        <f t="shared" si="55"/>
        <v>8314.1401357719205</v>
      </c>
      <c r="G198" s="11">
        <f t="shared" si="58"/>
        <v>1971.9858334831242</v>
      </c>
      <c r="H198" s="11">
        <f t="shared" si="59"/>
        <v>829442.02774370881</v>
      </c>
    </row>
    <row r="199" spans="3:8">
      <c r="C199" s="8">
        <f t="shared" si="56"/>
        <v>196</v>
      </c>
      <c r="D199" s="11">
        <f t="shared" si="54"/>
        <v>829442.02774370881</v>
      </c>
      <c r="E199" s="11">
        <f t="shared" si="57"/>
        <v>10286.125969255045</v>
      </c>
      <c r="F199" s="11">
        <f t="shared" si="55"/>
        <v>8294.4202774370879</v>
      </c>
      <c r="G199" s="11">
        <f t="shared" si="58"/>
        <v>1991.7056918179569</v>
      </c>
      <c r="H199" s="11">
        <f t="shared" si="59"/>
        <v>827450.32205189089</v>
      </c>
    </row>
    <row r="200" spans="3:8">
      <c r="C200" s="8">
        <f t="shared" si="56"/>
        <v>197</v>
      </c>
      <c r="D200" s="11">
        <f t="shared" si="54"/>
        <v>827450.32205189089</v>
      </c>
      <c r="E200" s="11">
        <f t="shared" si="57"/>
        <v>10286.125969255045</v>
      </c>
      <c r="F200" s="11">
        <f t="shared" si="55"/>
        <v>8274.5032205189091</v>
      </c>
      <c r="G200" s="11">
        <f t="shared" si="58"/>
        <v>2011.6227487361357</v>
      </c>
      <c r="H200" s="11">
        <f t="shared" si="59"/>
        <v>825438.69930315472</v>
      </c>
    </row>
    <row r="201" spans="3:8">
      <c r="C201" s="8">
        <f t="shared" si="56"/>
        <v>198</v>
      </c>
      <c r="D201" s="11">
        <f t="shared" si="54"/>
        <v>825438.69930315472</v>
      </c>
      <c r="E201" s="11">
        <f t="shared" si="57"/>
        <v>10286.125969255045</v>
      </c>
      <c r="F201" s="11">
        <f t="shared" si="55"/>
        <v>8254.3869930315468</v>
      </c>
      <c r="G201" s="11">
        <f t="shared" si="58"/>
        <v>2031.738976223498</v>
      </c>
      <c r="H201" s="11">
        <f t="shared" si="59"/>
        <v>823406.96032693121</v>
      </c>
    </row>
    <row r="202" spans="3:8">
      <c r="C202" s="8">
        <f t="shared" si="56"/>
        <v>199</v>
      </c>
      <c r="D202" s="11">
        <f t="shared" si="54"/>
        <v>823406.96032693121</v>
      </c>
      <c r="E202" s="11">
        <f t="shared" si="57"/>
        <v>10286.125969255045</v>
      </c>
      <c r="F202" s="11">
        <f t="shared" si="55"/>
        <v>8234.0696032693122</v>
      </c>
      <c r="G202" s="11">
        <f t="shared" si="58"/>
        <v>2052.0563659857326</v>
      </c>
      <c r="H202" s="11">
        <f t="shared" si="59"/>
        <v>821354.90396094543</v>
      </c>
    </row>
    <row r="203" spans="3:8">
      <c r="C203" s="8">
        <f t="shared" si="56"/>
        <v>200</v>
      </c>
      <c r="D203" s="11">
        <f t="shared" si="54"/>
        <v>821354.90396094543</v>
      </c>
      <c r="E203" s="11">
        <f t="shared" si="57"/>
        <v>10286.125969255045</v>
      </c>
      <c r="F203" s="11">
        <f t="shared" si="55"/>
        <v>8213.5490396094538</v>
      </c>
      <c r="G203" s="11">
        <f t="shared" si="58"/>
        <v>2072.576929645591</v>
      </c>
      <c r="H203" s="11">
        <f t="shared" si="59"/>
        <v>819282.32703129982</v>
      </c>
    </row>
    <row r="204" spans="3:8">
      <c r="C204" s="8">
        <f t="shared" si="56"/>
        <v>201</v>
      </c>
      <c r="D204" s="11">
        <f t="shared" si="54"/>
        <v>819282.32703129982</v>
      </c>
      <c r="E204" s="11">
        <f t="shared" si="57"/>
        <v>10286.125969255045</v>
      </c>
      <c r="F204" s="11">
        <f t="shared" si="55"/>
        <v>8192.8232703129979</v>
      </c>
      <c r="G204" s="11">
        <f t="shared" si="58"/>
        <v>2093.3026989420468</v>
      </c>
      <c r="H204" s="11">
        <f t="shared" si="59"/>
        <v>817189.0243323578</v>
      </c>
    </row>
    <row r="205" spans="3:8">
      <c r="C205" s="8">
        <f t="shared" si="56"/>
        <v>202</v>
      </c>
      <c r="D205" s="11">
        <f t="shared" si="54"/>
        <v>817189.0243323578</v>
      </c>
      <c r="E205" s="11">
        <f t="shared" si="57"/>
        <v>10286.125969255045</v>
      </c>
      <c r="F205" s="11">
        <f t="shared" si="55"/>
        <v>8171.890243323578</v>
      </c>
      <c r="G205" s="11">
        <f t="shared" si="58"/>
        <v>2114.2357259314667</v>
      </c>
      <c r="H205" s="11">
        <f t="shared" si="59"/>
        <v>815074.78860642633</v>
      </c>
    </row>
    <row r="206" spans="3:8">
      <c r="C206" s="8">
        <f t="shared" si="56"/>
        <v>203</v>
      </c>
      <c r="D206" s="11">
        <f t="shared" si="54"/>
        <v>815074.78860642633</v>
      </c>
      <c r="E206" s="11">
        <f t="shared" si="57"/>
        <v>10286.125969255045</v>
      </c>
      <c r="F206" s="11">
        <f t="shared" si="55"/>
        <v>8150.7478860642632</v>
      </c>
      <c r="G206" s="11">
        <f t="shared" si="58"/>
        <v>2135.3780831907816</v>
      </c>
      <c r="H206" s="11">
        <f t="shared" si="59"/>
        <v>812939.41052323557</v>
      </c>
    </row>
    <row r="207" spans="3:8">
      <c r="C207" s="8">
        <f t="shared" si="56"/>
        <v>204</v>
      </c>
      <c r="D207" s="11">
        <f t="shared" si="54"/>
        <v>812939.41052323557</v>
      </c>
      <c r="E207" s="11">
        <f t="shared" si="57"/>
        <v>10286.125969255045</v>
      </c>
      <c r="F207" s="11">
        <f t="shared" si="55"/>
        <v>8129.3941052323562</v>
      </c>
      <c r="G207" s="11">
        <f t="shared" si="58"/>
        <v>2156.7318640226886</v>
      </c>
      <c r="H207" s="11">
        <f t="shared" si="59"/>
        <v>810782.67865921289</v>
      </c>
    </row>
    <row r="208" spans="3:8">
      <c r="C208" s="8">
        <f t="shared" si="56"/>
        <v>205</v>
      </c>
      <c r="D208" s="11">
        <f t="shared" si="54"/>
        <v>810782.67865921289</v>
      </c>
      <c r="E208" s="11">
        <f t="shared" si="57"/>
        <v>10286.125969255045</v>
      </c>
      <c r="F208" s="11">
        <f t="shared" si="55"/>
        <v>8107.8267865921289</v>
      </c>
      <c r="G208" s="11">
        <f t="shared" si="58"/>
        <v>2178.2991826629159</v>
      </c>
      <c r="H208" s="11">
        <f t="shared" si="59"/>
        <v>808604.37947654992</v>
      </c>
    </row>
    <row r="209" spans="3:8">
      <c r="C209" s="8">
        <f t="shared" si="56"/>
        <v>206</v>
      </c>
      <c r="D209" s="11">
        <f t="shared" si="54"/>
        <v>808604.37947654992</v>
      </c>
      <c r="E209" s="11">
        <f t="shared" si="57"/>
        <v>10286.125969255045</v>
      </c>
      <c r="F209" s="11">
        <f t="shared" si="55"/>
        <v>8086.0437947654991</v>
      </c>
      <c r="G209" s="11">
        <f t="shared" si="58"/>
        <v>2200.0821744895457</v>
      </c>
      <c r="H209" s="11">
        <f t="shared" si="59"/>
        <v>806404.29730206041</v>
      </c>
    </row>
    <row r="210" spans="3:8">
      <c r="C210" s="8">
        <f t="shared" si="56"/>
        <v>207</v>
      </c>
      <c r="D210" s="11">
        <f t="shared" si="54"/>
        <v>806404.29730206041</v>
      </c>
      <c r="E210" s="11">
        <f t="shared" si="57"/>
        <v>10286.125969255045</v>
      </c>
      <c r="F210" s="11">
        <f t="shared" si="55"/>
        <v>8064.0429730206042</v>
      </c>
      <c r="G210" s="11">
        <f t="shared" si="58"/>
        <v>2222.0829962344405</v>
      </c>
      <c r="H210" s="11">
        <f t="shared" si="59"/>
        <v>804182.214305826</v>
      </c>
    </row>
    <row r="211" spans="3:8">
      <c r="C211" s="8">
        <f t="shared" si="56"/>
        <v>208</v>
      </c>
      <c r="D211" s="11">
        <f t="shared" si="54"/>
        <v>804182.214305826</v>
      </c>
      <c r="E211" s="11">
        <f t="shared" si="57"/>
        <v>10286.125969255045</v>
      </c>
      <c r="F211" s="11">
        <f t="shared" si="55"/>
        <v>8041.8221430582598</v>
      </c>
      <c r="G211" s="11">
        <f t="shared" si="58"/>
        <v>2244.3038261967849</v>
      </c>
      <c r="H211" s="11">
        <f t="shared" si="59"/>
        <v>801937.91047962918</v>
      </c>
    </row>
    <row r="212" spans="3:8">
      <c r="C212" s="8">
        <f t="shared" si="56"/>
        <v>209</v>
      </c>
      <c r="D212" s="11">
        <f t="shared" si="54"/>
        <v>801937.91047962918</v>
      </c>
      <c r="E212" s="11">
        <f t="shared" si="57"/>
        <v>10286.125969255045</v>
      </c>
      <c r="F212" s="11">
        <f t="shared" si="55"/>
        <v>8019.3791047962923</v>
      </c>
      <c r="G212" s="11">
        <f t="shared" si="58"/>
        <v>2266.7468644587525</v>
      </c>
      <c r="H212" s="11">
        <f t="shared" si="59"/>
        <v>799671.1636151704</v>
      </c>
    </row>
    <row r="213" spans="3:8">
      <c r="C213" s="8">
        <f t="shared" ref="C213:C228" si="60">1+C212</f>
        <v>210</v>
      </c>
      <c r="D213" s="11">
        <f t="shared" si="54"/>
        <v>799671.1636151704</v>
      </c>
      <c r="E213" s="11">
        <f t="shared" ref="E213:E228" si="61">-B$6</f>
        <v>10286.125969255045</v>
      </c>
      <c r="F213" s="11">
        <f t="shared" si="55"/>
        <v>7996.7116361517046</v>
      </c>
      <c r="G213" s="11">
        <f t="shared" ref="G213:G228" si="62">E213-F213</f>
        <v>2289.4143331033401</v>
      </c>
      <c r="H213" s="11">
        <f t="shared" ref="H213:H228" si="63">D213-G213</f>
        <v>797381.74928206706</v>
      </c>
    </row>
    <row r="214" spans="3:8">
      <c r="C214" s="8">
        <f t="shared" si="60"/>
        <v>211</v>
      </c>
      <c r="D214" s="11">
        <f t="shared" si="54"/>
        <v>797381.74928206706</v>
      </c>
      <c r="E214" s="11">
        <f t="shared" si="61"/>
        <v>10286.125969255045</v>
      </c>
      <c r="F214" s="11">
        <f t="shared" si="55"/>
        <v>7973.8174928206709</v>
      </c>
      <c r="G214" s="11">
        <f t="shared" si="62"/>
        <v>2312.3084764343739</v>
      </c>
      <c r="H214" s="11">
        <f t="shared" si="63"/>
        <v>795069.44080563274</v>
      </c>
    </row>
    <row r="215" spans="3:8">
      <c r="C215" s="8">
        <f t="shared" si="60"/>
        <v>212</v>
      </c>
      <c r="D215" s="11">
        <f t="shared" si="54"/>
        <v>795069.44080563274</v>
      </c>
      <c r="E215" s="11">
        <f t="shared" si="61"/>
        <v>10286.125969255045</v>
      </c>
      <c r="F215" s="11">
        <f t="shared" si="55"/>
        <v>7950.6944080563271</v>
      </c>
      <c r="G215" s="11">
        <f t="shared" si="62"/>
        <v>2335.4315611987176</v>
      </c>
      <c r="H215" s="11">
        <f t="shared" si="63"/>
        <v>792734.00924443407</v>
      </c>
    </row>
    <row r="216" spans="3:8">
      <c r="C216" s="8">
        <f t="shared" si="60"/>
        <v>213</v>
      </c>
      <c r="D216" s="11">
        <f t="shared" si="54"/>
        <v>792734.00924443407</v>
      </c>
      <c r="E216" s="11">
        <f t="shared" si="61"/>
        <v>10286.125969255045</v>
      </c>
      <c r="F216" s="11">
        <f t="shared" si="55"/>
        <v>7927.3400924443413</v>
      </c>
      <c r="G216" s="11">
        <f t="shared" si="62"/>
        <v>2358.7858768107035</v>
      </c>
      <c r="H216" s="11">
        <f t="shared" si="63"/>
        <v>790375.2233676234</v>
      </c>
    </row>
    <row r="217" spans="3:8">
      <c r="C217" s="8">
        <f t="shared" si="60"/>
        <v>214</v>
      </c>
      <c r="D217" s="11">
        <f t="shared" si="54"/>
        <v>790375.2233676234</v>
      </c>
      <c r="E217" s="11">
        <f t="shared" si="61"/>
        <v>10286.125969255045</v>
      </c>
      <c r="F217" s="11">
        <f t="shared" si="55"/>
        <v>7903.752233676234</v>
      </c>
      <c r="G217" s="11">
        <f t="shared" si="62"/>
        <v>2382.3737355788107</v>
      </c>
      <c r="H217" s="11">
        <f t="shared" si="63"/>
        <v>787992.84963204456</v>
      </c>
    </row>
    <row r="218" spans="3:8">
      <c r="C218" s="8">
        <f t="shared" si="60"/>
        <v>215</v>
      </c>
      <c r="D218" s="11">
        <f t="shared" si="54"/>
        <v>787992.84963204456</v>
      </c>
      <c r="E218" s="11">
        <f t="shared" si="61"/>
        <v>10286.125969255045</v>
      </c>
      <c r="F218" s="11">
        <f t="shared" si="55"/>
        <v>7879.9284963204454</v>
      </c>
      <c r="G218" s="11">
        <f t="shared" si="62"/>
        <v>2406.1974729345993</v>
      </c>
      <c r="H218" s="11">
        <f t="shared" si="63"/>
        <v>785586.65215910994</v>
      </c>
    </row>
    <row r="219" spans="3:8">
      <c r="C219" s="8">
        <f t="shared" si="60"/>
        <v>216</v>
      </c>
      <c r="D219" s="11">
        <f t="shared" si="54"/>
        <v>785586.65215910994</v>
      </c>
      <c r="E219" s="11">
        <f t="shared" si="61"/>
        <v>10286.125969255045</v>
      </c>
      <c r="F219" s="11">
        <f t="shared" si="55"/>
        <v>7855.8665215910996</v>
      </c>
      <c r="G219" s="11">
        <f t="shared" si="62"/>
        <v>2430.2594476639451</v>
      </c>
      <c r="H219" s="11">
        <f t="shared" si="63"/>
        <v>783156.39271144604</v>
      </c>
    </row>
    <row r="220" spans="3:8">
      <c r="C220" s="8">
        <f t="shared" si="60"/>
        <v>217</v>
      </c>
      <c r="D220" s="11">
        <f t="shared" si="54"/>
        <v>783156.39271144604</v>
      </c>
      <c r="E220" s="11">
        <f t="shared" si="61"/>
        <v>10286.125969255045</v>
      </c>
      <c r="F220" s="11">
        <f t="shared" si="55"/>
        <v>7831.563927114461</v>
      </c>
      <c r="G220" s="11">
        <f t="shared" si="62"/>
        <v>2454.5620421405838</v>
      </c>
      <c r="H220" s="11">
        <f t="shared" si="63"/>
        <v>780701.8306693054</v>
      </c>
    </row>
    <row r="221" spans="3:8">
      <c r="C221" s="8">
        <f t="shared" si="60"/>
        <v>218</v>
      </c>
      <c r="D221" s="11">
        <f t="shared" si="54"/>
        <v>780701.8306693054</v>
      </c>
      <c r="E221" s="11">
        <f t="shared" si="61"/>
        <v>10286.125969255045</v>
      </c>
      <c r="F221" s="11">
        <f t="shared" si="55"/>
        <v>7807.018306693054</v>
      </c>
      <c r="G221" s="11">
        <f t="shared" si="62"/>
        <v>2479.1076625619908</v>
      </c>
      <c r="H221" s="11">
        <f t="shared" si="63"/>
        <v>778222.72300674336</v>
      </c>
    </row>
    <row r="222" spans="3:8">
      <c r="C222" s="8">
        <f t="shared" si="60"/>
        <v>219</v>
      </c>
      <c r="D222" s="11">
        <f t="shared" si="54"/>
        <v>778222.72300674336</v>
      </c>
      <c r="E222" s="11">
        <f t="shared" si="61"/>
        <v>10286.125969255045</v>
      </c>
      <c r="F222" s="11">
        <f t="shared" si="55"/>
        <v>7782.227230067434</v>
      </c>
      <c r="G222" s="11">
        <f t="shared" si="62"/>
        <v>2503.8987391876108</v>
      </c>
      <c r="H222" s="11">
        <f t="shared" si="63"/>
        <v>775718.82426755573</v>
      </c>
    </row>
    <row r="223" spans="3:8">
      <c r="C223" s="8">
        <f t="shared" si="60"/>
        <v>220</v>
      </c>
      <c r="D223" s="11">
        <f t="shared" si="54"/>
        <v>775718.82426755573</v>
      </c>
      <c r="E223" s="11">
        <f t="shared" si="61"/>
        <v>10286.125969255045</v>
      </c>
      <c r="F223" s="11">
        <f t="shared" si="55"/>
        <v>7757.1882426755574</v>
      </c>
      <c r="G223" s="11">
        <f t="shared" si="62"/>
        <v>2528.9377265794874</v>
      </c>
      <c r="H223" s="11">
        <f t="shared" si="63"/>
        <v>773189.88654097624</v>
      </c>
    </row>
    <row r="224" spans="3:8">
      <c r="C224" s="8">
        <f t="shared" si="60"/>
        <v>221</v>
      </c>
      <c r="D224" s="11">
        <f t="shared" si="54"/>
        <v>773189.88654097624</v>
      </c>
      <c r="E224" s="11">
        <f t="shared" si="61"/>
        <v>10286.125969255045</v>
      </c>
      <c r="F224" s="11">
        <f t="shared" si="55"/>
        <v>7731.8988654097629</v>
      </c>
      <c r="G224" s="11">
        <f t="shared" si="62"/>
        <v>2554.2271038452818</v>
      </c>
      <c r="H224" s="11">
        <f t="shared" si="63"/>
        <v>770635.6594371309</v>
      </c>
    </row>
    <row r="225" spans="3:8">
      <c r="C225" s="8">
        <f t="shared" si="60"/>
        <v>222</v>
      </c>
      <c r="D225" s="11">
        <f t="shared" si="54"/>
        <v>770635.6594371309</v>
      </c>
      <c r="E225" s="11">
        <f t="shared" si="61"/>
        <v>10286.125969255045</v>
      </c>
      <c r="F225" s="11">
        <f t="shared" si="55"/>
        <v>7706.3565943713093</v>
      </c>
      <c r="G225" s="11">
        <f t="shared" si="62"/>
        <v>2579.7693748837355</v>
      </c>
      <c r="H225" s="11">
        <f t="shared" si="63"/>
        <v>768055.89006224717</v>
      </c>
    </row>
    <row r="226" spans="3:8">
      <c r="C226" s="8">
        <f t="shared" si="60"/>
        <v>223</v>
      </c>
      <c r="D226" s="11">
        <f t="shared" si="54"/>
        <v>768055.89006224717</v>
      </c>
      <c r="E226" s="11">
        <f t="shared" si="61"/>
        <v>10286.125969255045</v>
      </c>
      <c r="F226" s="11">
        <f t="shared" si="55"/>
        <v>7680.5589006224718</v>
      </c>
      <c r="G226" s="11">
        <f t="shared" si="62"/>
        <v>2605.567068632573</v>
      </c>
      <c r="H226" s="11">
        <f t="shared" si="63"/>
        <v>765450.32299361459</v>
      </c>
    </row>
    <row r="227" spans="3:8">
      <c r="C227" s="8">
        <f t="shared" si="60"/>
        <v>224</v>
      </c>
      <c r="D227" s="11">
        <f t="shared" si="54"/>
        <v>765450.32299361459</v>
      </c>
      <c r="E227" s="11">
        <f t="shared" si="61"/>
        <v>10286.125969255045</v>
      </c>
      <c r="F227" s="11">
        <f t="shared" si="55"/>
        <v>7654.5032299361465</v>
      </c>
      <c r="G227" s="11">
        <f t="shared" si="62"/>
        <v>2631.6227393188983</v>
      </c>
      <c r="H227" s="11">
        <f t="shared" si="63"/>
        <v>762818.70025429572</v>
      </c>
    </row>
    <row r="228" spans="3:8">
      <c r="C228" s="8">
        <f t="shared" si="60"/>
        <v>225</v>
      </c>
      <c r="D228" s="11">
        <f t="shared" si="54"/>
        <v>762818.70025429572</v>
      </c>
      <c r="E228" s="11">
        <f t="shared" si="61"/>
        <v>10286.125969255045</v>
      </c>
      <c r="F228" s="11">
        <f t="shared" si="55"/>
        <v>7628.1870025429571</v>
      </c>
      <c r="G228" s="11">
        <f t="shared" si="62"/>
        <v>2657.9389667120877</v>
      </c>
      <c r="H228" s="11">
        <f t="shared" si="63"/>
        <v>760160.76128758362</v>
      </c>
    </row>
    <row r="229" spans="3:8">
      <c r="C229" s="8">
        <f t="shared" ref="C229:C244" si="64">1+C228</f>
        <v>226</v>
      </c>
      <c r="D229" s="11">
        <f t="shared" si="54"/>
        <v>760160.76128758362</v>
      </c>
      <c r="E229" s="11">
        <f t="shared" ref="E229:E244" si="65">-B$6</f>
        <v>10286.125969255045</v>
      </c>
      <c r="F229" s="11">
        <f t="shared" si="55"/>
        <v>7601.6076128758359</v>
      </c>
      <c r="G229" s="11">
        <f t="shared" ref="G229:G244" si="66">E229-F229</f>
        <v>2684.5183563792089</v>
      </c>
      <c r="H229" s="11">
        <f t="shared" ref="H229:H244" si="67">D229-G229</f>
        <v>757476.24293120438</v>
      </c>
    </row>
    <row r="230" spans="3:8">
      <c r="C230" s="8">
        <f t="shared" si="64"/>
        <v>227</v>
      </c>
      <c r="D230" s="11">
        <f t="shared" si="54"/>
        <v>757476.24293120438</v>
      </c>
      <c r="E230" s="11">
        <f t="shared" si="65"/>
        <v>10286.125969255045</v>
      </c>
      <c r="F230" s="11">
        <f t="shared" si="55"/>
        <v>7574.7624293120443</v>
      </c>
      <c r="G230" s="11">
        <f t="shared" si="66"/>
        <v>2711.3635399430004</v>
      </c>
      <c r="H230" s="11">
        <f t="shared" si="67"/>
        <v>754764.87939126138</v>
      </c>
    </row>
    <row r="231" spans="3:8">
      <c r="C231" s="8">
        <f t="shared" si="64"/>
        <v>228</v>
      </c>
      <c r="D231" s="11">
        <f t="shared" si="54"/>
        <v>754764.87939126138</v>
      </c>
      <c r="E231" s="11">
        <f t="shared" si="65"/>
        <v>10286.125969255045</v>
      </c>
      <c r="F231" s="11">
        <f t="shared" si="55"/>
        <v>7547.6487939126137</v>
      </c>
      <c r="G231" s="11">
        <f t="shared" si="66"/>
        <v>2738.4771753424311</v>
      </c>
      <c r="H231" s="11">
        <f t="shared" si="67"/>
        <v>752026.40221591899</v>
      </c>
    </row>
    <row r="232" spans="3:8">
      <c r="C232" s="8">
        <f t="shared" si="64"/>
        <v>229</v>
      </c>
      <c r="D232" s="11">
        <f t="shared" si="54"/>
        <v>752026.40221591899</v>
      </c>
      <c r="E232" s="11">
        <f t="shared" si="65"/>
        <v>10286.125969255045</v>
      </c>
      <c r="F232" s="11">
        <f t="shared" si="55"/>
        <v>7520.2640221591901</v>
      </c>
      <c r="G232" s="11">
        <f t="shared" si="66"/>
        <v>2765.8619470958547</v>
      </c>
      <c r="H232" s="11">
        <f t="shared" si="67"/>
        <v>749260.54026882316</v>
      </c>
    </row>
    <row r="233" spans="3:8">
      <c r="C233" s="8">
        <f t="shared" si="64"/>
        <v>230</v>
      </c>
      <c r="D233" s="11">
        <f t="shared" si="54"/>
        <v>749260.54026882316</v>
      </c>
      <c r="E233" s="11">
        <f t="shared" si="65"/>
        <v>10286.125969255045</v>
      </c>
      <c r="F233" s="11">
        <f t="shared" si="55"/>
        <v>7492.6054026882321</v>
      </c>
      <c r="G233" s="11">
        <f t="shared" si="66"/>
        <v>2793.5205665668127</v>
      </c>
      <c r="H233" s="11">
        <f t="shared" si="67"/>
        <v>746467.01970225631</v>
      </c>
    </row>
    <row r="234" spans="3:8">
      <c r="C234" s="8">
        <f t="shared" si="64"/>
        <v>231</v>
      </c>
      <c r="D234" s="11">
        <f t="shared" si="54"/>
        <v>746467.01970225631</v>
      </c>
      <c r="E234" s="11">
        <f t="shared" si="65"/>
        <v>10286.125969255045</v>
      </c>
      <c r="F234" s="11">
        <f t="shared" si="55"/>
        <v>7464.6701970225631</v>
      </c>
      <c r="G234" s="11">
        <f t="shared" si="66"/>
        <v>2821.4557722324816</v>
      </c>
      <c r="H234" s="11">
        <f t="shared" si="67"/>
        <v>743645.56393002381</v>
      </c>
    </row>
    <row r="235" spans="3:8">
      <c r="C235" s="8">
        <f t="shared" si="64"/>
        <v>232</v>
      </c>
      <c r="D235" s="11">
        <f t="shared" si="54"/>
        <v>743645.56393002381</v>
      </c>
      <c r="E235" s="11">
        <f t="shared" si="65"/>
        <v>10286.125969255045</v>
      </c>
      <c r="F235" s="11">
        <f t="shared" si="55"/>
        <v>7436.4556393002385</v>
      </c>
      <c r="G235" s="11">
        <f t="shared" si="66"/>
        <v>2849.6703299548062</v>
      </c>
      <c r="H235" s="11">
        <f t="shared" si="67"/>
        <v>740795.89360006899</v>
      </c>
    </row>
    <row r="236" spans="3:8">
      <c r="C236" s="8">
        <f t="shared" si="64"/>
        <v>233</v>
      </c>
      <c r="D236" s="11">
        <f t="shared" si="54"/>
        <v>740795.89360006899</v>
      </c>
      <c r="E236" s="11">
        <f t="shared" si="65"/>
        <v>10286.125969255045</v>
      </c>
      <c r="F236" s="11">
        <f t="shared" si="55"/>
        <v>7407.9589360006903</v>
      </c>
      <c r="G236" s="11">
        <f t="shared" si="66"/>
        <v>2878.1670332543545</v>
      </c>
      <c r="H236" s="11">
        <f t="shared" si="67"/>
        <v>737917.72656681458</v>
      </c>
    </row>
    <row r="237" spans="3:8">
      <c r="C237" s="8">
        <f t="shared" si="64"/>
        <v>234</v>
      </c>
      <c r="D237" s="11">
        <f t="shared" si="54"/>
        <v>737917.72656681458</v>
      </c>
      <c r="E237" s="11">
        <f t="shared" si="65"/>
        <v>10286.125969255045</v>
      </c>
      <c r="F237" s="11">
        <f t="shared" si="55"/>
        <v>7379.177265668146</v>
      </c>
      <c r="G237" s="11">
        <f t="shared" si="66"/>
        <v>2906.9487035868988</v>
      </c>
      <c r="H237" s="11">
        <f t="shared" si="67"/>
        <v>735010.77786322765</v>
      </c>
    </row>
    <row r="238" spans="3:8">
      <c r="C238" s="8">
        <f t="shared" si="64"/>
        <v>235</v>
      </c>
      <c r="D238" s="11">
        <f t="shared" si="54"/>
        <v>735010.77786322765</v>
      </c>
      <c r="E238" s="11">
        <f t="shared" si="65"/>
        <v>10286.125969255045</v>
      </c>
      <c r="F238" s="11">
        <f t="shared" si="55"/>
        <v>7350.1077786322767</v>
      </c>
      <c r="G238" s="11">
        <f t="shared" si="66"/>
        <v>2936.0181906227681</v>
      </c>
      <c r="H238" s="11">
        <f t="shared" si="67"/>
        <v>732074.75967260485</v>
      </c>
    </row>
    <row r="239" spans="3:8">
      <c r="C239" s="8">
        <f t="shared" si="64"/>
        <v>236</v>
      </c>
      <c r="D239" s="11">
        <f t="shared" si="54"/>
        <v>732074.75967260485</v>
      </c>
      <c r="E239" s="11">
        <f t="shared" si="65"/>
        <v>10286.125969255045</v>
      </c>
      <c r="F239" s="11">
        <f t="shared" si="55"/>
        <v>7320.7475967260489</v>
      </c>
      <c r="G239" s="11">
        <f t="shared" si="66"/>
        <v>2965.3783725289959</v>
      </c>
      <c r="H239" s="11">
        <f t="shared" si="67"/>
        <v>729109.38130007591</v>
      </c>
    </row>
    <row r="240" spans="3:8">
      <c r="C240" s="8">
        <f t="shared" si="64"/>
        <v>237</v>
      </c>
      <c r="D240" s="11">
        <f t="shared" si="54"/>
        <v>729109.38130007591</v>
      </c>
      <c r="E240" s="11">
        <f t="shared" si="65"/>
        <v>10286.125969255045</v>
      </c>
      <c r="F240" s="11">
        <f t="shared" si="55"/>
        <v>7291.0938130007589</v>
      </c>
      <c r="G240" s="11">
        <f t="shared" si="66"/>
        <v>2995.0321562542858</v>
      </c>
      <c r="H240" s="11">
        <f t="shared" si="67"/>
        <v>726114.34914382163</v>
      </c>
    </row>
    <row r="241" spans="3:8">
      <c r="C241" s="8">
        <f t="shared" si="64"/>
        <v>238</v>
      </c>
      <c r="D241" s="11">
        <f t="shared" si="54"/>
        <v>726114.34914382163</v>
      </c>
      <c r="E241" s="11">
        <f t="shared" si="65"/>
        <v>10286.125969255045</v>
      </c>
      <c r="F241" s="11">
        <f t="shared" si="55"/>
        <v>7261.1434914382162</v>
      </c>
      <c r="G241" s="11">
        <f t="shared" si="66"/>
        <v>3024.9824778168286</v>
      </c>
      <c r="H241" s="11">
        <f t="shared" si="67"/>
        <v>723089.36666600476</v>
      </c>
    </row>
    <row r="242" spans="3:8">
      <c r="C242" s="8">
        <f t="shared" si="64"/>
        <v>239</v>
      </c>
      <c r="D242" s="11">
        <f t="shared" si="54"/>
        <v>723089.36666600476</v>
      </c>
      <c r="E242" s="11">
        <f t="shared" si="65"/>
        <v>10286.125969255045</v>
      </c>
      <c r="F242" s="11">
        <f t="shared" si="55"/>
        <v>7230.8936666600475</v>
      </c>
      <c r="G242" s="11">
        <f t="shared" si="66"/>
        <v>3055.2323025949972</v>
      </c>
      <c r="H242" s="11">
        <f t="shared" si="67"/>
        <v>720034.13436340971</v>
      </c>
    </row>
    <row r="243" spans="3:8">
      <c r="C243" s="8">
        <f t="shared" si="64"/>
        <v>240</v>
      </c>
      <c r="D243" s="11">
        <f t="shared" si="54"/>
        <v>720034.13436340971</v>
      </c>
      <c r="E243" s="11">
        <f t="shared" si="65"/>
        <v>10286.125969255045</v>
      </c>
      <c r="F243" s="11">
        <f t="shared" si="55"/>
        <v>7200.341343634097</v>
      </c>
      <c r="G243" s="11">
        <f t="shared" si="66"/>
        <v>3085.7846256209477</v>
      </c>
      <c r="H243" s="11">
        <f t="shared" si="67"/>
        <v>716948.34973778878</v>
      </c>
    </row>
    <row r="244" spans="3:8">
      <c r="C244" s="8">
        <f t="shared" si="64"/>
        <v>241</v>
      </c>
      <c r="D244" s="11">
        <f t="shared" si="54"/>
        <v>716948.34973778878</v>
      </c>
      <c r="E244" s="11">
        <f t="shared" si="65"/>
        <v>10286.125969255045</v>
      </c>
      <c r="F244" s="11">
        <f t="shared" si="55"/>
        <v>7169.4834973778879</v>
      </c>
      <c r="G244" s="11">
        <f t="shared" si="66"/>
        <v>3116.6424718771568</v>
      </c>
      <c r="H244" s="11">
        <f t="shared" si="67"/>
        <v>713831.70726591162</v>
      </c>
    </row>
    <row r="245" spans="3:8">
      <c r="C245" s="8">
        <f t="shared" ref="C245:C260" si="68">1+C244</f>
        <v>242</v>
      </c>
      <c r="D245" s="11">
        <f t="shared" si="54"/>
        <v>713831.70726591162</v>
      </c>
      <c r="E245" s="11">
        <f t="shared" ref="E245:E260" si="69">-B$6</f>
        <v>10286.125969255045</v>
      </c>
      <c r="F245" s="11">
        <f t="shared" si="55"/>
        <v>7138.3170726591161</v>
      </c>
      <c r="G245" s="11">
        <f t="shared" ref="G245:G260" si="70">E245-F245</f>
        <v>3147.8088965959287</v>
      </c>
      <c r="H245" s="11">
        <f t="shared" ref="H245:H260" si="71">D245-G245</f>
        <v>710683.89836931566</v>
      </c>
    </row>
    <row r="246" spans="3:8">
      <c r="C246" s="8">
        <f t="shared" si="68"/>
        <v>243</v>
      </c>
      <c r="D246" s="11">
        <f t="shared" si="54"/>
        <v>710683.89836931566</v>
      </c>
      <c r="E246" s="11">
        <f t="shared" si="69"/>
        <v>10286.125969255045</v>
      </c>
      <c r="F246" s="11">
        <f t="shared" si="55"/>
        <v>7106.8389836931565</v>
      </c>
      <c r="G246" s="11">
        <f t="shared" si="70"/>
        <v>3179.2869855618883</v>
      </c>
      <c r="H246" s="11">
        <f t="shared" si="71"/>
        <v>707504.61138375383</v>
      </c>
    </row>
    <row r="247" spans="3:8">
      <c r="C247" s="8">
        <f t="shared" si="68"/>
        <v>244</v>
      </c>
      <c r="D247" s="11">
        <f t="shared" si="54"/>
        <v>707504.61138375383</v>
      </c>
      <c r="E247" s="11">
        <f t="shared" si="69"/>
        <v>10286.125969255045</v>
      </c>
      <c r="F247" s="11">
        <f t="shared" si="55"/>
        <v>7075.0461138375385</v>
      </c>
      <c r="G247" s="11">
        <f t="shared" si="70"/>
        <v>3211.0798554175062</v>
      </c>
      <c r="H247" s="11">
        <f t="shared" si="71"/>
        <v>704293.53152833635</v>
      </c>
    </row>
    <row r="248" spans="3:8">
      <c r="C248" s="8">
        <f t="shared" si="68"/>
        <v>245</v>
      </c>
      <c r="D248" s="11">
        <f t="shared" si="54"/>
        <v>704293.53152833635</v>
      </c>
      <c r="E248" s="11">
        <f t="shared" si="69"/>
        <v>10286.125969255045</v>
      </c>
      <c r="F248" s="11">
        <f t="shared" si="55"/>
        <v>7042.9353152833637</v>
      </c>
      <c r="G248" s="11">
        <f t="shared" si="70"/>
        <v>3243.1906539716811</v>
      </c>
      <c r="H248" s="11">
        <f t="shared" si="71"/>
        <v>701050.34087436472</v>
      </c>
    </row>
    <row r="249" spans="3:8">
      <c r="C249" s="8">
        <f t="shared" si="68"/>
        <v>246</v>
      </c>
      <c r="D249" s="11">
        <f t="shared" si="54"/>
        <v>701050.34087436472</v>
      </c>
      <c r="E249" s="11">
        <f t="shared" si="69"/>
        <v>10286.125969255045</v>
      </c>
      <c r="F249" s="11">
        <f t="shared" si="55"/>
        <v>7010.503408743647</v>
      </c>
      <c r="G249" s="11">
        <f t="shared" si="70"/>
        <v>3275.6225605113978</v>
      </c>
      <c r="H249" s="11">
        <f t="shared" si="71"/>
        <v>697774.71831385337</v>
      </c>
    </row>
    <row r="250" spans="3:8">
      <c r="C250" s="8">
        <f t="shared" si="68"/>
        <v>247</v>
      </c>
      <c r="D250" s="11">
        <f t="shared" si="54"/>
        <v>697774.71831385337</v>
      </c>
      <c r="E250" s="11">
        <f t="shared" si="69"/>
        <v>10286.125969255045</v>
      </c>
      <c r="F250" s="11">
        <f t="shared" si="55"/>
        <v>6977.7471831385337</v>
      </c>
      <c r="G250" s="11">
        <f t="shared" si="70"/>
        <v>3308.378786116511</v>
      </c>
      <c r="H250" s="11">
        <f t="shared" si="71"/>
        <v>694466.33952773688</v>
      </c>
    </row>
    <row r="251" spans="3:8">
      <c r="C251" s="8">
        <f t="shared" si="68"/>
        <v>248</v>
      </c>
      <c r="D251" s="11">
        <f t="shared" si="54"/>
        <v>694466.33952773688</v>
      </c>
      <c r="E251" s="11">
        <f t="shared" si="69"/>
        <v>10286.125969255045</v>
      </c>
      <c r="F251" s="11">
        <f t="shared" si="55"/>
        <v>6944.6633952773691</v>
      </c>
      <c r="G251" s="11">
        <f t="shared" si="70"/>
        <v>3341.4625739776757</v>
      </c>
      <c r="H251" s="11">
        <f t="shared" si="71"/>
        <v>691124.87695375923</v>
      </c>
    </row>
    <row r="252" spans="3:8">
      <c r="C252" s="8">
        <f t="shared" si="68"/>
        <v>249</v>
      </c>
      <c r="D252" s="11">
        <f t="shared" si="54"/>
        <v>691124.87695375923</v>
      </c>
      <c r="E252" s="11">
        <f t="shared" si="69"/>
        <v>10286.125969255045</v>
      </c>
      <c r="F252" s="11">
        <f t="shared" si="55"/>
        <v>6911.2487695375921</v>
      </c>
      <c r="G252" s="11">
        <f t="shared" si="70"/>
        <v>3374.8771997174526</v>
      </c>
      <c r="H252" s="11">
        <f t="shared" si="71"/>
        <v>687749.99975404178</v>
      </c>
    </row>
    <row r="253" spans="3:8">
      <c r="C253" s="8">
        <f t="shared" si="68"/>
        <v>250</v>
      </c>
      <c r="D253" s="11">
        <f t="shared" si="54"/>
        <v>687749.99975404178</v>
      </c>
      <c r="E253" s="11">
        <f t="shared" si="69"/>
        <v>10286.125969255045</v>
      </c>
      <c r="F253" s="11">
        <f t="shared" si="55"/>
        <v>6877.499997540418</v>
      </c>
      <c r="G253" s="11">
        <f t="shared" si="70"/>
        <v>3408.6259717146268</v>
      </c>
      <c r="H253" s="11">
        <f t="shared" si="71"/>
        <v>684341.37378232717</v>
      </c>
    </row>
    <row r="254" spans="3:8">
      <c r="C254" s="8">
        <f t="shared" si="68"/>
        <v>251</v>
      </c>
      <c r="D254" s="11">
        <f t="shared" si="54"/>
        <v>684341.37378232717</v>
      </c>
      <c r="E254" s="11">
        <f t="shared" si="69"/>
        <v>10286.125969255045</v>
      </c>
      <c r="F254" s="11">
        <f t="shared" si="55"/>
        <v>6843.4137378232717</v>
      </c>
      <c r="G254" s="11">
        <f t="shared" si="70"/>
        <v>3442.712231431773</v>
      </c>
      <c r="H254" s="11">
        <f t="shared" si="71"/>
        <v>680898.66155089543</v>
      </c>
    </row>
    <row r="255" spans="3:8">
      <c r="C255" s="8">
        <f t="shared" si="68"/>
        <v>252</v>
      </c>
      <c r="D255" s="11">
        <f t="shared" si="54"/>
        <v>680898.66155089543</v>
      </c>
      <c r="E255" s="11">
        <f t="shared" si="69"/>
        <v>10286.125969255045</v>
      </c>
      <c r="F255" s="11">
        <f t="shared" si="55"/>
        <v>6808.9866155089549</v>
      </c>
      <c r="G255" s="11">
        <f t="shared" si="70"/>
        <v>3477.1393537460899</v>
      </c>
      <c r="H255" s="11">
        <f t="shared" si="71"/>
        <v>677421.52219714934</v>
      </c>
    </row>
    <row r="256" spans="3:8">
      <c r="C256" s="8">
        <f t="shared" si="68"/>
        <v>253</v>
      </c>
      <c r="D256" s="11">
        <f t="shared" si="54"/>
        <v>677421.52219714934</v>
      </c>
      <c r="E256" s="11">
        <f t="shared" si="69"/>
        <v>10286.125969255045</v>
      </c>
      <c r="F256" s="11">
        <f t="shared" si="55"/>
        <v>6774.2152219714935</v>
      </c>
      <c r="G256" s="11">
        <f t="shared" si="70"/>
        <v>3511.9107472835512</v>
      </c>
      <c r="H256" s="11">
        <f t="shared" si="71"/>
        <v>673909.61144986574</v>
      </c>
    </row>
    <row r="257" spans="3:8">
      <c r="C257" s="8">
        <f t="shared" si="68"/>
        <v>254</v>
      </c>
      <c r="D257" s="11">
        <f t="shared" si="54"/>
        <v>673909.61144986574</v>
      </c>
      <c r="E257" s="11">
        <f t="shared" si="69"/>
        <v>10286.125969255045</v>
      </c>
      <c r="F257" s="11">
        <f t="shared" si="55"/>
        <v>6739.0961144986577</v>
      </c>
      <c r="G257" s="11">
        <f t="shared" si="70"/>
        <v>3547.0298547563871</v>
      </c>
      <c r="H257" s="11">
        <f t="shared" si="71"/>
        <v>670362.58159510931</v>
      </c>
    </row>
    <row r="258" spans="3:8">
      <c r="C258" s="8">
        <f t="shared" si="68"/>
        <v>255</v>
      </c>
      <c r="D258" s="11">
        <f t="shared" si="54"/>
        <v>670362.58159510931</v>
      </c>
      <c r="E258" s="11">
        <f t="shared" si="69"/>
        <v>10286.125969255045</v>
      </c>
      <c r="F258" s="11">
        <f t="shared" si="55"/>
        <v>6703.6258159510935</v>
      </c>
      <c r="G258" s="11">
        <f t="shared" si="70"/>
        <v>3582.5001533039513</v>
      </c>
      <c r="H258" s="11">
        <f t="shared" si="71"/>
        <v>666780.08144180535</v>
      </c>
    </row>
    <row r="259" spans="3:8">
      <c r="C259" s="8">
        <f t="shared" si="68"/>
        <v>256</v>
      </c>
      <c r="D259" s="11">
        <f t="shared" si="54"/>
        <v>666780.08144180535</v>
      </c>
      <c r="E259" s="11">
        <f t="shared" si="69"/>
        <v>10286.125969255045</v>
      </c>
      <c r="F259" s="11">
        <f t="shared" si="55"/>
        <v>6667.800814418054</v>
      </c>
      <c r="G259" s="11">
        <f t="shared" si="70"/>
        <v>3618.3251548369908</v>
      </c>
      <c r="H259" s="11">
        <f t="shared" si="71"/>
        <v>663161.75628696836</v>
      </c>
    </row>
    <row r="260" spans="3:8">
      <c r="C260" s="8">
        <f t="shared" si="68"/>
        <v>257</v>
      </c>
      <c r="D260" s="11">
        <f t="shared" ref="D260:D323" si="72">H259</f>
        <v>663161.75628696836</v>
      </c>
      <c r="E260" s="11">
        <f t="shared" si="69"/>
        <v>10286.125969255045</v>
      </c>
      <c r="F260" s="11">
        <f t="shared" ref="F260:F323" si="73">(B$4/B$2)*H259</f>
        <v>6631.6175628696838</v>
      </c>
      <c r="G260" s="11">
        <f t="shared" si="70"/>
        <v>3654.508406385361</v>
      </c>
      <c r="H260" s="11">
        <f t="shared" si="71"/>
        <v>659507.24788058305</v>
      </c>
    </row>
    <row r="261" spans="3:8">
      <c r="C261" s="8">
        <f t="shared" ref="C261:C276" si="74">1+C260</f>
        <v>258</v>
      </c>
      <c r="D261" s="11">
        <f t="shared" si="72"/>
        <v>659507.24788058305</v>
      </c>
      <c r="E261" s="11">
        <f t="shared" ref="E261:E276" si="75">-B$6</f>
        <v>10286.125969255045</v>
      </c>
      <c r="F261" s="11">
        <f t="shared" si="73"/>
        <v>6595.0724788058305</v>
      </c>
      <c r="G261" s="11">
        <f t="shared" ref="G261:G276" si="76">E261-F261</f>
        <v>3691.0534904492142</v>
      </c>
      <c r="H261" s="11">
        <f t="shared" ref="H261:H276" si="77">D261-G261</f>
        <v>655816.19439013384</v>
      </c>
    </row>
    <row r="262" spans="3:8">
      <c r="C262" s="8">
        <f t="shared" si="74"/>
        <v>259</v>
      </c>
      <c r="D262" s="11">
        <f t="shared" si="72"/>
        <v>655816.19439013384</v>
      </c>
      <c r="E262" s="11">
        <f t="shared" si="75"/>
        <v>10286.125969255045</v>
      </c>
      <c r="F262" s="11">
        <f t="shared" si="73"/>
        <v>6558.1619439013384</v>
      </c>
      <c r="G262" s="11">
        <f t="shared" si="76"/>
        <v>3727.9640253537063</v>
      </c>
      <c r="H262" s="11">
        <f t="shared" si="77"/>
        <v>652088.23036478017</v>
      </c>
    </row>
    <row r="263" spans="3:8">
      <c r="C263" s="8">
        <f t="shared" si="74"/>
        <v>260</v>
      </c>
      <c r="D263" s="11">
        <f t="shared" si="72"/>
        <v>652088.23036478017</v>
      </c>
      <c r="E263" s="11">
        <f t="shared" si="75"/>
        <v>10286.125969255045</v>
      </c>
      <c r="F263" s="11">
        <f t="shared" si="73"/>
        <v>6520.8823036478016</v>
      </c>
      <c r="G263" s="11">
        <f t="shared" si="76"/>
        <v>3765.2436656072432</v>
      </c>
      <c r="H263" s="11">
        <f t="shared" si="77"/>
        <v>648322.98669917288</v>
      </c>
    </row>
    <row r="264" spans="3:8">
      <c r="C264" s="8">
        <f t="shared" si="74"/>
        <v>261</v>
      </c>
      <c r="D264" s="11">
        <f t="shared" si="72"/>
        <v>648322.98669917288</v>
      </c>
      <c r="E264" s="11">
        <f t="shared" si="75"/>
        <v>10286.125969255045</v>
      </c>
      <c r="F264" s="11">
        <f t="shared" si="73"/>
        <v>6483.2298669917291</v>
      </c>
      <c r="G264" s="11">
        <f t="shared" si="76"/>
        <v>3802.8961022633157</v>
      </c>
      <c r="H264" s="11">
        <f t="shared" si="77"/>
        <v>644520.09059690952</v>
      </c>
    </row>
    <row r="265" spans="3:8">
      <c r="C265" s="8">
        <f t="shared" si="74"/>
        <v>262</v>
      </c>
      <c r="D265" s="11">
        <f t="shared" si="72"/>
        <v>644520.09059690952</v>
      </c>
      <c r="E265" s="11">
        <f t="shared" si="75"/>
        <v>10286.125969255045</v>
      </c>
      <c r="F265" s="11">
        <f t="shared" si="73"/>
        <v>6445.2009059690954</v>
      </c>
      <c r="G265" s="11">
        <f t="shared" si="76"/>
        <v>3840.9250632859494</v>
      </c>
      <c r="H265" s="11">
        <f t="shared" si="77"/>
        <v>640679.16553362354</v>
      </c>
    </row>
    <row r="266" spans="3:8">
      <c r="C266" s="8">
        <f t="shared" si="74"/>
        <v>263</v>
      </c>
      <c r="D266" s="11">
        <f t="shared" si="72"/>
        <v>640679.16553362354</v>
      </c>
      <c r="E266" s="11">
        <f t="shared" si="75"/>
        <v>10286.125969255045</v>
      </c>
      <c r="F266" s="11">
        <f t="shared" si="73"/>
        <v>6406.7916553362356</v>
      </c>
      <c r="G266" s="11">
        <f t="shared" si="76"/>
        <v>3879.3343139188091</v>
      </c>
      <c r="H266" s="11">
        <f t="shared" si="77"/>
        <v>636799.83121970471</v>
      </c>
    </row>
    <row r="267" spans="3:8">
      <c r="C267" s="8">
        <f t="shared" si="74"/>
        <v>264</v>
      </c>
      <c r="D267" s="11">
        <f t="shared" si="72"/>
        <v>636799.83121970471</v>
      </c>
      <c r="E267" s="11">
        <f t="shared" si="75"/>
        <v>10286.125969255045</v>
      </c>
      <c r="F267" s="11">
        <f t="shared" si="73"/>
        <v>6367.9983121970472</v>
      </c>
      <c r="G267" s="11">
        <f t="shared" si="76"/>
        <v>3918.1276570579976</v>
      </c>
      <c r="H267" s="11">
        <f t="shared" si="77"/>
        <v>632881.70356264676</v>
      </c>
    </row>
    <row r="268" spans="3:8">
      <c r="C268" s="8">
        <f t="shared" si="74"/>
        <v>265</v>
      </c>
      <c r="D268" s="11">
        <f t="shared" si="72"/>
        <v>632881.70356264676</v>
      </c>
      <c r="E268" s="11">
        <f t="shared" si="75"/>
        <v>10286.125969255045</v>
      </c>
      <c r="F268" s="11">
        <f t="shared" si="73"/>
        <v>6328.8170356264673</v>
      </c>
      <c r="G268" s="11">
        <f t="shared" si="76"/>
        <v>3957.3089336285775</v>
      </c>
      <c r="H268" s="11">
        <f t="shared" si="77"/>
        <v>628924.39462901815</v>
      </c>
    </row>
    <row r="269" spans="3:8">
      <c r="C269" s="8">
        <f t="shared" si="74"/>
        <v>266</v>
      </c>
      <c r="D269" s="11">
        <f t="shared" si="72"/>
        <v>628924.39462901815</v>
      </c>
      <c r="E269" s="11">
        <f t="shared" si="75"/>
        <v>10286.125969255045</v>
      </c>
      <c r="F269" s="11">
        <f t="shared" si="73"/>
        <v>6289.2439462901821</v>
      </c>
      <c r="G269" s="11">
        <f t="shared" si="76"/>
        <v>3996.8820229648627</v>
      </c>
      <c r="H269" s="11">
        <f t="shared" si="77"/>
        <v>624927.51260605326</v>
      </c>
    </row>
    <row r="270" spans="3:8">
      <c r="C270" s="8">
        <f t="shared" si="74"/>
        <v>267</v>
      </c>
      <c r="D270" s="11">
        <f t="shared" si="72"/>
        <v>624927.51260605326</v>
      </c>
      <c r="E270" s="11">
        <f t="shared" si="75"/>
        <v>10286.125969255045</v>
      </c>
      <c r="F270" s="11">
        <f t="shared" si="73"/>
        <v>6249.2751260605328</v>
      </c>
      <c r="G270" s="11">
        <f t="shared" si="76"/>
        <v>4036.850843194512</v>
      </c>
      <c r="H270" s="11">
        <f t="shared" si="77"/>
        <v>620890.66176285874</v>
      </c>
    </row>
    <row r="271" spans="3:8">
      <c r="C271" s="8">
        <f t="shared" si="74"/>
        <v>268</v>
      </c>
      <c r="D271" s="11">
        <f t="shared" si="72"/>
        <v>620890.66176285874</v>
      </c>
      <c r="E271" s="11">
        <f t="shared" si="75"/>
        <v>10286.125969255045</v>
      </c>
      <c r="F271" s="11">
        <f t="shared" si="73"/>
        <v>6208.9066176285878</v>
      </c>
      <c r="G271" s="11">
        <f t="shared" si="76"/>
        <v>4077.219351626457</v>
      </c>
      <c r="H271" s="11">
        <f t="shared" si="77"/>
        <v>616813.44241123227</v>
      </c>
    </row>
    <row r="272" spans="3:8">
      <c r="C272" s="8">
        <f t="shared" si="74"/>
        <v>269</v>
      </c>
      <c r="D272" s="11">
        <f t="shared" si="72"/>
        <v>616813.44241123227</v>
      </c>
      <c r="E272" s="11">
        <f t="shared" si="75"/>
        <v>10286.125969255045</v>
      </c>
      <c r="F272" s="11">
        <f t="shared" si="73"/>
        <v>6168.1344241123224</v>
      </c>
      <c r="G272" s="11">
        <f t="shared" si="76"/>
        <v>4117.9915451427223</v>
      </c>
      <c r="H272" s="11">
        <f t="shared" si="77"/>
        <v>612695.45086608955</v>
      </c>
    </row>
    <row r="273" spans="3:8">
      <c r="C273" s="8">
        <f t="shared" si="74"/>
        <v>270</v>
      </c>
      <c r="D273" s="11">
        <f t="shared" si="72"/>
        <v>612695.45086608955</v>
      </c>
      <c r="E273" s="11">
        <f t="shared" si="75"/>
        <v>10286.125969255045</v>
      </c>
      <c r="F273" s="11">
        <f t="shared" si="73"/>
        <v>6126.954508660896</v>
      </c>
      <c r="G273" s="11">
        <f t="shared" si="76"/>
        <v>4159.1714605941488</v>
      </c>
      <c r="H273" s="11">
        <f t="shared" si="77"/>
        <v>608536.27940549538</v>
      </c>
    </row>
    <row r="274" spans="3:8">
      <c r="C274" s="8">
        <f t="shared" si="74"/>
        <v>271</v>
      </c>
      <c r="D274" s="11">
        <f t="shared" si="72"/>
        <v>608536.27940549538</v>
      </c>
      <c r="E274" s="11">
        <f t="shared" si="75"/>
        <v>10286.125969255045</v>
      </c>
      <c r="F274" s="11">
        <f t="shared" si="73"/>
        <v>6085.3627940549541</v>
      </c>
      <c r="G274" s="11">
        <f t="shared" si="76"/>
        <v>4200.7631752000907</v>
      </c>
      <c r="H274" s="11">
        <f t="shared" si="77"/>
        <v>604335.5162302953</v>
      </c>
    </row>
    <row r="275" spans="3:8">
      <c r="C275" s="8">
        <f t="shared" si="74"/>
        <v>272</v>
      </c>
      <c r="D275" s="11">
        <f t="shared" si="72"/>
        <v>604335.5162302953</v>
      </c>
      <c r="E275" s="11">
        <f t="shared" si="75"/>
        <v>10286.125969255045</v>
      </c>
      <c r="F275" s="11">
        <f t="shared" si="73"/>
        <v>6043.3551623029534</v>
      </c>
      <c r="G275" s="11">
        <f t="shared" si="76"/>
        <v>4242.7708069520913</v>
      </c>
      <c r="H275" s="11">
        <f t="shared" si="77"/>
        <v>600092.74542334315</v>
      </c>
    </row>
    <row r="276" spans="3:8">
      <c r="C276" s="8">
        <f t="shared" si="74"/>
        <v>273</v>
      </c>
      <c r="D276" s="11">
        <f t="shared" si="72"/>
        <v>600092.74542334315</v>
      </c>
      <c r="E276" s="11">
        <f t="shared" si="75"/>
        <v>10286.125969255045</v>
      </c>
      <c r="F276" s="11">
        <f t="shared" si="73"/>
        <v>6000.9274542334315</v>
      </c>
      <c r="G276" s="11">
        <f t="shared" si="76"/>
        <v>4285.1985150216133</v>
      </c>
      <c r="H276" s="11">
        <f t="shared" si="77"/>
        <v>595807.54690832156</v>
      </c>
    </row>
    <row r="277" spans="3:8">
      <c r="C277" s="8">
        <f t="shared" ref="C277:C292" si="78">1+C276</f>
        <v>274</v>
      </c>
      <c r="D277" s="11">
        <f t="shared" si="72"/>
        <v>595807.54690832156</v>
      </c>
      <c r="E277" s="11">
        <f t="shared" ref="E277:E292" si="79">-B$6</f>
        <v>10286.125969255045</v>
      </c>
      <c r="F277" s="11">
        <f t="shared" si="73"/>
        <v>5958.0754690832155</v>
      </c>
      <c r="G277" s="11">
        <f t="shared" ref="G277:G292" si="80">E277-F277</f>
        <v>4328.0505001718293</v>
      </c>
      <c r="H277" s="11">
        <f t="shared" ref="H277:H292" si="81">D277-G277</f>
        <v>591479.49640814972</v>
      </c>
    </row>
    <row r="278" spans="3:8">
      <c r="C278" s="8">
        <f t="shared" si="78"/>
        <v>275</v>
      </c>
      <c r="D278" s="11">
        <f t="shared" si="72"/>
        <v>591479.49640814972</v>
      </c>
      <c r="E278" s="11">
        <f t="shared" si="79"/>
        <v>10286.125969255045</v>
      </c>
      <c r="F278" s="11">
        <f t="shared" si="73"/>
        <v>5914.7949640814977</v>
      </c>
      <c r="G278" s="11">
        <f t="shared" si="80"/>
        <v>4371.3310051735471</v>
      </c>
      <c r="H278" s="11">
        <f t="shared" si="81"/>
        <v>587108.16540297621</v>
      </c>
    </row>
    <row r="279" spans="3:8">
      <c r="C279" s="8">
        <f t="shared" si="78"/>
        <v>276</v>
      </c>
      <c r="D279" s="11">
        <f t="shared" si="72"/>
        <v>587108.16540297621</v>
      </c>
      <c r="E279" s="11">
        <f t="shared" si="79"/>
        <v>10286.125969255045</v>
      </c>
      <c r="F279" s="11">
        <f t="shared" si="73"/>
        <v>5871.0816540297619</v>
      </c>
      <c r="G279" s="11">
        <f t="shared" si="80"/>
        <v>4415.0443152252828</v>
      </c>
      <c r="H279" s="11">
        <f t="shared" si="81"/>
        <v>582693.12108775089</v>
      </c>
    </row>
    <row r="280" spans="3:8">
      <c r="C280" s="8">
        <f t="shared" si="78"/>
        <v>277</v>
      </c>
      <c r="D280" s="11">
        <f t="shared" si="72"/>
        <v>582693.12108775089</v>
      </c>
      <c r="E280" s="11">
        <f t="shared" si="79"/>
        <v>10286.125969255045</v>
      </c>
      <c r="F280" s="11">
        <f t="shared" si="73"/>
        <v>5826.9312108775093</v>
      </c>
      <c r="G280" s="11">
        <f t="shared" si="80"/>
        <v>4459.1947583775354</v>
      </c>
      <c r="H280" s="11">
        <f t="shared" si="81"/>
        <v>578233.92632937338</v>
      </c>
    </row>
    <row r="281" spans="3:8">
      <c r="C281" s="8">
        <f t="shared" si="78"/>
        <v>278</v>
      </c>
      <c r="D281" s="11">
        <f t="shared" si="72"/>
        <v>578233.92632937338</v>
      </c>
      <c r="E281" s="11">
        <f t="shared" si="79"/>
        <v>10286.125969255045</v>
      </c>
      <c r="F281" s="11">
        <f t="shared" si="73"/>
        <v>5782.3392632937339</v>
      </c>
      <c r="G281" s="11">
        <f t="shared" si="80"/>
        <v>4503.7867059613109</v>
      </c>
      <c r="H281" s="11">
        <f t="shared" si="81"/>
        <v>573730.13962341205</v>
      </c>
    </row>
    <row r="282" spans="3:8">
      <c r="C282" s="8">
        <f t="shared" si="78"/>
        <v>279</v>
      </c>
      <c r="D282" s="11">
        <f t="shared" si="72"/>
        <v>573730.13962341205</v>
      </c>
      <c r="E282" s="11">
        <f t="shared" si="79"/>
        <v>10286.125969255045</v>
      </c>
      <c r="F282" s="11">
        <f t="shared" si="73"/>
        <v>5737.3013962341201</v>
      </c>
      <c r="G282" s="11">
        <f t="shared" si="80"/>
        <v>4548.8245730209246</v>
      </c>
      <c r="H282" s="11">
        <f t="shared" si="81"/>
        <v>569181.31505039113</v>
      </c>
    </row>
    <row r="283" spans="3:8">
      <c r="C283" s="8">
        <f t="shared" si="78"/>
        <v>280</v>
      </c>
      <c r="D283" s="11">
        <f t="shared" si="72"/>
        <v>569181.31505039113</v>
      </c>
      <c r="E283" s="11">
        <f t="shared" si="79"/>
        <v>10286.125969255045</v>
      </c>
      <c r="F283" s="11">
        <f t="shared" si="73"/>
        <v>5691.8131505039119</v>
      </c>
      <c r="G283" s="11">
        <f t="shared" si="80"/>
        <v>4594.3128187511329</v>
      </c>
      <c r="H283" s="11">
        <f t="shared" si="81"/>
        <v>564587.00223164004</v>
      </c>
    </row>
    <row r="284" spans="3:8">
      <c r="C284" s="8">
        <f t="shared" si="78"/>
        <v>281</v>
      </c>
      <c r="D284" s="11">
        <f t="shared" si="72"/>
        <v>564587.00223164004</v>
      </c>
      <c r="E284" s="11">
        <f t="shared" si="79"/>
        <v>10286.125969255045</v>
      </c>
      <c r="F284" s="11">
        <f t="shared" si="73"/>
        <v>5645.8700223164005</v>
      </c>
      <c r="G284" s="11">
        <f t="shared" si="80"/>
        <v>4640.2559469386442</v>
      </c>
      <c r="H284" s="11">
        <f t="shared" si="81"/>
        <v>559946.7462847014</v>
      </c>
    </row>
    <row r="285" spans="3:8">
      <c r="C285" s="8">
        <f t="shared" si="78"/>
        <v>282</v>
      </c>
      <c r="D285" s="11">
        <f t="shared" si="72"/>
        <v>559946.7462847014</v>
      </c>
      <c r="E285" s="11">
        <f t="shared" si="79"/>
        <v>10286.125969255045</v>
      </c>
      <c r="F285" s="11">
        <f t="shared" si="73"/>
        <v>5599.4674628470138</v>
      </c>
      <c r="G285" s="11">
        <f t="shared" si="80"/>
        <v>4686.6585064080309</v>
      </c>
      <c r="H285" s="11">
        <f t="shared" si="81"/>
        <v>555260.08777829341</v>
      </c>
    </row>
    <row r="286" spans="3:8">
      <c r="C286" s="8">
        <f t="shared" si="78"/>
        <v>283</v>
      </c>
      <c r="D286" s="11">
        <f t="shared" si="72"/>
        <v>555260.08777829341</v>
      </c>
      <c r="E286" s="11">
        <f t="shared" si="79"/>
        <v>10286.125969255045</v>
      </c>
      <c r="F286" s="11">
        <f t="shared" si="73"/>
        <v>5552.6008777829338</v>
      </c>
      <c r="G286" s="11">
        <f t="shared" si="80"/>
        <v>4733.5250914721109</v>
      </c>
      <c r="H286" s="11">
        <f t="shared" si="81"/>
        <v>550526.56268682133</v>
      </c>
    </row>
    <row r="287" spans="3:8">
      <c r="C287" s="8">
        <f t="shared" si="78"/>
        <v>284</v>
      </c>
      <c r="D287" s="11">
        <f t="shared" si="72"/>
        <v>550526.56268682133</v>
      </c>
      <c r="E287" s="11">
        <f t="shared" si="79"/>
        <v>10286.125969255045</v>
      </c>
      <c r="F287" s="11">
        <f t="shared" si="73"/>
        <v>5505.2656268682131</v>
      </c>
      <c r="G287" s="11">
        <f t="shared" si="80"/>
        <v>4780.8603423868317</v>
      </c>
      <c r="H287" s="11">
        <f t="shared" si="81"/>
        <v>545745.70234443445</v>
      </c>
    </row>
    <row r="288" spans="3:8">
      <c r="C288" s="8">
        <f t="shared" si="78"/>
        <v>285</v>
      </c>
      <c r="D288" s="11">
        <f t="shared" si="72"/>
        <v>545745.70234443445</v>
      </c>
      <c r="E288" s="11">
        <f t="shared" si="79"/>
        <v>10286.125969255045</v>
      </c>
      <c r="F288" s="11">
        <f t="shared" si="73"/>
        <v>5457.4570234443445</v>
      </c>
      <c r="G288" s="11">
        <f t="shared" si="80"/>
        <v>4828.6689458107003</v>
      </c>
      <c r="H288" s="11">
        <f t="shared" si="81"/>
        <v>540917.03339862369</v>
      </c>
    </row>
    <row r="289" spans="3:8">
      <c r="C289" s="8">
        <f t="shared" si="78"/>
        <v>286</v>
      </c>
      <c r="D289" s="11">
        <f t="shared" si="72"/>
        <v>540917.03339862369</v>
      </c>
      <c r="E289" s="11">
        <f t="shared" si="79"/>
        <v>10286.125969255045</v>
      </c>
      <c r="F289" s="11">
        <f t="shared" si="73"/>
        <v>5409.170333986237</v>
      </c>
      <c r="G289" s="11">
        <f t="shared" si="80"/>
        <v>4876.9556352688078</v>
      </c>
      <c r="H289" s="11">
        <f t="shared" si="81"/>
        <v>536040.07776335487</v>
      </c>
    </row>
    <row r="290" spans="3:8">
      <c r="C290" s="8">
        <f t="shared" si="78"/>
        <v>287</v>
      </c>
      <c r="D290" s="11">
        <f t="shared" si="72"/>
        <v>536040.07776335487</v>
      </c>
      <c r="E290" s="11">
        <f t="shared" si="79"/>
        <v>10286.125969255045</v>
      </c>
      <c r="F290" s="11">
        <f t="shared" si="73"/>
        <v>5360.4007776335484</v>
      </c>
      <c r="G290" s="11">
        <f t="shared" si="80"/>
        <v>4925.7251916214964</v>
      </c>
      <c r="H290" s="11">
        <f t="shared" si="81"/>
        <v>531114.35257173341</v>
      </c>
    </row>
    <row r="291" spans="3:8">
      <c r="C291" s="8">
        <f t="shared" si="78"/>
        <v>288</v>
      </c>
      <c r="D291" s="11">
        <f t="shared" si="72"/>
        <v>531114.35257173341</v>
      </c>
      <c r="E291" s="11">
        <f t="shared" si="79"/>
        <v>10286.125969255045</v>
      </c>
      <c r="F291" s="11">
        <f t="shared" si="73"/>
        <v>5311.1435257173343</v>
      </c>
      <c r="G291" s="11">
        <f t="shared" si="80"/>
        <v>4974.9824435377104</v>
      </c>
      <c r="H291" s="11">
        <f t="shared" si="81"/>
        <v>526139.37012819573</v>
      </c>
    </row>
    <row r="292" spans="3:8">
      <c r="C292" s="8">
        <f t="shared" si="78"/>
        <v>289</v>
      </c>
      <c r="D292" s="11">
        <f t="shared" si="72"/>
        <v>526139.37012819573</v>
      </c>
      <c r="E292" s="11">
        <f t="shared" si="79"/>
        <v>10286.125969255045</v>
      </c>
      <c r="F292" s="11">
        <f t="shared" si="73"/>
        <v>5261.3937012819579</v>
      </c>
      <c r="G292" s="11">
        <f t="shared" si="80"/>
        <v>5024.7322679730869</v>
      </c>
      <c r="H292" s="11">
        <f t="shared" si="81"/>
        <v>521114.63786022266</v>
      </c>
    </row>
    <row r="293" spans="3:8">
      <c r="C293" s="8">
        <f t="shared" ref="C293:C308" si="82">1+C292</f>
        <v>290</v>
      </c>
      <c r="D293" s="11">
        <f t="shared" si="72"/>
        <v>521114.63786022266</v>
      </c>
      <c r="E293" s="11">
        <f t="shared" ref="E293:E308" si="83">-B$6</f>
        <v>10286.125969255045</v>
      </c>
      <c r="F293" s="11">
        <f t="shared" si="73"/>
        <v>5211.1463786022268</v>
      </c>
      <c r="G293" s="11">
        <f t="shared" ref="G293:G308" si="84">E293-F293</f>
        <v>5074.9795906528179</v>
      </c>
      <c r="H293" s="11">
        <f t="shared" ref="H293:H308" si="85">D293-G293</f>
        <v>516039.65826956986</v>
      </c>
    </row>
    <row r="294" spans="3:8">
      <c r="C294" s="8">
        <f t="shared" si="82"/>
        <v>291</v>
      </c>
      <c r="D294" s="11">
        <f t="shared" si="72"/>
        <v>516039.65826956986</v>
      </c>
      <c r="E294" s="11">
        <f t="shared" si="83"/>
        <v>10286.125969255045</v>
      </c>
      <c r="F294" s="11">
        <f t="shared" si="73"/>
        <v>5160.3965826956983</v>
      </c>
      <c r="G294" s="11">
        <f t="shared" si="84"/>
        <v>5125.7293865593465</v>
      </c>
      <c r="H294" s="11">
        <f t="shared" si="85"/>
        <v>510913.92888301052</v>
      </c>
    </row>
    <row r="295" spans="3:8">
      <c r="C295" s="8">
        <f t="shared" si="82"/>
        <v>292</v>
      </c>
      <c r="D295" s="11">
        <f t="shared" si="72"/>
        <v>510913.92888301052</v>
      </c>
      <c r="E295" s="11">
        <f t="shared" si="83"/>
        <v>10286.125969255045</v>
      </c>
      <c r="F295" s="11">
        <f t="shared" si="73"/>
        <v>5109.1392888301052</v>
      </c>
      <c r="G295" s="11">
        <f t="shared" si="84"/>
        <v>5176.9866804249395</v>
      </c>
      <c r="H295" s="11">
        <f t="shared" si="85"/>
        <v>505736.94220258557</v>
      </c>
    </row>
    <row r="296" spans="3:8">
      <c r="C296" s="8">
        <f t="shared" si="82"/>
        <v>293</v>
      </c>
      <c r="D296" s="11">
        <f t="shared" si="72"/>
        <v>505736.94220258557</v>
      </c>
      <c r="E296" s="11">
        <f t="shared" si="83"/>
        <v>10286.125969255045</v>
      </c>
      <c r="F296" s="11">
        <f t="shared" si="73"/>
        <v>5057.3694220258558</v>
      </c>
      <c r="G296" s="11">
        <f t="shared" si="84"/>
        <v>5228.756547229189</v>
      </c>
      <c r="H296" s="11">
        <f t="shared" si="85"/>
        <v>500508.18565535638</v>
      </c>
    </row>
    <row r="297" spans="3:8">
      <c r="C297" s="8">
        <f t="shared" si="82"/>
        <v>294</v>
      </c>
      <c r="D297" s="11">
        <f t="shared" si="72"/>
        <v>500508.18565535638</v>
      </c>
      <c r="E297" s="11">
        <f t="shared" si="83"/>
        <v>10286.125969255045</v>
      </c>
      <c r="F297" s="11">
        <f t="shared" si="73"/>
        <v>5005.0818565535637</v>
      </c>
      <c r="G297" s="11">
        <f t="shared" si="84"/>
        <v>5281.044112701481</v>
      </c>
      <c r="H297" s="11">
        <f t="shared" si="85"/>
        <v>495227.14154265489</v>
      </c>
    </row>
    <row r="298" spans="3:8">
      <c r="C298" s="8">
        <f t="shared" si="82"/>
        <v>295</v>
      </c>
      <c r="D298" s="11">
        <f t="shared" si="72"/>
        <v>495227.14154265489</v>
      </c>
      <c r="E298" s="11">
        <f t="shared" si="83"/>
        <v>10286.125969255045</v>
      </c>
      <c r="F298" s="11">
        <f t="shared" si="73"/>
        <v>4952.2714154265486</v>
      </c>
      <c r="G298" s="11">
        <f t="shared" si="84"/>
        <v>5333.8545538284961</v>
      </c>
      <c r="H298" s="11">
        <f t="shared" si="85"/>
        <v>489893.28698882641</v>
      </c>
    </row>
    <row r="299" spans="3:8">
      <c r="C299" s="8">
        <f t="shared" si="82"/>
        <v>296</v>
      </c>
      <c r="D299" s="11">
        <f t="shared" si="72"/>
        <v>489893.28698882641</v>
      </c>
      <c r="E299" s="11">
        <f t="shared" si="83"/>
        <v>10286.125969255045</v>
      </c>
      <c r="F299" s="11">
        <f t="shared" si="73"/>
        <v>4898.9328698882646</v>
      </c>
      <c r="G299" s="11">
        <f t="shared" si="84"/>
        <v>5387.1930993667802</v>
      </c>
      <c r="H299" s="11">
        <f t="shared" si="85"/>
        <v>484506.09388945962</v>
      </c>
    </row>
    <row r="300" spans="3:8">
      <c r="C300" s="8">
        <f t="shared" si="82"/>
        <v>297</v>
      </c>
      <c r="D300" s="11">
        <f t="shared" si="72"/>
        <v>484506.09388945962</v>
      </c>
      <c r="E300" s="11">
        <f t="shared" si="83"/>
        <v>10286.125969255045</v>
      </c>
      <c r="F300" s="11">
        <f t="shared" si="73"/>
        <v>4845.0609388945959</v>
      </c>
      <c r="G300" s="11">
        <f t="shared" si="84"/>
        <v>5441.0650303604489</v>
      </c>
      <c r="H300" s="11">
        <f t="shared" si="85"/>
        <v>479065.02885909914</v>
      </c>
    </row>
    <row r="301" spans="3:8">
      <c r="C301" s="8">
        <f t="shared" si="82"/>
        <v>298</v>
      </c>
      <c r="D301" s="11">
        <f t="shared" si="72"/>
        <v>479065.02885909914</v>
      </c>
      <c r="E301" s="11">
        <f t="shared" si="83"/>
        <v>10286.125969255045</v>
      </c>
      <c r="F301" s="11">
        <f t="shared" si="73"/>
        <v>4790.6502885909913</v>
      </c>
      <c r="G301" s="11">
        <f t="shared" si="84"/>
        <v>5495.4756806640535</v>
      </c>
      <c r="H301" s="11">
        <f t="shared" si="85"/>
        <v>473569.55317843508</v>
      </c>
    </row>
    <row r="302" spans="3:8">
      <c r="C302" s="8">
        <f t="shared" si="82"/>
        <v>299</v>
      </c>
      <c r="D302" s="11">
        <f t="shared" si="72"/>
        <v>473569.55317843508</v>
      </c>
      <c r="E302" s="11">
        <f t="shared" si="83"/>
        <v>10286.125969255045</v>
      </c>
      <c r="F302" s="11">
        <f t="shared" si="73"/>
        <v>4735.6955317843513</v>
      </c>
      <c r="G302" s="11">
        <f t="shared" si="84"/>
        <v>5550.4304374706935</v>
      </c>
      <c r="H302" s="11">
        <f t="shared" si="85"/>
        <v>468019.12274096441</v>
      </c>
    </row>
    <row r="303" spans="3:8">
      <c r="C303" s="8">
        <f t="shared" si="82"/>
        <v>300</v>
      </c>
      <c r="D303" s="11">
        <f t="shared" si="72"/>
        <v>468019.12274096441</v>
      </c>
      <c r="E303" s="11">
        <f t="shared" si="83"/>
        <v>10286.125969255045</v>
      </c>
      <c r="F303" s="11">
        <f t="shared" si="73"/>
        <v>4680.1912274096439</v>
      </c>
      <c r="G303" s="11">
        <f t="shared" si="84"/>
        <v>5605.9347418454008</v>
      </c>
      <c r="H303" s="11">
        <f t="shared" si="85"/>
        <v>462413.18799911899</v>
      </c>
    </row>
    <row r="304" spans="3:8">
      <c r="C304" s="8">
        <f t="shared" si="82"/>
        <v>301</v>
      </c>
      <c r="D304" s="11">
        <f t="shared" si="72"/>
        <v>462413.18799911899</v>
      </c>
      <c r="E304" s="11">
        <f t="shared" si="83"/>
        <v>10286.125969255045</v>
      </c>
      <c r="F304" s="11">
        <f t="shared" si="73"/>
        <v>4624.1318799911896</v>
      </c>
      <c r="G304" s="11">
        <f t="shared" si="84"/>
        <v>5661.9940892638551</v>
      </c>
      <c r="H304" s="11">
        <f t="shared" si="85"/>
        <v>456751.19390985515</v>
      </c>
    </row>
    <row r="305" spans="3:8">
      <c r="C305" s="8">
        <f t="shared" si="82"/>
        <v>302</v>
      </c>
      <c r="D305" s="11">
        <f t="shared" si="72"/>
        <v>456751.19390985515</v>
      </c>
      <c r="E305" s="11">
        <f t="shared" si="83"/>
        <v>10286.125969255045</v>
      </c>
      <c r="F305" s="11">
        <f t="shared" si="73"/>
        <v>4567.5119390985519</v>
      </c>
      <c r="G305" s="11">
        <f t="shared" si="84"/>
        <v>5718.6140301564928</v>
      </c>
      <c r="H305" s="11">
        <f t="shared" si="85"/>
        <v>451032.57987969863</v>
      </c>
    </row>
    <row r="306" spans="3:8">
      <c r="C306" s="8">
        <f t="shared" si="82"/>
        <v>303</v>
      </c>
      <c r="D306" s="11">
        <f t="shared" si="72"/>
        <v>451032.57987969863</v>
      </c>
      <c r="E306" s="11">
        <f t="shared" si="83"/>
        <v>10286.125969255045</v>
      </c>
      <c r="F306" s="11">
        <f t="shared" si="73"/>
        <v>4510.3257987969864</v>
      </c>
      <c r="G306" s="11">
        <f t="shared" si="84"/>
        <v>5775.8001704580583</v>
      </c>
      <c r="H306" s="11">
        <f t="shared" si="85"/>
        <v>445256.7797092406</v>
      </c>
    </row>
    <row r="307" spans="3:8">
      <c r="C307" s="8">
        <f t="shared" si="82"/>
        <v>304</v>
      </c>
      <c r="D307" s="11">
        <f t="shared" si="72"/>
        <v>445256.7797092406</v>
      </c>
      <c r="E307" s="11">
        <f t="shared" si="83"/>
        <v>10286.125969255045</v>
      </c>
      <c r="F307" s="11">
        <f t="shared" si="73"/>
        <v>4452.5677970924062</v>
      </c>
      <c r="G307" s="11">
        <f t="shared" si="84"/>
        <v>5833.5581721626386</v>
      </c>
      <c r="H307" s="11">
        <f t="shared" si="85"/>
        <v>439423.22153707797</v>
      </c>
    </row>
    <row r="308" spans="3:8">
      <c r="C308" s="8">
        <f t="shared" si="82"/>
        <v>305</v>
      </c>
      <c r="D308" s="11">
        <f t="shared" si="72"/>
        <v>439423.22153707797</v>
      </c>
      <c r="E308" s="11">
        <f t="shared" si="83"/>
        <v>10286.125969255045</v>
      </c>
      <c r="F308" s="11">
        <f t="shared" si="73"/>
        <v>4394.2322153707801</v>
      </c>
      <c r="G308" s="11">
        <f t="shared" si="84"/>
        <v>5891.8937538842647</v>
      </c>
      <c r="H308" s="11">
        <f t="shared" si="85"/>
        <v>433531.32778319373</v>
      </c>
    </row>
    <row r="309" spans="3:8">
      <c r="C309" s="8">
        <f t="shared" ref="C309:C324" si="86">1+C308</f>
        <v>306</v>
      </c>
      <c r="D309" s="11">
        <f t="shared" si="72"/>
        <v>433531.32778319373</v>
      </c>
      <c r="E309" s="11">
        <f t="shared" ref="E309:E324" si="87">-B$6</f>
        <v>10286.125969255045</v>
      </c>
      <c r="F309" s="11">
        <f t="shared" si="73"/>
        <v>4335.3132778319377</v>
      </c>
      <c r="G309" s="11">
        <f t="shared" ref="G309:G324" si="88">E309-F309</f>
        <v>5950.812691423107</v>
      </c>
      <c r="H309" s="11">
        <f t="shared" ref="H309:H324" si="89">D309-G309</f>
        <v>427580.51509177062</v>
      </c>
    </row>
    <row r="310" spans="3:8">
      <c r="C310" s="8">
        <f t="shared" si="86"/>
        <v>307</v>
      </c>
      <c r="D310" s="11">
        <f t="shared" si="72"/>
        <v>427580.51509177062</v>
      </c>
      <c r="E310" s="11">
        <f t="shared" si="87"/>
        <v>10286.125969255045</v>
      </c>
      <c r="F310" s="11">
        <f t="shared" si="73"/>
        <v>4275.8051509177067</v>
      </c>
      <c r="G310" s="11">
        <f t="shared" si="88"/>
        <v>6010.3208183373381</v>
      </c>
      <c r="H310" s="11">
        <f t="shared" si="89"/>
        <v>421570.1942734333</v>
      </c>
    </row>
    <row r="311" spans="3:8">
      <c r="C311" s="8">
        <f t="shared" si="86"/>
        <v>308</v>
      </c>
      <c r="D311" s="11">
        <f t="shared" si="72"/>
        <v>421570.1942734333</v>
      </c>
      <c r="E311" s="11">
        <f t="shared" si="87"/>
        <v>10286.125969255045</v>
      </c>
      <c r="F311" s="11">
        <f t="shared" si="73"/>
        <v>4215.701942734333</v>
      </c>
      <c r="G311" s="11">
        <f t="shared" si="88"/>
        <v>6070.4240265207118</v>
      </c>
      <c r="H311" s="11">
        <f t="shared" si="89"/>
        <v>415499.77024691261</v>
      </c>
    </row>
    <row r="312" spans="3:8">
      <c r="C312" s="8">
        <f t="shared" si="86"/>
        <v>309</v>
      </c>
      <c r="D312" s="11">
        <f t="shared" si="72"/>
        <v>415499.77024691261</v>
      </c>
      <c r="E312" s="11">
        <f t="shared" si="87"/>
        <v>10286.125969255045</v>
      </c>
      <c r="F312" s="11">
        <f t="shared" si="73"/>
        <v>4154.9977024691261</v>
      </c>
      <c r="G312" s="11">
        <f t="shared" si="88"/>
        <v>6131.1282667859186</v>
      </c>
      <c r="H312" s="11">
        <f t="shared" si="89"/>
        <v>409368.64198012667</v>
      </c>
    </row>
    <row r="313" spans="3:8">
      <c r="C313" s="8">
        <f t="shared" si="86"/>
        <v>310</v>
      </c>
      <c r="D313" s="11">
        <f t="shared" si="72"/>
        <v>409368.64198012667</v>
      </c>
      <c r="E313" s="11">
        <f t="shared" si="87"/>
        <v>10286.125969255045</v>
      </c>
      <c r="F313" s="11">
        <f t="shared" si="73"/>
        <v>4093.6864198012668</v>
      </c>
      <c r="G313" s="11">
        <f t="shared" si="88"/>
        <v>6192.4395494537785</v>
      </c>
      <c r="H313" s="11">
        <f t="shared" si="89"/>
        <v>403176.20243067289</v>
      </c>
    </row>
    <row r="314" spans="3:8">
      <c r="C314" s="8">
        <f t="shared" si="86"/>
        <v>311</v>
      </c>
      <c r="D314" s="11">
        <f t="shared" si="72"/>
        <v>403176.20243067289</v>
      </c>
      <c r="E314" s="11">
        <f t="shared" si="87"/>
        <v>10286.125969255045</v>
      </c>
      <c r="F314" s="11">
        <f t="shared" si="73"/>
        <v>4031.762024306729</v>
      </c>
      <c r="G314" s="11">
        <f t="shared" si="88"/>
        <v>6254.3639449483162</v>
      </c>
      <c r="H314" s="11">
        <f t="shared" si="89"/>
        <v>396921.83848572458</v>
      </c>
    </row>
    <row r="315" spans="3:8">
      <c r="C315" s="8">
        <f t="shared" si="86"/>
        <v>312</v>
      </c>
      <c r="D315" s="11">
        <f t="shared" si="72"/>
        <v>396921.83848572458</v>
      </c>
      <c r="E315" s="11">
        <f t="shared" si="87"/>
        <v>10286.125969255045</v>
      </c>
      <c r="F315" s="11">
        <f t="shared" si="73"/>
        <v>3969.2183848572458</v>
      </c>
      <c r="G315" s="11">
        <f t="shared" si="88"/>
        <v>6316.9075843977989</v>
      </c>
      <c r="H315" s="11">
        <f t="shared" si="89"/>
        <v>390604.93090132676</v>
      </c>
    </row>
    <row r="316" spans="3:8">
      <c r="C316" s="8">
        <f t="shared" si="86"/>
        <v>313</v>
      </c>
      <c r="D316" s="11">
        <f t="shared" si="72"/>
        <v>390604.93090132676</v>
      </c>
      <c r="E316" s="11">
        <f t="shared" si="87"/>
        <v>10286.125969255045</v>
      </c>
      <c r="F316" s="11">
        <f t="shared" si="73"/>
        <v>3906.0493090132677</v>
      </c>
      <c r="G316" s="11">
        <f t="shared" si="88"/>
        <v>6380.0766602417771</v>
      </c>
      <c r="H316" s="11">
        <f t="shared" si="89"/>
        <v>384224.85424108501</v>
      </c>
    </row>
    <row r="317" spans="3:8">
      <c r="C317" s="8">
        <f t="shared" si="86"/>
        <v>314</v>
      </c>
      <c r="D317" s="11">
        <f t="shared" si="72"/>
        <v>384224.85424108501</v>
      </c>
      <c r="E317" s="11">
        <f t="shared" si="87"/>
        <v>10286.125969255045</v>
      </c>
      <c r="F317" s="11">
        <f t="shared" si="73"/>
        <v>3842.24854241085</v>
      </c>
      <c r="G317" s="11">
        <f t="shared" si="88"/>
        <v>6443.8774268441948</v>
      </c>
      <c r="H317" s="11">
        <f t="shared" si="89"/>
        <v>377780.9768142408</v>
      </c>
    </row>
    <row r="318" spans="3:8">
      <c r="C318" s="8">
        <f t="shared" si="86"/>
        <v>315</v>
      </c>
      <c r="D318" s="11">
        <f t="shared" si="72"/>
        <v>377780.9768142408</v>
      </c>
      <c r="E318" s="11">
        <f t="shared" si="87"/>
        <v>10286.125969255045</v>
      </c>
      <c r="F318" s="11">
        <f t="shared" si="73"/>
        <v>3777.8097681424078</v>
      </c>
      <c r="G318" s="11">
        <f t="shared" si="88"/>
        <v>6508.3162011126369</v>
      </c>
      <c r="H318" s="11">
        <f t="shared" si="89"/>
        <v>371272.66061312816</v>
      </c>
    </row>
    <row r="319" spans="3:8">
      <c r="C319" s="8">
        <f t="shared" si="86"/>
        <v>316</v>
      </c>
      <c r="D319" s="11">
        <f t="shared" si="72"/>
        <v>371272.66061312816</v>
      </c>
      <c r="E319" s="11">
        <f t="shared" si="87"/>
        <v>10286.125969255045</v>
      </c>
      <c r="F319" s="11">
        <f t="shared" si="73"/>
        <v>3712.7266061312816</v>
      </c>
      <c r="G319" s="11">
        <f t="shared" si="88"/>
        <v>6573.3993631237627</v>
      </c>
      <c r="H319" s="11">
        <f t="shared" si="89"/>
        <v>364699.26125000441</v>
      </c>
    </row>
    <row r="320" spans="3:8">
      <c r="C320" s="8">
        <f t="shared" si="86"/>
        <v>317</v>
      </c>
      <c r="D320" s="11">
        <f t="shared" si="72"/>
        <v>364699.26125000441</v>
      </c>
      <c r="E320" s="11">
        <f t="shared" si="87"/>
        <v>10286.125969255045</v>
      </c>
      <c r="F320" s="11">
        <f t="shared" si="73"/>
        <v>3646.9926125000443</v>
      </c>
      <c r="G320" s="11">
        <f t="shared" si="88"/>
        <v>6639.1333567550009</v>
      </c>
      <c r="H320" s="11">
        <f t="shared" si="89"/>
        <v>358060.12789324939</v>
      </c>
    </row>
    <row r="321" spans="3:8">
      <c r="C321" s="8">
        <f t="shared" si="86"/>
        <v>318</v>
      </c>
      <c r="D321" s="11">
        <f t="shared" si="72"/>
        <v>358060.12789324939</v>
      </c>
      <c r="E321" s="11">
        <f t="shared" si="87"/>
        <v>10286.125969255045</v>
      </c>
      <c r="F321" s="11">
        <f t="shared" si="73"/>
        <v>3580.6012789324941</v>
      </c>
      <c r="G321" s="11">
        <f t="shared" si="88"/>
        <v>6705.5246903225507</v>
      </c>
      <c r="H321" s="11">
        <f t="shared" si="89"/>
        <v>351354.60320292681</v>
      </c>
    </row>
    <row r="322" spans="3:8">
      <c r="C322" s="8">
        <f t="shared" si="86"/>
        <v>319</v>
      </c>
      <c r="D322" s="11">
        <f t="shared" si="72"/>
        <v>351354.60320292681</v>
      </c>
      <c r="E322" s="11">
        <f t="shared" si="87"/>
        <v>10286.125969255045</v>
      </c>
      <c r="F322" s="11">
        <f t="shared" si="73"/>
        <v>3513.5460320292682</v>
      </c>
      <c r="G322" s="11">
        <f t="shared" si="88"/>
        <v>6772.579937225777</v>
      </c>
      <c r="H322" s="11">
        <f t="shared" si="89"/>
        <v>344582.02326570102</v>
      </c>
    </row>
    <row r="323" spans="3:8">
      <c r="C323" s="8">
        <f t="shared" si="86"/>
        <v>320</v>
      </c>
      <c r="D323" s="11">
        <f t="shared" si="72"/>
        <v>344582.02326570102</v>
      </c>
      <c r="E323" s="11">
        <f t="shared" si="87"/>
        <v>10286.125969255045</v>
      </c>
      <c r="F323" s="11">
        <f t="shared" si="73"/>
        <v>3445.8202326570104</v>
      </c>
      <c r="G323" s="11">
        <f t="shared" si="88"/>
        <v>6840.3057365980349</v>
      </c>
      <c r="H323" s="11">
        <f t="shared" si="89"/>
        <v>337741.71752910299</v>
      </c>
    </row>
    <row r="324" spans="3:8">
      <c r="C324" s="8">
        <f t="shared" si="86"/>
        <v>321</v>
      </c>
      <c r="D324" s="11">
        <f t="shared" ref="D324:D363" si="90">H323</f>
        <v>337741.71752910299</v>
      </c>
      <c r="E324" s="11">
        <f t="shared" si="87"/>
        <v>10286.125969255045</v>
      </c>
      <c r="F324" s="11">
        <f t="shared" ref="F324:F363" si="91">(B$4/B$2)*H323</f>
        <v>3377.4171752910297</v>
      </c>
      <c r="G324" s="11">
        <f t="shared" si="88"/>
        <v>6908.7087939640151</v>
      </c>
      <c r="H324" s="11">
        <f t="shared" si="89"/>
        <v>330833.00873513898</v>
      </c>
    </row>
    <row r="325" spans="3:8">
      <c r="C325" s="8">
        <f t="shared" ref="C325:C340" si="92">1+C324</f>
        <v>322</v>
      </c>
      <c r="D325" s="11">
        <f t="shared" si="90"/>
        <v>330833.00873513898</v>
      </c>
      <c r="E325" s="11">
        <f t="shared" ref="E325:E340" si="93">-B$6</f>
        <v>10286.125969255045</v>
      </c>
      <c r="F325" s="11">
        <f t="shared" si="91"/>
        <v>3308.3300873513899</v>
      </c>
      <c r="G325" s="11">
        <f t="shared" ref="G325:G340" si="94">E325-F325</f>
        <v>6977.7958819036548</v>
      </c>
      <c r="H325" s="11">
        <f t="shared" ref="H325:H340" si="95">D325-G325</f>
        <v>323855.21285323531</v>
      </c>
    </row>
    <row r="326" spans="3:8">
      <c r="C326" s="8">
        <f t="shared" si="92"/>
        <v>323</v>
      </c>
      <c r="D326" s="11">
        <f t="shared" si="90"/>
        <v>323855.21285323531</v>
      </c>
      <c r="E326" s="11">
        <f t="shared" si="93"/>
        <v>10286.125969255045</v>
      </c>
      <c r="F326" s="11">
        <f t="shared" si="91"/>
        <v>3238.552128532353</v>
      </c>
      <c r="G326" s="11">
        <f t="shared" si="94"/>
        <v>7047.5738407226918</v>
      </c>
      <c r="H326" s="11">
        <f t="shared" si="95"/>
        <v>316807.63901251263</v>
      </c>
    </row>
    <row r="327" spans="3:8">
      <c r="C327" s="8">
        <f t="shared" si="92"/>
        <v>324</v>
      </c>
      <c r="D327" s="11">
        <f t="shared" si="90"/>
        <v>316807.63901251263</v>
      </c>
      <c r="E327" s="11">
        <f t="shared" si="93"/>
        <v>10286.125969255045</v>
      </c>
      <c r="F327" s="11">
        <f t="shared" si="91"/>
        <v>3168.0763901251266</v>
      </c>
      <c r="G327" s="11">
        <f t="shared" si="94"/>
        <v>7118.0495791299181</v>
      </c>
      <c r="H327" s="11">
        <f t="shared" si="95"/>
        <v>309689.58943338273</v>
      </c>
    </row>
    <row r="328" spans="3:8">
      <c r="C328" s="8">
        <f t="shared" si="92"/>
        <v>325</v>
      </c>
      <c r="D328" s="11">
        <f t="shared" si="90"/>
        <v>309689.58943338273</v>
      </c>
      <c r="E328" s="11">
        <f t="shared" si="93"/>
        <v>10286.125969255045</v>
      </c>
      <c r="F328" s="11">
        <f t="shared" si="91"/>
        <v>3096.8958943338275</v>
      </c>
      <c r="G328" s="11">
        <f t="shared" si="94"/>
        <v>7189.2300749212172</v>
      </c>
      <c r="H328" s="11">
        <f t="shared" si="95"/>
        <v>302500.35935846152</v>
      </c>
    </row>
    <row r="329" spans="3:8">
      <c r="C329" s="8">
        <f t="shared" si="92"/>
        <v>326</v>
      </c>
      <c r="D329" s="11">
        <f t="shared" si="90"/>
        <v>302500.35935846152</v>
      </c>
      <c r="E329" s="11">
        <f t="shared" si="93"/>
        <v>10286.125969255045</v>
      </c>
      <c r="F329" s="11">
        <f t="shared" si="91"/>
        <v>3025.0035935846154</v>
      </c>
      <c r="G329" s="11">
        <f t="shared" si="94"/>
        <v>7261.1223756704294</v>
      </c>
      <c r="H329" s="11">
        <f t="shared" si="95"/>
        <v>295239.2369827911</v>
      </c>
    </row>
    <row r="330" spans="3:8">
      <c r="C330" s="8">
        <f t="shared" si="92"/>
        <v>327</v>
      </c>
      <c r="D330" s="11">
        <f t="shared" si="90"/>
        <v>295239.2369827911</v>
      </c>
      <c r="E330" s="11">
        <f t="shared" si="93"/>
        <v>10286.125969255045</v>
      </c>
      <c r="F330" s="11">
        <f t="shared" si="91"/>
        <v>2952.3923698279109</v>
      </c>
      <c r="G330" s="11">
        <f t="shared" si="94"/>
        <v>7333.7335994271343</v>
      </c>
      <c r="H330" s="11">
        <f t="shared" si="95"/>
        <v>287905.50338336395</v>
      </c>
    </row>
    <row r="331" spans="3:8">
      <c r="C331" s="8">
        <f t="shared" si="92"/>
        <v>328</v>
      </c>
      <c r="D331" s="11">
        <f t="shared" si="90"/>
        <v>287905.50338336395</v>
      </c>
      <c r="E331" s="11">
        <f t="shared" si="93"/>
        <v>10286.125969255045</v>
      </c>
      <c r="F331" s="11">
        <f t="shared" si="91"/>
        <v>2879.0550338336393</v>
      </c>
      <c r="G331" s="11">
        <f t="shared" si="94"/>
        <v>7407.070935421405</v>
      </c>
      <c r="H331" s="11">
        <f t="shared" si="95"/>
        <v>280498.43244794256</v>
      </c>
    </row>
    <row r="332" spans="3:8">
      <c r="C332" s="8">
        <f t="shared" si="92"/>
        <v>329</v>
      </c>
      <c r="D332" s="11">
        <f t="shared" si="90"/>
        <v>280498.43244794256</v>
      </c>
      <c r="E332" s="11">
        <f t="shared" si="93"/>
        <v>10286.125969255045</v>
      </c>
      <c r="F332" s="11">
        <f t="shared" si="91"/>
        <v>2804.9843244794256</v>
      </c>
      <c r="G332" s="11">
        <f t="shared" si="94"/>
        <v>7481.1416447756192</v>
      </c>
      <c r="H332" s="11">
        <f t="shared" si="95"/>
        <v>273017.29080316692</v>
      </c>
    </row>
    <row r="333" spans="3:8">
      <c r="C333" s="8">
        <f t="shared" si="92"/>
        <v>330</v>
      </c>
      <c r="D333" s="11">
        <f t="shared" si="90"/>
        <v>273017.29080316692</v>
      </c>
      <c r="E333" s="11">
        <f t="shared" si="93"/>
        <v>10286.125969255045</v>
      </c>
      <c r="F333" s="11">
        <f t="shared" si="91"/>
        <v>2730.1729080316691</v>
      </c>
      <c r="G333" s="11">
        <f t="shared" si="94"/>
        <v>7555.9530612233757</v>
      </c>
      <c r="H333" s="11">
        <f t="shared" si="95"/>
        <v>265461.33774194354</v>
      </c>
    </row>
    <row r="334" spans="3:8">
      <c r="C334" s="8">
        <f t="shared" si="92"/>
        <v>331</v>
      </c>
      <c r="D334" s="11">
        <f t="shared" si="90"/>
        <v>265461.33774194354</v>
      </c>
      <c r="E334" s="11">
        <f t="shared" si="93"/>
        <v>10286.125969255045</v>
      </c>
      <c r="F334" s="11">
        <f t="shared" si="91"/>
        <v>2654.6133774194354</v>
      </c>
      <c r="G334" s="11">
        <f t="shared" si="94"/>
        <v>7631.5125918356098</v>
      </c>
      <c r="H334" s="11">
        <f t="shared" si="95"/>
        <v>257829.82515010794</v>
      </c>
    </row>
    <row r="335" spans="3:8">
      <c r="C335" s="8">
        <f t="shared" si="92"/>
        <v>332</v>
      </c>
      <c r="D335" s="11">
        <f t="shared" si="90"/>
        <v>257829.82515010794</v>
      </c>
      <c r="E335" s="11">
        <f t="shared" si="93"/>
        <v>10286.125969255045</v>
      </c>
      <c r="F335" s="11">
        <f t="shared" si="91"/>
        <v>2578.2982515010794</v>
      </c>
      <c r="G335" s="11">
        <f t="shared" si="94"/>
        <v>7707.8277177539658</v>
      </c>
      <c r="H335" s="11">
        <f t="shared" si="95"/>
        <v>250121.99743235396</v>
      </c>
    </row>
    <row r="336" spans="3:8">
      <c r="C336" s="8">
        <f t="shared" si="92"/>
        <v>333</v>
      </c>
      <c r="D336" s="11">
        <f t="shared" si="90"/>
        <v>250121.99743235396</v>
      </c>
      <c r="E336" s="11">
        <f t="shared" si="93"/>
        <v>10286.125969255045</v>
      </c>
      <c r="F336" s="11">
        <f t="shared" si="91"/>
        <v>2501.2199743235396</v>
      </c>
      <c r="G336" s="11">
        <f t="shared" si="94"/>
        <v>7784.9059949315051</v>
      </c>
      <c r="H336" s="11">
        <f t="shared" si="95"/>
        <v>242337.09143742247</v>
      </c>
    </row>
    <row r="337" spans="3:8">
      <c r="C337" s="8">
        <f t="shared" si="92"/>
        <v>334</v>
      </c>
      <c r="D337" s="11">
        <f t="shared" si="90"/>
        <v>242337.09143742247</v>
      </c>
      <c r="E337" s="11">
        <f t="shared" si="93"/>
        <v>10286.125969255045</v>
      </c>
      <c r="F337" s="11">
        <f t="shared" si="91"/>
        <v>2423.3709143742249</v>
      </c>
      <c r="G337" s="11">
        <f t="shared" si="94"/>
        <v>7862.7550548808194</v>
      </c>
      <c r="H337" s="11">
        <f t="shared" si="95"/>
        <v>234474.33638254166</v>
      </c>
    </row>
    <row r="338" spans="3:8">
      <c r="C338" s="8">
        <f t="shared" si="92"/>
        <v>335</v>
      </c>
      <c r="D338" s="11">
        <f t="shared" si="90"/>
        <v>234474.33638254166</v>
      </c>
      <c r="E338" s="11">
        <f t="shared" si="93"/>
        <v>10286.125969255045</v>
      </c>
      <c r="F338" s="11">
        <f t="shared" si="91"/>
        <v>2344.7433638254165</v>
      </c>
      <c r="G338" s="11">
        <f t="shared" si="94"/>
        <v>7941.3826054296278</v>
      </c>
      <c r="H338" s="11">
        <f t="shared" si="95"/>
        <v>226532.95377711204</v>
      </c>
    </row>
    <row r="339" spans="3:8">
      <c r="C339" s="8">
        <f t="shared" si="92"/>
        <v>336</v>
      </c>
      <c r="D339" s="11">
        <f t="shared" si="90"/>
        <v>226532.95377711204</v>
      </c>
      <c r="E339" s="11">
        <f t="shared" si="93"/>
        <v>10286.125969255045</v>
      </c>
      <c r="F339" s="11">
        <f t="shared" si="91"/>
        <v>2265.3295377711206</v>
      </c>
      <c r="G339" s="11">
        <f t="shared" si="94"/>
        <v>8020.7964314839246</v>
      </c>
      <c r="H339" s="11">
        <f t="shared" si="95"/>
        <v>218512.1573456281</v>
      </c>
    </row>
    <row r="340" spans="3:8">
      <c r="C340" s="8">
        <f t="shared" si="92"/>
        <v>337</v>
      </c>
      <c r="D340" s="11">
        <f t="shared" si="90"/>
        <v>218512.1573456281</v>
      </c>
      <c r="E340" s="11">
        <f t="shared" si="93"/>
        <v>10286.125969255045</v>
      </c>
      <c r="F340" s="11">
        <f t="shared" si="91"/>
        <v>2185.1215734562811</v>
      </c>
      <c r="G340" s="11">
        <f t="shared" si="94"/>
        <v>8101.0043957987637</v>
      </c>
      <c r="H340" s="11">
        <f t="shared" si="95"/>
        <v>210411.15294982935</v>
      </c>
    </row>
    <row r="341" spans="3:8">
      <c r="C341" s="8">
        <f t="shared" ref="C341:C356" si="96">1+C340</f>
        <v>338</v>
      </c>
      <c r="D341" s="11">
        <f t="shared" si="90"/>
        <v>210411.15294982935</v>
      </c>
      <c r="E341" s="11">
        <f t="shared" ref="E341:E356" si="97">-B$6</f>
        <v>10286.125969255045</v>
      </c>
      <c r="F341" s="11">
        <f t="shared" si="91"/>
        <v>2104.1115294982937</v>
      </c>
      <c r="G341" s="11">
        <f t="shared" ref="G341:G356" si="98">E341-F341</f>
        <v>8182.014439756751</v>
      </c>
      <c r="H341" s="11">
        <f t="shared" ref="H341:H356" si="99">D341-G341</f>
        <v>202229.1385100726</v>
      </c>
    </row>
    <row r="342" spans="3:8">
      <c r="C342" s="8">
        <f t="shared" si="96"/>
        <v>339</v>
      </c>
      <c r="D342" s="11">
        <f t="shared" si="90"/>
        <v>202229.1385100726</v>
      </c>
      <c r="E342" s="11">
        <f t="shared" si="97"/>
        <v>10286.125969255045</v>
      </c>
      <c r="F342" s="11">
        <f t="shared" si="91"/>
        <v>2022.2913851007261</v>
      </c>
      <c r="G342" s="11">
        <f t="shared" si="98"/>
        <v>8263.8345841543196</v>
      </c>
      <c r="H342" s="11">
        <f t="shared" si="99"/>
        <v>193965.3039259183</v>
      </c>
    </row>
    <row r="343" spans="3:8">
      <c r="C343" s="8">
        <f t="shared" si="96"/>
        <v>340</v>
      </c>
      <c r="D343" s="11">
        <f t="shared" si="90"/>
        <v>193965.3039259183</v>
      </c>
      <c r="E343" s="11">
        <f t="shared" si="97"/>
        <v>10286.125969255045</v>
      </c>
      <c r="F343" s="11">
        <f t="shared" si="91"/>
        <v>1939.6530392591831</v>
      </c>
      <c r="G343" s="11">
        <f t="shared" si="98"/>
        <v>8346.4729299958617</v>
      </c>
      <c r="H343" s="11">
        <f t="shared" si="99"/>
        <v>185618.83099592244</v>
      </c>
    </row>
    <row r="344" spans="3:8">
      <c r="C344" s="8">
        <f t="shared" si="96"/>
        <v>341</v>
      </c>
      <c r="D344" s="11">
        <f t="shared" si="90"/>
        <v>185618.83099592244</v>
      </c>
      <c r="E344" s="11">
        <f t="shared" si="97"/>
        <v>10286.125969255045</v>
      </c>
      <c r="F344" s="11">
        <f t="shared" si="91"/>
        <v>1856.1883099592244</v>
      </c>
      <c r="G344" s="11">
        <f t="shared" si="98"/>
        <v>8429.9376592958197</v>
      </c>
      <c r="H344" s="11">
        <f t="shared" si="99"/>
        <v>177188.89333662661</v>
      </c>
    </row>
    <row r="345" spans="3:8">
      <c r="C345" s="8">
        <f t="shared" si="96"/>
        <v>342</v>
      </c>
      <c r="D345" s="11">
        <f t="shared" si="90"/>
        <v>177188.89333662661</v>
      </c>
      <c r="E345" s="11">
        <f t="shared" si="97"/>
        <v>10286.125969255045</v>
      </c>
      <c r="F345" s="11">
        <f t="shared" si="91"/>
        <v>1771.8889333662662</v>
      </c>
      <c r="G345" s="11">
        <f t="shared" si="98"/>
        <v>8514.2370358887783</v>
      </c>
      <c r="H345" s="11">
        <f t="shared" si="99"/>
        <v>168674.65630073784</v>
      </c>
    </row>
    <row r="346" spans="3:8">
      <c r="C346" s="8">
        <f t="shared" si="96"/>
        <v>343</v>
      </c>
      <c r="D346" s="11">
        <f t="shared" si="90"/>
        <v>168674.65630073784</v>
      </c>
      <c r="E346" s="11">
        <f t="shared" si="97"/>
        <v>10286.125969255045</v>
      </c>
      <c r="F346" s="11">
        <f t="shared" si="91"/>
        <v>1686.7465630073784</v>
      </c>
      <c r="G346" s="11">
        <f t="shared" si="98"/>
        <v>8599.3794062476663</v>
      </c>
      <c r="H346" s="11">
        <f t="shared" si="99"/>
        <v>160075.27689449018</v>
      </c>
    </row>
    <row r="347" spans="3:8">
      <c r="C347" s="8">
        <f t="shared" si="96"/>
        <v>344</v>
      </c>
      <c r="D347" s="11">
        <f t="shared" si="90"/>
        <v>160075.27689449018</v>
      </c>
      <c r="E347" s="11">
        <f t="shared" si="97"/>
        <v>10286.125969255045</v>
      </c>
      <c r="F347" s="11">
        <f t="shared" si="91"/>
        <v>1600.7527689449018</v>
      </c>
      <c r="G347" s="11">
        <f t="shared" si="98"/>
        <v>8685.3732003101431</v>
      </c>
      <c r="H347" s="11">
        <f t="shared" si="99"/>
        <v>151389.90369418004</v>
      </c>
    </row>
    <row r="348" spans="3:8">
      <c r="C348" s="8">
        <f t="shared" si="96"/>
        <v>345</v>
      </c>
      <c r="D348" s="11">
        <f t="shared" si="90"/>
        <v>151389.90369418004</v>
      </c>
      <c r="E348" s="11">
        <f t="shared" si="97"/>
        <v>10286.125969255045</v>
      </c>
      <c r="F348" s="11">
        <f t="shared" si="91"/>
        <v>1513.8990369418004</v>
      </c>
      <c r="G348" s="11">
        <f t="shared" si="98"/>
        <v>8772.2269323132441</v>
      </c>
      <c r="H348" s="11">
        <f t="shared" si="99"/>
        <v>142617.67676186681</v>
      </c>
    </row>
    <row r="349" spans="3:8">
      <c r="C349" s="8">
        <f t="shared" si="96"/>
        <v>346</v>
      </c>
      <c r="D349" s="11">
        <f t="shared" si="90"/>
        <v>142617.67676186681</v>
      </c>
      <c r="E349" s="11">
        <f t="shared" si="97"/>
        <v>10286.125969255045</v>
      </c>
      <c r="F349" s="11">
        <f t="shared" si="91"/>
        <v>1426.176767618668</v>
      </c>
      <c r="G349" s="11">
        <f t="shared" si="98"/>
        <v>8859.9492016363765</v>
      </c>
      <c r="H349" s="11">
        <f t="shared" si="99"/>
        <v>133757.72756023044</v>
      </c>
    </row>
    <row r="350" spans="3:8">
      <c r="C350" s="8">
        <f t="shared" si="96"/>
        <v>347</v>
      </c>
      <c r="D350" s="11">
        <f t="shared" si="90"/>
        <v>133757.72756023044</v>
      </c>
      <c r="E350" s="11">
        <f t="shared" si="97"/>
        <v>10286.125969255045</v>
      </c>
      <c r="F350" s="11">
        <f t="shared" si="91"/>
        <v>1337.5772756023046</v>
      </c>
      <c r="G350" s="11">
        <f t="shared" si="98"/>
        <v>8948.5486936527395</v>
      </c>
      <c r="H350" s="11">
        <f t="shared" si="99"/>
        <v>124809.1788665777</v>
      </c>
    </row>
    <row r="351" spans="3:8">
      <c r="C351" s="8">
        <f t="shared" si="96"/>
        <v>348</v>
      </c>
      <c r="D351" s="11">
        <f t="shared" si="90"/>
        <v>124809.1788665777</v>
      </c>
      <c r="E351" s="11">
        <f t="shared" si="97"/>
        <v>10286.125969255045</v>
      </c>
      <c r="F351" s="11">
        <f t="shared" si="91"/>
        <v>1248.0917886657769</v>
      </c>
      <c r="G351" s="11">
        <f t="shared" si="98"/>
        <v>9038.0341805892676</v>
      </c>
      <c r="H351" s="11">
        <f t="shared" si="99"/>
        <v>115771.14468598843</v>
      </c>
    </row>
    <row r="352" spans="3:8">
      <c r="C352" s="8">
        <f t="shared" si="96"/>
        <v>349</v>
      </c>
      <c r="D352" s="11">
        <f t="shared" si="90"/>
        <v>115771.14468598843</v>
      </c>
      <c r="E352" s="11">
        <f t="shared" si="97"/>
        <v>10286.125969255045</v>
      </c>
      <c r="F352" s="11">
        <f t="shared" si="91"/>
        <v>1157.7114468598843</v>
      </c>
      <c r="G352" s="11">
        <f t="shared" si="98"/>
        <v>9128.41452239516</v>
      </c>
      <c r="H352" s="11">
        <f t="shared" si="99"/>
        <v>106642.73016359327</v>
      </c>
    </row>
    <row r="353" spans="3:8">
      <c r="C353" s="8">
        <f t="shared" si="96"/>
        <v>350</v>
      </c>
      <c r="D353" s="11">
        <f t="shared" si="90"/>
        <v>106642.73016359327</v>
      </c>
      <c r="E353" s="11">
        <f t="shared" si="97"/>
        <v>10286.125969255045</v>
      </c>
      <c r="F353" s="11">
        <f t="shared" si="91"/>
        <v>1066.4273016359327</v>
      </c>
      <c r="G353" s="11">
        <f t="shared" si="98"/>
        <v>9219.6986676191118</v>
      </c>
      <c r="H353" s="11">
        <f t="shared" si="99"/>
        <v>97423.031495974152</v>
      </c>
    </row>
    <row r="354" spans="3:8">
      <c r="C354" s="8">
        <f t="shared" si="96"/>
        <v>351</v>
      </c>
      <c r="D354" s="11">
        <f t="shared" si="90"/>
        <v>97423.031495974152</v>
      </c>
      <c r="E354" s="11">
        <f t="shared" si="97"/>
        <v>10286.125969255045</v>
      </c>
      <c r="F354" s="11">
        <f t="shared" si="91"/>
        <v>974.23031495974158</v>
      </c>
      <c r="G354" s="11">
        <f t="shared" si="98"/>
        <v>9311.8956542953038</v>
      </c>
      <c r="H354" s="11">
        <f t="shared" si="99"/>
        <v>88111.135841678843</v>
      </c>
    </row>
    <row r="355" spans="3:8">
      <c r="C355" s="8">
        <f t="shared" si="96"/>
        <v>352</v>
      </c>
      <c r="D355" s="11">
        <f t="shared" si="90"/>
        <v>88111.135841678843</v>
      </c>
      <c r="E355" s="11">
        <f t="shared" si="97"/>
        <v>10286.125969255045</v>
      </c>
      <c r="F355" s="11">
        <f t="shared" si="91"/>
        <v>881.11135841678845</v>
      </c>
      <c r="G355" s="11">
        <f t="shared" si="98"/>
        <v>9405.014610838256</v>
      </c>
      <c r="H355" s="11">
        <f t="shared" si="99"/>
        <v>78706.121230840581</v>
      </c>
    </row>
    <row r="356" spans="3:8">
      <c r="C356" s="8">
        <f t="shared" si="96"/>
        <v>353</v>
      </c>
      <c r="D356" s="11">
        <f t="shared" si="90"/>
        <v>78706.121230840581</v>
      </c>
      <c r="E356" s="11">
        <f t="shared" si="97"/>
        <v>10286.125969255045</v>
      </c>
      <c r="F356" s="11">
        <f t="shared" si="91"/>
        <v>787.06121230840586</v>
      </c>
      <c r="G356" s="11">
        <f t="shared" si="98"/>
        <v>9499.0647569466382</v>
      </c>
      <c r="H356" s="11">
        <f t="shared" si="99"/>
        <v>69207.056473893943</v>
      </c>
    </row>
    <row r="357" spans="3:8">
      <c r="C357" s="8">
        <f t="shared" ref="C357:C363" si="100">1+C356</f>
        <v>354</v>
      </c>
      <c r="D357" s="11">
        <f t="shared" si="90"/>
        <v>69207.056473893943</v>
      </c>
      <c r="E357" s="11">
        <f t="shared" ref="E357:E363" si="101">-B$6</f>
        <v>10286.125969255045</v>
      </c>
      <c r="F357" s="11">
        <f t="shared" si="91"/>
        <v>692.07056473893942</v>
      </c>
      <c r="G357" s="11">
        <f t="shared" ref="G357:G363" si="102">E357-F357</f>
        <v>9594.0554045161061</v>
      </c>
      <c r="H357" s="11">
        <f t="shared" ref="H357:H363" si="103">D357-G357</f>
        <v>59613.001069377839</v>
      </c>
    </row>
    <row r="358" spans="3:8">
      <c r="C358" s="8">
        <f t="shared" si="100"/>
        <v>355</v>
      </c>
      <c r="D358" s="11">
        <f t="shared" si="90"/>
        <v>59613.001069377839</v>
      </c>
      <c r="E358" s="11">
        <f t="shared" si="101"/>
        <v>10286.125969255045</v>
      </c>
      <c r="F358" s="11">
        <f t="shared" si="91"/>
        <v>596.13001069377844</v>
      </c>
      <c r="G358" s="11">
        <f t="shared" si="102"/>
        <v>9689.9959585612669</v>
      </c>
      <c r="H358" s="11">
        <f t="shared" si="103"/>
        <v>49923.005110816572</v>
      </c>
    </row>
    <row r="359" spans="3:8">
      <c r="C359" s="8">
        <f t="shared" si="100"/>
        <v>356</v>
      </c>
      <c r="D359" s="11">
        <f t="shared" si="90"/>
        <v>49923.005110816572</v>
      </c>
      <c r="E359" s="11">
        <f t="shared" si="101"/>
        <v>10286.125969255045</v>
      </c>
      <c r="F359" s="11">
        <f t="shared" si="91"/>
        <v>499.23005110816575</v>
      </c>
      <c r="G359" s="11">
        <f t="shared" si="102"/>
        <v>9786.8959181468781</v>
      </c>
      <c r="H359" s="11">
        <f t="shared" si="103"/>
        <v>40136.109192669697</v>
      </c>
    </row>
    <row r="360" spans="3:8">
      <c r="C360" s="8">
        <f t="shared" si="100"/>
        <v>357</v>
      </c>
      <c r="D360" s="11">
        <f t="shared" si="90"/>
        <v>40136.109192669697</v>
      </c>
      <c r="E360" s="11">
        <f t="shared" si="101"/>
        <v>10286.125969255045</v>
      </c>
      <c r="F360" s="11">
        <f t="shared" si="91"/>
        <v>401.36109192669699</v>
      </c>
      <c r="G360" s="11">
        <f t="shared" si="102"/>
        <v>9884.7648773283472</v>
      </c>
      <c r="H360" s="11">
        <f t="shared" si="103"/>
        <v>30251.34431534135</v>
      </c>
    </row>
    <row r="361" spans="3:8">
      <c r="C361" s="8">
        <f t="shared" si="100"/>
        <v>358</v>
      </c>
      <c r="D361" s="11">
        <f t="shared" si="90"/>
        <v>30251.34431534135</v>
      </c>
      <c r="E361" s="11">
        <f t="shared" si="101"/>
        <v>10286.125969255045</v>
      </c>
      <c r="F361" s="11">
        <f t="shared" si="91"/>
        <v>302.5134431534135</v>
      </c>
      <c r="G361" s="11">
        <f t="shared" si="102"/>
        <v>9983.6125261016314</v>
      </c>
      <c r="H361" s="11">
        <f t="shared" si="103"/>
        <v>20267.731789239719</v>
      </c>
    </row>
    <row r="362" spans="3:8">
      <c r="C362" s="8">
        <f t="shared" si="100"/>
        <v>359</v>
      </c>
      <c r="D362" s="11">
        <f t="shared" si="90"/>
        <v>20267.731789239719</v>
      </c>
      <c r="E362" s="11">
        <f t="shared" si="101"/>
        <v>10286.125969255045</v>
      </c>
      <c r="F362" s="11">
        <f t="shared" si="91"/>
        <v>202.67731789239718</v>
      </c>
      <c r="G362" s="11">
        <f t="shared" si="102"/>
        <v>10083.448651362647</v>
      </c>
      <c r="H362" s="11">
        <f t="shared" si="103"/>
        <v>10184.283137877072</v>
      </c>
    </row>
    <row r="363" spans="3:8">
      <c r="C363" s="8">
        <f t="shared" si="100"/>
        <v>360</v>
      </c>
      <c r="D363" s="11">
        <f t="shared" si="90"/>
        <v>10184.283137877072</v>
      </c>
      <c r="E363" s="11">
        <f t="shared" si="101"/>
        <v>10286.125969255045</v>
      </c>
      <c r="F363" s="11">
        <f t="shared" si="91"/>
        <v>101.84283137877071</v>
      </c>
      <c r="G363" s="11">
        <f t="shared" si="102"/>
        <v>10184.283137876275</v>
      </c>
      <c r="H363" s="11">
        <f t="shared" si="103"/>
        <v>7.9671735875308514E-10</v>
      </c>
    </row>
  </sheetData>
  <phoneticPr fontId="2" type="noConversion"/>
  <printOptions gridLines="1" gridLinesSet="0"/>
  <pageMargins left="0.75" right="0.75" top="1" bottom="1" header="0.5" footer="0.5"/>
  <pageSetup orientation="portrait" horizontalDpi="4294967292" r:id="rId1"/>
  <headerFooter alignWithMargins="0">
    <oddHeader>&amp;A</oddHeader>
    <oddFooter>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3"/>
  <sheetViews>
    <sheetView workbookViewId="0"/>
  </sheetViews>
  <sheetFormatPr defaultColWidth="9.140625" defaultRowHeight="11.25"/>
  <cols>
    <col min="1" max="1" width="9.140625" style="5"/>
    <col min="2" max="2" width="12.7109375" style="5" customWidth="1"/>
    <col min="3" max="3" width="7.42578125" style="5" customWidth="1"/>
    <col min="4" max="4" width="11.85546875" style="5" customWidth="1"/>
    <col min="5" max="5" width="9.28515625" style="5" bestFit="1" customWidth="1"/>
    <col min="6" max="6" width="9.140625" style="5"/>
    <col min="7" max="7" width="9.85546875" style="5" customWidth="1"/>
    <col min="8" max="8" width="11.28515625" style="5" customWidth="1"/>
    <col min="9" max="16384" width="9.140625" style="5"/>
  </cols>
  <sheetData>
    <row r="1" spans="1:11">
      <c r="A1" s="5" t="s">
        <v>0</v>
      </c>
      <c r="D1" s="13" t="s">
        <v>26</v>
      </c>
      <c r="F1" s="13" t="s">
        <v>25</v>
      </c>
      <c r="G1" s="13" t="s">
        <v>24</v>
      </c>
      <c r="H1" s="13" t="s">
        <v>26</v>
      </c>
    </row>
    <row r="2" spans="1:11">
      <c r="A2" s="5" t="s">
        <v>1</v>
      </c>
      <c r="B2" s="5">
        <v>12</v>
      </c>
      <c r="C2" s="6" t="s">
        <v>2</v>
      </c>
      <c r="D2" s="13" t="s">
        <v>22</v>
      </c>
      <c r="E2" s="13" t="s">
        <v>21</v>
      </c>
      <c r="F2" s="13" t="s">
        <v>100</v>
      </c>
      <c r="G2" s="13" t="s">
        <v>101</v>
      </c>
      <c r="H2" s="13" t="s">
        <v>23</v>
      </c>
      <c r="K2" s="5" t="s">
        <v>0</v>
      </c>
    </row>
    <row r="3" spans="1:11">
      <c r="A3" s="7" t="s">
        <v>3</v>
      </c>
      <c r="B3" s="5">
        <v>30</v>
      </c>
      <c r="C3" s="8">
        <v>0</v>
      </c>
      <c r="D3" s="10"/>
      <c r="E3" s="6"/>
      <c r="F3" s="6"/>
      <c r="G3" s="6"/>
      <c r="H3" s="11">
        <f>B5</f>
        <v>1000000</v>
      </c>
    </row>
    <row r="4" spans="1:11">
      <c r="A4" s="11" t="s">
        <v>4</v>
      </c>
      <c r="B4" s="12">
        <v>0.12</v>
      </c>
      <c r="C4" s="8">
        <f>1+C3</f>
        <v>1</v>
      </c>
      <c r="D4" s="11">
        <f t="shared" ref="D4:D67" si="0">H3</f>
        <v>1000000</v>
      </c>
      <c r="E4" s="11">
        <f>-B$6</f>
        <v>8255.7561668497619</v>
      </c>
      <c r="F4" s="11">
        <f t="shared" ref="F4:F67" si="1">(B$4/B$2)*H3</f>
        <v>10000</v>
      </c>
      <c r="G4" s="11">
        <f>E4-F4</f>
        <v>-1744.2438331502381</v>
      </c>
      <c r="H4" s="11">
        <f>D4-G4</f>
        <v>1001744.2438331502</v>
      </c>
    </row>
    <row r="5" spans="1:11">
      <c r="A5" s="5" t="s">
        <v>5</v>
      </c>
      <c r="B5" s="11">
        <v>1000000</v>
      </c>
      <c r="C5" s="8">
        <f t="shared" ref="C5:C20" si="2">1+C4</f>
        <v>2</v>
      </c>
      <c r="D5" s="11">
        <f t="shared" si="0"/>
        <v>1001744.2438331502</v>
      </c>
      <c r="E5" s="11">
        <f t="shared" ref="E5:E15" si="3">-B$6</f>
        <v>8255.7561668497619</v>
      </c>
      <c r="F5" s="11">
        <f t="shared" si="1"/>
        <v>10017.442438331504</v>
      </c>
      <c r="G5" s="11">
        <f t="shared" ref="G5:G20" si="4">E5-F5</f>
        <v>-1761.6862714817416</v>
      </c>
      <c r="H5" s="11">
        <f t="shared" ref="H5:H20" si="5">D5-G5</f>
        <v>1003505.930104632</v>
      </c>
    </row>
    <row r="6" spans="1:11">
      <c r="A6" s="5" t="s">
        <v>6</v>
      </c>
      <c r="B6" s="11">
        <f>B5/(PV(B4/B2,12,1)+1.075*PV(B4/B2,12,1)/(1+B4/B2)^12+1.075^2*PV(B4/B2,12,1)/(1+B4/B2)^24+1.075^3*PV(B4/B2,12,1)/(1+B4/B2)^36+1.075^4*PV(B4/B2,312,1)/(1+B4/B2)^48)</f>
        <v>-8255.7561668497619</v>
      </c>
      <c r="C6" s="8">
        <f t="shared" si="2"/>
        <v>3</v>
      </c>
      <c r="D6" s="11">
        <f t="shared" si="0"/>
        <v>1003505.930104632</v>
      </c>
      <c r="E6" s="11">
        <f t="shared" si="3"/>
        <v>8255.7561668497619</v>
      </c>
      <c r="F6" s="11">
        <f t="shared" si="1"/>
        <v>10035.05930104632</v>
      </c>
      <c r="G6" s="11">
        <f t="shared" si="4"/>
        <v>-1779.3031341965579</v>
      </c>
      <c r="H6" s="11">
        <f t="shared" si="5"/>
        <v>1005285.2332388286</v>
      </c>
    </row>
    <row r="7" spans="1:11">
      <c r="A7" s="5" t="s">
        <v>7</v>
      </c>
      <c r="B7" s="5">
        <v>0</v>
      </c>
      <c r="C7" s="8">
        <f t="shared" si="2"/>
        <v>4</v>
      </c>
      <c r="D7" s="11">
        <f t="shared" si="0"/>
        <v>1005285.2332388286</v>
      </c>
      <c r="E7" s="11">
        <f t="shared" si="3"/>
        <v>8255.7561668497619</v>
      </c>
      <c r="F7" s="11">
        <f t="shared" si="1"/>
        <v>10052.852332388286</v>
      </c>
      <c r="G7" s="11">
        <f t="shared" si="4"/>
        <v>-1797.0961655385236</v>
      </c>
      <c r="H7" s="11">
        <f t="shared" si="5"/>
        <v>1007082.3294043671</v>
      </c>
    </row>
    <row r="8" spans="1:11">
      <c r="C8" s="8">
        <f t="shared" si="2"/>
        <v>5</v>
      </c>
      <c r="D8" s="11">
        <f t="shared" si="0"/>
        <v>1007082.3294043671</v>
      </c>
      <c r="E8" s="11">
        <f t="shared" si="3"/>
        <v>8255.7561668497619</v>
      </c>
      <c r="F8" s="11">
        <f t="shared" si="1"/>
        <v>10070.823294043672</v>
      </c>
      <c r="G8" s="11">
        <f t="shared" si="4"/>
        <v>-1815.06712719391</v>
      </c>
      <c r="H8" s="11">
        <f t="shared" si="5"/>
        <v>1008897.396531561</v>
      </c>
    </row>
    <row r="9" spans="1:11">
      <c r="B9" s="9"/>
      <c r="C9" s="8">
        <f t="shared" si="2"/>
        <v>6</v>
      </c>
      <c r="D9" s="11">
        <f t="shared" si="0"/>
        <v>1008897.396531561</v>
      </c>
      <c r="E9" s="11">
        <f t="shared" si="3"/>
        <v>8255.7561668497619</v>
      </c>
      <c r="F9" s="11">
        <f t="shared" si="1"/>
        <v>10088.97396531561</v>
      </c>
      <c r="G9" s="11">
        <f t="shared" si="4"/>
        <v>-1833.2177984658483</v>
      </c>
      <c r="H9" s="11">
        <f t="shared" si="5"/>
        <v>1010730.6143300269</v>
      </c>
    </row>
    <row r="10" spans="1:11">
      <c r="C10" s="8">
        <f t="shared" si="2"/>
        <v>7</v>
      </c>
      <c r="D10" s="11">
        <f t="shared" si="0"/>
        <v>1010730.6143300269</v>
      </c>
      <c r="E10" s="11">
        <f t="shared" si="3"/>
        <v>8255.7561668497619</v>
      </c>
      <c r="F10" s="11">
        <f t="shared" si="1"/>
        <v>10107.306143300269</v>
      </c>
      <c r="G10" s="11">
        <f t="shared" si="4"/>
        <v>-1851.5499764505075</v>
      </c>
      <c r="H10" s="11">
        <f t="shared" si="5"/>
        <v>1012582.1643064774</v>
      </c>
    </row>
    <row r="11" spans="1:11">
      <c r="C11" s="8">
        <f t="shared" si="2"/>
        <v>8</v>
      </c>
      <c r="D11" s="11">
        <f t="shared" si="0"/>
        <v>1012582.1643064774</v>
      </c>
      <c r="E11" s="11">
        <f t="shared" si="3"/>
        <v>8255.7561668497619</v>
      </c>
      <c r="F11" s="11">
        <f t="shared" si="1"/>
        <v>10125.821643064774</v>
      </c>
      <c r="G11" s="11">
        <f t="shared" si="4"/>
        <v>-1870.0654762150116</v>
      </c>
      <c r="H11" s="11">
        <f t="shared" si="5"/>
        <v>1014452.2297826924</v>
      </c>
    </row>
    <row r="12" spans="1:11">
      <c r="C12" s="8">
        <f t="shared" si="2"/>
        <v>9</v>
      </c>
      <c r="D12" s="11">
        <f t="shared" si="0"/>
        <v>1014452.2297826924</v>
      </c>
      <c r="E12" s="11">
        <f t="shared" si="3"/>
        <v>8255.7561668497619</v>
      </c>
      <c r="F12" s="11">
        <f t="shared" si="1"/>
        <v>10144.522297826925</v>
      </c>
      <c r="G12" s="11">
        <f t="shared" si="4"/>
        <v>-1888.7661309771629</v>
      </c>
      <c r="H12" s="11">
        <f t="shared" si="5"/>
        <v>1016340.9959136696</v>
      </c>
    </row>
    <row r="13" spans="1:11">
      <c r="C13" s="8">
        <f t="shared" si="2"/>
        <v>10</v>
      </c>
      <c r="D13" s="11">
        <f t="shared" si="0"/>
        <v>1016340.9959136696</v>
      </c>
      <c r="E13" s="11">
        <f t="shared" si="3"/>
        <v>8255.7561668497619</v>
      </c>
      <c r="F13" s="11">
        <f t="shared" si="1"/>
        <v>10163.409959136696</v>
      </c>
      <c r="G13" s="11">
        <f t="shared" si="4"/>
        <v>-1907.6537922869338</v>
      </c>
      <c r="H13" s="11">
        <f t="shared" si="5"/>
        <v>1018248.6497059566</v>
      </c>
    </row>
    <row r="14" spans="1:11">
      <c r="C14" s="8">
        <f t="shared" si="2"/>
        <v>11</v>
      </c>
      <c r="D14" s="11">
        <f t="shared" si="0"/>
        <v>1018248.6497059566</v>
      </c>
      <c r="E14" s="11">
        <f t="shared" si="3"/>
        <v>8255.7561668497619</v>
      </c>
      <c r="F14" s="11">
        <f t="shared" si="1"/>
        <v>10182.486497059566</v>
      </c>
      <c r="G14" s="11">
        <f t="shared" si="4"/>
        <v>-1926.7303302098044</v>
      </c>
      <c r="H14" s="11">
        <f t="shared" si="5"/>
        <v>1020175.3800361664</v>
      </c>
    </row>
    <row r="15" spans="1:11">
      <c r="C15" s="8">
        <f t="shared" si="2"/>
        <v>12</v>
      </c>
      <c r="D15" s="11">
        <f t="shared" si="0"/>
        <v>1020175.3800361664</v>
      </c>
      <c r="E15" s="11">
        <f t="shared" si="3"/>
        <v>8255.7561668497619</v>
      </c>
      <c r="F15" s="11">
        <f t="shared" si="1"/>
        <v>10201.753800361665</v>
      </c>
      <c r="G15" s="11">
        <f t="shared" si="4"/>
        <v>-1945.9976335119027</v>
      </c>
      <c r="H15" s="11">
        <f t="shared" si="5"/>
        <v>1022121.3776696783</v>
      </c>
    </row>
    <row r="16" spans="1:11">
      <c r="C16" s="8">
        <f t="shared" si="2"/>
        <v>13</v>
      </c>
      <c r="D16" s="11">
        <f t="shared" si="0"/>
        <v>1022121.3776696783</v>
      </c>
      <c r="E16" s="11">
        <f>-1.075*B$6</f>
        <v>8874.9378793634933</v>
      </c>
      <c r="F16" s="11">
        <f t="shared" si="1"/>
        <v>10221.213776696783</v>
      </c>
      <c r="G16" s="11">
        <f t="shared" si="4"/>
        <v>-1346.2758973332893</v>
      </c>
      <c r="H16" s="11">
        <f t="shared" si="5"/>
        <v>1023467.6535670116</v>
      </c>
    </row>
    <row r="17" spans="3:8">
      <c r="C17" s="8">
        <f t="shared" si="2"/>
        <v>14</v>
      </c>
      <c r="D17" s="11">
        <f t="shared" si="0"/>
        <v>1023467.6535670116</v>
      </c>
      <c r="E17" s="11">
        <f t="shared" ref="E17:E27" si="6">-1.075*B$6</f>
        <v>8874.9378793634933</v>
      </c>
      <c r="F17" s="11">
        <f t="shared" si="1"/>
        <v>10234.676535670116</v>
      </c>
      <c r="G17" s="11">
        <f t="shared" si="4"/>
        <v>-1359.7386563066229</v>
      </c>
      <c r="H17" s="11">
        <f t="shared" si="5"/>
        <v>1024827.3922233182</v>
      </c>
    </row>
    <row r="18" spans="3:8">
      <c r="C18" s="8">
        <f t="shared" si="2"/>
        <v>15</v>
      </c>
      <c r="D18" s="11">
        <f t="shared" si="0"/>
        <v>1024827.3922233182</v>
      </c>
      <c r="E18" s="11">
        <f t="shared" si="6"/>
        <v>8874.9378793634933</v>
      </c>
      <c r="F18" s="11">
        <f t="shared" si="1"/>
        <v>10248.273922233182</v>
      </c>
      <c r="G18" s="11">
        <f t="shared" si="4"/>
        <v>-1373.3360428696888</v>
      </c>
      <c r="H18" s="11">
        <f t="shared" si="5"/>
        <v>1026200.7282661879</v>
      </c>
    </row>
    <row r="19" spans="3:8">
      <c r="C19" s="8">
        <f t="shared" si="2"/>
        <v>16</v>
      </c>
      <c r="D19" s="11">
        <f t="shared" si="0"/>
        <v>1026200.7282661879</v>
      </c>
      <c r="E19" s="11">
        <f t="shared" si="6"/>
        <v>8874.9378793634933</v>
      </c>
      <c r="F19" s="11">
        <f t="shared" si="1"/>
        <v>10262.00728266188</v>
      </c>
      <c r="G19" s="11">
        <f t="shared" si="4"/>
        <v>-1387.0694032983865</v>
      </c>
      <c r="H19" s="11">
        <f t="shared" si="5"/>
        <v>1027587.7976694864</v>
      </c>
    </row>
    <row r="20" spans="3:8">
      <c r="C20" s="8">
        <f t="shared" si="2"/>
        <v>17</v>
      </c>
      <c r="D20" s="11">
        <f t="shared" si="0"/>
        <v>1027587.7976694864</v>
      </c>
      <c r="E20" s="11">
        <f t="shared" si="6"/>
        <v>8874.9378793634933</v>
      </c>
      <c r="F20" s="11">
        <f t="shared" si="1"/>
        <v>10275.877976694865</v>
      </c>
      <c r="G20" s="11">
        <f t="shared" si="4"/>
        <v>-1400.9400973313714</v>
      </c>
      <c r="H20" s="11">
        <f t="shared" si="5"/>
        <v>1028988.7377668178</v>
      </c>
    </row>
    <row r="21" spans="3:8">
      <c r="C21" s="8">
        <f t="shared" ref="C21:C36" si="7">1+C20</f>
        <v>18</v>
      </c>
      <c r="D21" s="11">
        <f t="shared" si="0"/>
        <v>1028988.7377668178</v>
      </c>
      <c r="E21" s="11">
        <f t="shared" si="6"/>
        <v>8874.9378793634933</v>
      </c>
      <c r="F21" s="11">
        <f t="shared" si="1"/>
        <v>10289.887377668178</v>
      </c>
      <c r="G21" s="11">
        <f t="shared" ref="G21:G36" si="8">E21-F21</f>
        <v>-1414.9494983046843</v>
      </c>
      <c r="H21" s="11">
        <f t="shared" ref="H21:H36" si="9">D21-G21</f>
        <v>1030403.6872651224</v>
      </c>
    </row>
    <row r="22" spans="3:8">
      <c r="C22" s="8">
        <f t="shared" si="7"/>
        <v>19</v>
      </c>
      <c r="D22" s="11">
        <f t="shared" si="0"/>
        <v>1030403.6872651224</v>
      </c>
      <c r="E22" s="11">
        <f t="shared" si="6"/>
        <v>8874.9378793634933</v>
      </c>
      <c r="F22" s="11">
        <f t="shared" si="1"/>
        <v>10304.036872651224</v>
      </c>
      <c r="G22" s="11">
        <f t="shared" si="8"/>
        <v>-1429.098993287731</v>
      </c>
      <c r="H22" s="11">
        <f t="shared" si="9"/>
        <v>1031832.7862584102</v>
      </c>
    </row>
    <row r="23" spans="3:8">
      <c r="C23" s="8">
        <f t="shared" si="7"/>
        <v>20</v>
      </c>
      <c r="D23" s="11">
        <f t="shared" si="0"/>
        <v>1031832.7862584102</v>
      </c>
      <c r="E23" s="11">
        <f t="shared" si="6"/>
        <v>8874.9378793634933</v>
      </c>
      <c r="F23" s="11">
        <f t="shared" si="1"/>
        <v>10318.327862584103</v>
      </c>
      <c r="G23" s="11">
        <f t="shared" si="8"/>
        <v>-1443.3899832206098</v>
      </c>
      <c r="H23" s="11">
        <f t="shared" si="9"/>
        <v>1033276.1762416308</v>
      </c>
    </row>
    <row r="24" spans="3:8">
      <c r="C24" s="8">
        <f t="shared" si="7"/>
        <v>21</v>
      </c>
      <c r="D24" s="11">
        <f t="shared" si="0"/>
        <v>1033276.1762416308</v>
      </c>
      <c r="E24" s="11">
        <f t="shared" si="6"/>
        <v>8874.9378793634933</v>
      </c>
      <c r="F24" s="11">
        <f t="shared" si="1"/>
        <v>10332.761762416309</v>
      </c>
      <c r="G24" s="11">
        <f t="shared" si="8"/>
        <v>-1457.8238830528153</v>
      </c>
      <c r="H24" s="11">
        <f t="shared" si="9"/>
        <v>1034734.0001246836</v>
      </c>
    </row>
    <row r="25" spans="3:8">
      <c r="C25" s="8">
        <f t="shared" si="7"/>
        <v>22</v>
      </c>
      <c r="D25" s="11">
        <f t="shared" si="0"/>
        <v>1034734.0001246836</v>
      </c>
      <c r="E25" s="11">
        <f t="shared" si="6"/>
        <v>8874.9378793634933</v>
      </c>
      <c r="F25" s="11">
        <f t="shared" si="1"/>
        <v>10347.340001246836</v>
      </c>
      <c r="G25" s="11">
        <f t="shared" si="8"/>
        <v>-1472.4021218833423</v>
      </c>
      <c r="H25" s="11">
        <f t="shared" si="9"/>
        <v>1036206.402246567</v>
      </c>
    </row>
    <row r="26" spans="3:8">
      <c r="C26" s="8">
        <f t="shared" si="7"/>
        <v>23</v>
      </c>
      <c r="D26" s="11">
        <f t="shared" si="0"/>
        <v>1036206.402246567</v>
      </c>
      <c r="E26" s="11">
        <f t="shared" si="6"/>
        <v>8874.9378793634933</v>
      </c>
      <c r="F26" s="11">
        <f t="shared" si="1"/>
        <v>10362.064022465669</v>
      </c>
      <c r="G26" s="11">
        <f t="shared" si="8"/>
        <v>-1487.1261431021758</v>
      </c>
      <c r="H26" s="11">
        <f t="shared" si="9"/>
        <v>1037693.5283896691</v>
      </c>
    </row>
    <row r="27" spans="3:8">
      <c r="C27" s="8">
        <f t="shared" si="7"/>
        <v>24</v>
      </c>
      <c r="D27" s="11">
        <f t="shared" si="0"/>
        <v>1037693.5283896691</v>
      </c>
      <c r="E27" s="11">
        <f t="shared" si="6"/>
        <v>8874.9378793634933</v>
      </c>
      <c r="F27" s="11">
        <f t="shared" si="1"/>
        <v>10376.935283896692</v>
      </c>
      <c r="G27" s="11">
        <f t="shared" si="8"/>
        <v>-1501.9974045331983</v>
      </c>
      <c r="H27" s="11">
        <f t="shared" si="9"/>
        <v>1039195.5257942023</v>
      </c>
    </row>
    <row r="28" spans="3:8">
      <c r="C28" s="8">
        <f t="shared" si="7"/>
        <v>25</v>
      </c>
      <c r="D28" s="11">
        <f t="shared" si="0"/>
        <v>1039195.5257942023</v>
      </c>
      <c r="E28" s="11">
        <f>-(1.075^2*B$6)</f>
        <v>9540.5582203157555</v>
      </c>
      <c r="F28" s="11">
        <f t="shared" si="1"/>
        <v>10391.955257942023</v>
      </c>
      <c r="G28" s="11">
        <f t="shared" si="8"/>
        <v>-851.39703762626777</v>
      </c>
      <c r="H28" s="11">
        <f t="shared" si="9"/>
        <v>1040046.9228318286</v>
      </c>
    </row>
    <row r="29" spans="3:8">
      <c r="C29" s="8">
        <f t="shared" si="7"/>
        <v>26</v>
      </c>
      <c r="D29" s="11">
        <f t="shared" si="0"/>
        <v>1040046.9228318286</v>
      </c>
      <c r="E29" s="11">
        <f t="shared" ref="E29:E39" si="10">-(1.075^2*B$6)</f>
        <v>9540.5582203157555</v>
      </c>
      <c r="F29" s="11">
        <f t="shared" si="1"/>
        <v>10400.469228318287</v>
      </c>
      <c r="G29" s="11">
        <f t="shared" si="8"/>
        <v>-859.91100800253116</v>
      </c>
      <c r="H29" s="11">
        <f t="shared" si="9"/>
        <v>1040906.8338398312</v>
      </c>
    </row>
    <row r="30" spans="3:8">
      <c r="C30" s="8">
        <f t="shared" si="7"/>
        <v>27</v>
      </c>
      <c r="D30" s="11">
        <f t="shared" si="0"/>
        <v>1040906.8338398312</v>
      </c>
      <c r="E30" s="11">
        <f t="shared" si="10"/>
        <v>9540.5582203157555</v>
      </c>
      <c r="F30" s="11">
        <f t="shared" si="1"/>
        <v>10409.068338398312</v>
      </c>
      <c r="G30" s="11">
        <f t="shared" si="8"/>
        <v>-868.5101180825568</v>
      </c>
      <c r="H30" s="11">
        <f t="shared" si="9"/>
        <v>1041775.3439579137</v>
      </c>
    </row>
    <row r="31" spans="3:8">
      <c r="C31" s="8">
        <f t="shared" si="7"/>
        <v>28</v>
      </c>
      <c r="D31" s="11">
        <f t="shared" si="0"/>
        <v>1041775.3439579137</v>
      </c>
      <c r="E31" s="11">
        <f t="shared" si="10"/>
        <v>9540.5582203157555</v>
      </c>
      <c r="F31" s="11">
        <f t="shared" si="1"/>
        <v>10417.753439579137</v>
      </c>
      <c r="G31" s="11">
        <f t="shared" si="8"/>
        <v>-877.19521926338166</v>
      </c>
      <c r="H31" s="11">
        <f t="shared" si="9"/>
        <v>1042652.5391771771</v>
      </c>
    </row>
    <row r="32" spans="3:8">
      <c r="C32" s="8">
        <f t="shared" si="7"/>
        <v>29</v>
      </c>
      <c r="D32" s="11">
        <f t="shared" si="0"/>
        <v>1042652.5391771771</v>
      </c>
      <c r="E32" s="11">
        <f t="shared" si="10"/>
        <v>9540.5582203157555</v>
      </c>
      <c r="F32" s="11">
        <f t="shared" si="1"/>
        <v>10426.525391771771</v>
      </c>
      <c r="G32" s="11">
        <f t="shared" si="8"/>
        <v>-885.96717145601542</v>
      </c>
      <c r="H32" s="11">
        <f t="shared" si="9"/>
        <v>1043538.5063486331</v>
      </c>
    </row>
    <row r="33" spans="3:8">
      <c r="C33" s="8">
        <f t="shared" si="7"/>
        <v>30</v>
      </c>
      <c r="D33" s="11">
        <f t="shared" si="0"/>
        <v>1043538.5063486331</v>
      </c>
      <c r="E33" s="11">
        <f t="shared" si="10"/>
        <v>9540.5582203157555</v>
      </c>
      <c r="F33" s="11">
        <f t="shared" si="1"/>
        <v>10435.385063486332</v>
      </c>
      <c r="G33" s="11">
        <f t="shared" si="8"/>
        <v>-894.82684317057647</v>
      </c>
      <c r="H33" s="11">
        <f t="shared" si="9"/>
        <v>1044433.3331918037</v>
      </c>
    </row>
    <row r="34" spans="3:8">
      <c r="C34" s="8">
        <f t="shared" si="7"/>
        <v>31</v>
      </c>
      <c r="D34" s="11">
        <f t="shared" si="0"/>
        <v>1044433.3331918037</v>
      </c>
      <c r="E34" s="11">
        <f t="shared" si="10"/>
        <v>9540.5582203157555</v>
      </c>
      <c r="F34" s="11">
        <f t="shared" si="1"/>
        <v>10444.333331918036</v>
      </c>
      <c r="G34" s="11">
        <f t="shared" si="8"/>
        <v>-903.77511160228096</v>
      </c>
      <c r="H34" s="11">
        <f t="shared" si="9"/>
        <v>1045337.1083034059</v>
      </c>
    </row>
    <row r="35" spans="3:8">
      <c r="C35" s="8">
        <f t="shared" si="7"/>
        <v>32</v>
      </c>
      <c r="D35" s="11">
        <f t="shared" si="0"/>
        <v>1045337.1083034059</v>
      </c>
      <c r="E35" s="11">
        <f t="shared" si="10"/>
        <v>9540.5582203157555</v>
      </c>
      <c r="F35" s="11">
        <f t="shared" si="1"/>
        <v>10453.371083034059</v>
      </c>
      <c r="G35" s="11">
        <f t="shared" si="8"/>
        <v>-912.81286271830322</v>
      </c>
      <c r="H35" s="11">
        <f t="shared" si="9"/>
        <v>1046249.9211661243</v>
      </c>
    </row>
    <row r="36" spans="3:8">
      <c r="C36" s="8">
        <f t="shared" si="7"/>
        <v>33</v>
      </c>
      <c r="D36" s="11">
        <f t="shared" si="0"/>
        <v>1046249.9211661243</v>
      </c>
      <c r="E36" s="11">
        <f t="shared" si="10"/>
        <v>9540.5582203157555</v>
      </c>
      <c r="F36" s="11">
        <f t="shared" si="1"/>
        <v>10462.499211661243</v>
      </c>
      <c r="G36" s="11">
        <f t="shared" si="8"/>
        <v>-921.94099134548742</v>
      </c>
      <c r="H36" s="11">
        <f t="shared" si="9"/>
        <v>1047171.8621574697</v>
      </c>
    </row>
    <row r="37" spans="3:8">
      <c r="C37" s="8">
        <f t="shared" ref="C37:C52" si="11">1+C36</f>
        <v>34</v>
      </c>
      <c r="D37" s="11">
        <f t="shared" si="0"/>
        <v>1047171.8621574697</v>
      </c>
      <c r="E37" s="11">
        <f t="shared" si="10"/>
        <v>9540.5582203157555</v>
      </c>
      <c r="F37" s="11">
        <f t="shared" si="1"/>
        <v>10471.718621574697</v>
      </c>
      <c r="G37" s="11">
        <f t="shared" ref="G37:G52" si="12">E37-F37</f>
        <v>-931.16040125894142</v>
      </c>
      <c r="H37" s="11">
        <f t="shared" ref="H37:H52" si="13">D37-G37</f>
        <v>1048103.0225587287</v>
      </c>
    </row>
    <row r="38" spans="3:8">
      <c r="C38" s="8">
        <f t="shared" si="11"/>
        <v>35</v>
      </c>
      <c r="D38" s="11">
        <f t="shared" si="0"/>
        <v>1048103.0225587287</v>
      </c>
      <c r="E38" s="11">
        <f t="shared" si="10"/>
        <v>9540.5582203157555</v>
      </c>
      <c r="F38" s="11">
        <f t="shared" si="1"/>
        <v>10481.030225587287</v>
      </c>
      <c r="G38" s="11">
        <f t="shared" si="12"/>
        <v>-940.47200527153109</v>
      </c>
      <c r="H38" s="11">
        <f t="shared" si="13"/>
        <v>1049043.4945640003</v>
      </c>
    </row>
    <row r="39" spans="3:8">
      <c r="C39" s="8">
        <f t="shared" si="11"/>
        <v>36</v>
      </c>
      <c r="D39" s="11">
        <f t="shared" si="0"/>
        <v>1049043.4945640003</v>
      </c>
      <c r="E39" s="11">
        <f t="shared" si="10"/>
        <v>9540.5582203157555</v>
      </c>
      <c r="F39" s="11">
        <f t="shared" si="1"/>
        <v>10490.434945640003</v>
      </c>
      <c r="G39" s="11">
        <f t="shared" si="12"/>
        <v>-949.87672532424767</v>
      </c>
      <c r="H39" s="11">
        <f t="shared" si="13"/>
        <v>1049993.3712893245</v>
      </c>
    </row>
    <row r="40" spans="3:8">
      <c r="C40" s="8">
        <f t="shared" si="11"/>
        <v>37</v>
      </c>
      <c r="D40" s="11">
        <f t="shared" si="0"/>
        <v>1049993.3712893245</v>
      </c>
      <c r="E40" s="11">
        <f>-1.075^3*B$6</f>
        <v>10256.100086839437</v>
      </c>
      <c r="F40" s="11">
        <f t="shared" si="1"/>
        <v>10499.933712893246</v>
      </c>
      <c r="G40" s="11">
        <f t="shared" si="12"/>
        <v>-243.83362605380898</v>
      </c>
      <c r="H40" s="11">
        <f t="shared" si="13"/>
        <v>1050237.2049153782</v>
      </c>
    </row>
    <row r="41" spans="3:8">
      <c r="C41" s="8">
        <f t="shared" si="11"/>
        <v>38</v>
      </c>
      <c r="D41" s="11">
        <f t="shared" si="0"/>
        <v>1050237.2049153782</v>
      </c>
      <c r="E41" s="11">
        <f t="shared" ref="E41:E51" si="14">-1.075^3*B$6</f>
        <v>10256.100086839437</v>
      </c>
      <c r="F41" s="11">
        <f t="shared" si="1"/>
        <v>10502.372049153782</v>
      </c>
      <c r="G41" s="11">
        <f t="shared" si="12"/>
        <v>-246.27196231434573</v>
      </c>
      <c r="H41" s="11">
        <f t="shared" si="13"/>
        <v>1050483.4768776926</v>
      </c>
    </row>
    <row r="42" spans="3:8">
      <c r="C42" s="8">
        <f t="shared" si="11"/>
        <v>39</v>
      </c>
      <c r="D42" s="11">
        <f t="shared" si="0"/>
        <v>1050483.4768776926</v>
      </c>
      <c r="E42" s="11">
        <f t="shared" si="14"/>
        <v>10256.100086839437</v>
      </c>
      <c r="F42" s="11">
        <f t="shared" si="1"/>
        <v>10504.834768776926</v>
      </c>
      <c r="G42" s="11">
        <f t="shared" si="12"/>
        <v>-248.73468193748886</v>
      </c>
      <c r="H42" s="11">
        <f t="shared" si="13"/>
        <v>1050732.21155963</v>
      </c>
    </row>
    <row r="43" spans="3:8">
      <c r="C43" s="8">
        <f t="shared" si="11"/>
        <v>40</v>
      </c>
      <c r="D43" s="11">
        <f t="shared" si="0"/>
        <v>1050732.21155963</v>
      </c>
      <c r="E43" s="11">
        <f t="shared" si="14"/>
        <v>10256.100086839437</v>
      </c>
      <c r="F43" s="11">
        <f t="shared" si="1"/>
        <v>10507.3221155963</v>
      </c>
      <c r="G43" s="11">
        <f t="shared" si="12"/>
        <v>-251.22202875686344</v>
      </c>
      <c r="H43" s="11">
        <f t="shared" si="13"/>
        <v>1050983.433588387</v>
      </c>
    </row>
    <row r="44" spans="3:8">
      <c r="C44" s="8">
        <f t="shared" si="11"/>
        <v>41</v>
      </c>
      <c r="D44" s="11">
        <f t="shared" si="0"/>
        <v>1050983.433588387</v>
      </c>
      <c r="E44" s="11">
        <f t="shared" si="14"/>
        <v>10256.100086839437</v>
      </c>
      <c r="F44" s="11">
        <f t="shared" si="1"/>
        <v>10509.83433588387</v>
      </c>
      <c r="G44" s="11">
        <f t="shared" si="12"/>
        <v>-253.73424904443345</v>
      </c>
      <c r="H44" s="11">
        <f t="shared" si="13"/>
        <v>1051237.1678374314</v>
      </c>
    </row>
    <row r="45" spans="3:8">
      <c r="C45" s="8">
        <f t="shared" si="11"/>
        <v>42</v>
      </c>
      <c r="D45" s="11">
        <f t="shared" si="0"/>
        <v>1051237.1678374314</v>
      </c>
      <c r="E45" s="11">
        <f t="shared" si="14"/>
        <v>10256.100086839437</v>
      </c>
      <c r="F45" s="11">
        <f t="shared" si="1"/>
        <v>10512.371678374315</v>
      </c>
      <c r="G45" s="11">
        <f t="shared" si="12"/>
        <v>-256.2715915348781</v>
      </c>
      <c r="H45" s="11">
        <f t="shared" si="13"/>
        <v>1051493.4394289663</v>
      </c>
    </row>
    <row r="46" spans="3:8">
      <c r="C46" s="8">
        <f t="shared" si="11"/>
        <v>43</v>
      </c>
      <c r="D46" s="11">
        <f t="shared" si="0"/>
        <v>1051493.4394289663</v>
      </c>
      <c r="E46" s="11">
        <f t="shared" si="14"/>
        <v>10256.100086839437</v>
      </c>
      <c r="F46" s="11">
        <f t="shared" si="1"/>
        <v>10514.934394289663</v>
      </c>
      <c r="G46" s="11">
        <f t="shared" si="12"/>
        <v>-258.83430745022633</v>
      </c>
      <c r="H46" s="11">
        <f t="shared" si="13"/>
        <v>1051752.2737364166</v>
      </c>
    </row>
    <row r="47" spans="3:8">
      <c r="C47" s="8">
        <f t="shared" si="11"/>
        <v>44</v>
      </c>
      <c r="D47" s="11">
        <f t="shared" si="0"/>
        <v>1051752.2737364166</v>
      </c>
      <c r="E47" s="11">
        <f t="shared" si="14"/>
        <v>10256.100086839437</v>
      </c>
      <c r="F47" s="11">
        <f t="shared" si="1"/>
        <v>10517.522737364166</v>
      </c>
      <c r="G47" s="11">
        <f t="shared" si="12"/>
        <v>-261.42265052472976</v>
      </c>
      <c r="H47" s="11">
        <f t="shared" si="13"/>
        <v>1052013.6963869412</v>
      </c>
    </row>
    <row r="48" spans="3:8">
      <c r="C48" s="8">
        <f t="shared" si="11"/>
        <v>45</v>
      </c>
      <c r="D48" s="11">
        <f t="shared" si="0"/>
        <v>1052013.6963869412</v>
      </c>
      <c r="E48" s="11">
        <f t="shared" si="14"/>
        <v>10256.100086839437</v>
      </c>
      <c r="F48" s="11">
        <f t="shared" si="1"/>
        <v>10520.136963869412</v>
      </c>
      <c r="G48" s="11">
        <f t="shared" si="12"/>
        <v>-264.03687702997559</v>
      </c>
      <c r="H48" s="11">
        <f t="shared" si="13"/>
        <v>1052277.7332639713</v>
      </c>
    </row>
    <row r="49" spans="3:8">
      <c r="C49" s="8">
        <f t="shared" si="11"/>
        <v>46</v>
      </c>
      <c r="D49" s="11">
        <f t="shared" si="0"/>
        <v>1052277.7332639713</v>
      </c>
      <c r="E49" s="11">
        <f t="shared" si="14"/>
        <v>10256.100086839437</v>
      </c>
      <c r="F49" s="11">
        <f t="shared" si="1"/>
        <v>10522.777332639713</v>
      </c>
      <c r="G49" s="11">
        <f t="shared" si="12"/>
        <v>-266.67724580027607</v>
      </c>
      <c r="H49" s="11">
        <f t="shared" si="13"/>
        <v>1052544.4105097717</v>
      </c>
    </row>
    <row r="50" spans="3:8">
      <c r="C50" s="8">
        <f t="shared" si="11"/>
        <v>47</v>
      </c>
      <c r="D50" s="11">
        <f t="shared" si="0"/>
        <v>1052544.4105097717</v>
      </c>
      <c r="E50" s="11">
        <f t="shared" si="14"/>
        <v>10256.100086839437</v>
      </c>
      <c r="F50" s="11">
        <f t="shared" si="1"/>
        <v>10525.444105097717</v>
      </c>
      <c r="G50" s="11">
        <f t="shared" si="12"/>
        <v>-269.3440182582799</v>
      </c>
      <c r="H50" s="11">
        <f t="shared" si="13"/>
        <v>1052813.7545280301</v>
      </c>
    </row>
    <row r="51" spans="3:8">
      <c r="C51" s="8">
        <f t="shared" si="11"/>
        <v>48</v>
      </c>
      <c r="D51" s="11">
        <f t="shared" si="0"/>
        <v>1052813.7545280301</v>
      </c>
      <c r="E51" s="11">
        <f t="shared" si="14"/>
        <v>10256.100086839437</v>
      </c>
      <c r="F51" s="11">
        <f t="shared" si="1"/>
        <v>10528.1375452803</v>
      </c>
      <c r="G51" s="11">
        <f t="shared" si="12"/>
        <v>-272.0374584408637</v>
      </c>
      <c r="H51" s="11">
        <f t="shared" si="13"/>
        <v>1053085.7919864708</v>
      </c>
    </row>
    <row r="52" spans="3:8">
      <c r="C52" s="8">
        <f t="shared" si="11"/>
        <v>49</v>
      </c>
      <c r="D52" s="11">
        <f t="shared" si="0"/>
        <v>1053085.7919864708</v>
      </c>
      <c r="E52" s="11">
        <f>-(1.075^4*B$6)</f>
        <v>11025.307593352394</v>
      </c>
      <c r="F52" s="11">
        <f t="shared" si="1"/>
        <v>10530.857919864708</v>
      </c>
      <c r="G52" s="11">
        <f t="shared" si="12"/>
        <v>494.4496734876866</v>
      </c>
      <c r="H52" s="11">
        <f t="shared" si="13"/>
        <v>1052591.3423129832</v>
      </c>
    </row>
    <row r="53" spans="3:8">
      <c r="C53" s="8">
        <f t="shared" ref="C53:C68" si="15">1+C52</f>
        <v>50</v>
      </c>
      <c r="D53" s="11">
        <f t="shared" si="0"/>
        <v>1052591.3423129832</v>
      </c>
      <c r="E53" s="11">
        <f t="shared" ref="E53:E68" si="16">-(1.075^4*B$6)</f>
        <v>11025.307593352394</v>
      </c>
      <c r="F53" s="11">
        <f t="shared" si="1"/>
        <v>10525.913423129832</v>
      </c>
      <c r="G53" s="11">
        <f t="shared" ref="G53:G68" si="17">E53-F53</f>
        <v>499.39417022256202</v>
      </c>
      <c r="H53" s="11">
        <f t="shared" ref="H53:H68" si="18">D53-G53</f>
        <v>1052091.9481427607</v>
      </c>
    </row>
    <row r="54" spans="3:8">
      <c r="C54" s="8">
        <f t="shared" si="15"/>
        <v>51</v>
      </c>
      <c r="D54" s="11">
        <f t="shared" si="0"/>
        <v>1052091.9481427607</v>
      </c>
      <c r="E54" s="11">
        <f t="shared" si="16"/>
        <v>11025.307593352394</v>
      </c>
      <c r="F54" s="11">
        <f t="shared" si="1"/>
        <v>10520.919481427607</v>
      </c>
      <c r="G54" s="11">
        <f t="shared" si="17"/>
        <v>504.38811192478715</v>
      </c>
      <c r="H54" s="11">
        <f t="shared" si="18"/>
        <v>1051587.5600308359</v>
      </c>
    </row>
    <row r="55" spans="3:8">
      <c r="C55" s="8">
        <f t="shared" si="15"/>
        <v>52</v>
      </c>
      <c r="D55" s="11">
        <f t="shared" si="0"/>
        <v>1051587.5600308359</v>
      </c>
      <c r="E55" s="11">
        <f t="shared" si="16"/>
        <v>11025.307593352394</v>
      </c>
      <c r="F55" s="11">
        <f t="shared" si="1"/>
        <v>10515.87560030836</v>
      </c>
      <c r="G55" s="11">
        <f t="shared" si="17"/>
        <v>509.43199304403424</v>
      </c>
      <c r="H55" s="11">
        <f t="shared" si="18"/>
        <v>1051078.1280377919</v>
      </c>
    </row>
    <row r="56" spans="3:8">
      <c r="C56" s="8">
        <f t="shared" si="15"/>
        <v>53</v>
      </c>
      <c r="D56" s="11">
        <f t="shared" si="0"/>
        <v>1051078.1280377919</v>
      </c>
      <c r="E56" s="11">
        <f t="shared" si="16"/>
        <v>11025.307593352394</v>
      </c>
      <c r="F56" s="11">
        <f t="shared" si="1"/>
        <v>10510.78128037792</v>
      </c>
      <c r="G56" s="11">
        <f t="shared" si="17"/>
        <v>514.52631297447442</v>
      </c>
      <c r="H56" s="11">
        <f t="shared" si="18"/>
        <v>1050563.6017248174</v>
      </c>
    </row>
    <row r="57" spans="3:8">
      <c r="C57" s="8">
        <f t="shared" si="15"/>
        <v>54</v>
      </c>
      <c r="D57" s="11">
        <f t="shared" si="0"/>
        <v>1050563.6017248174</v>
      </c>
      <c r="E57" s="11">
        <f t="shared" si="16"/>
        <v>11025.307593352394</v>
      </c>
      <c r="F57" s="11">
        <f t="shared" si="1"/>
        <v>10505.636017248175</v>
      </c>
      <c r="G57" s="11">
        <f t="shared" si="17"/>
        <v>519.67157610421964</v>
      </c>
      <c r="H57" s="11">
        <f t="shared" si="18"/>
        <v>1050043.9301487133</v>
      </c>
    </row>
    <row r="58" spans="3:8">
      <c r="C58" s="8">
        <f t="shared" si="15"/>
        <v>55</v>
      </c>
      <c r="D58" s="11">
        <f t="shared" si="0"/>
        <v>1050043.9301487133</v>
      </c>
      <c r="E58" s="11">
        <f t="shared" si="16"/>
        <v>11025.307593352394</v>
      </c>
      <c r="F58" s="11">
        <f t="shared" si="1"/>
        <v>10500.439301487133</v>
      </c>
      <c r="G58" s="11">
        <f t="shared" si="17"/>
        <v>524.8682918652612</v>
      </c>
      <c r="H58" s="11">
        <f t="shared" si="18"/>
        <v>1049519.061856848</v>
      </c>
    </row>
    <row r="59" spans="3:8">
      <c r="C59" s="8">
        <f t="shared" si="15"/>
        <v>56</v>
      </c>
      <c r="D59" s="11">
        <f t="shared" si="0"/>
        <v>1049519.061856848</v>
      </c>
      <c r="E59" s="11">
        <f t="shared" si="16"/>
        <v>11025.307593352394</v>
      </c>
      <c r="F59" s="11">
        <f t="shared" si="1"/>
        <v>10495.19061856848</v>
      </c>
      <c r="G59" s="11">
        <f t="shared" si="17"/>
        <v>530.11697478391397</v>
      </c>
      <c r="H59" s="11">
        <f t="shared" si="18"/>
        <v>1048988.9448820641</v>
      </c>
    </row>
    <row r="60" spans="3:8">
      <c r="C60" s="8">
        <f t="shared" si="15"/>
        <v>57</v>
      </c>
      <c r="D60" s="11">
        <f t="shared" si="0"/>
        <v>1048988.9448820641</v>
      </c>
      <c r="E60" s="11">
        <f t="shared" si="16"/>
        <v>11025.307593352394</v>
      </c>
      <c r="F60" s="11">
        <f t="shared" si="1"/>
        <v>10489.889448820641</v>
      </c>
      <c r="G60" s="11">
        <f t="shared" si="17"/>
        <v>535.41814453175357</v>
      </c>
      <c r="H60" s="11">
        <f t="shared" si="18"/>
        <v>1048453.5267375323</v>
      </c>
    </row>
    <row r="61" spans="3:8">
      <c r="C61" s="8">
        <f t="shared" si="15"/>
        <v>58</v>
      </c>
      <c r="D61" s="11">
        <f t="shared" si="0"/>
        <v>1048453.5267375323</v>
      </c>
      <c r="E61" s="11">
        <f t="shared" si="16"/>
        <v>11025.307593352394</v>
      </c>
      <c r="F61" s="11">
        <f t="shared" si="1"/>
        <v>10484.535267375324</v>
      </c>
      <c r="G61" s="11">
        <f t="shared" si="17"/>
        <v>540.77232597707007</v>
      </c>
      <c r="H61" s="11">
        <f t="shared" si="18"/>
        <v>1047912.7544115552</v>
      </c>
    </row>
    <row r="62" spans="3:8">
      <c r="C62" s="8">
        <f t="shared" si="15"/>
        <v>59</v>
      </c>
      <c r="D62" s="11">
        <f t="shared" si="0"/>
        <v>1047912.7544115552</v>
      </c>
      <c r="E62" s="11">
        <f t="shared" si="16"/>
        <v>11025.307593352394</v>
      </c>
      <c r="F62" s="11">
        <f t="shared" si="1"/>
        <v>10479.127544115552</v>
      </c>
      <c r="G62" s="11">
        <f t="shared" si="17"/>
        <v>546.18004923684202</v>
      </c>
      <c r="H62" s="11">
        <f t="shared" si="18"/>
        <v>1047366.5743623184</v>
      </c>
    </row>
    <row r="63" spans="3:8">
      <c r="C63" s="8">
        <f t="shared" si="15"/>
        <v>60</v>
      </c>
      <c r="D63" s="11">
        <f t="shared" si="0"/>
        <v>1047366.5743623184</v>
      </c>
      <c r="E63" s="11">
        <f t="shared" si="16"/>
        <v>11025.307593352394</v>
      </c>
      <c r="F63" s="11">
        <f t="shared" si="1"/>
        <v>10473.665743623184</v>
      </c>
      <c r="G63" s="11">
        <f t="shared" si="17"/>
        <v>551.64184972921066</v>
      </c>
      <c r="H63" s="11">
        <f t="shared" si="18"/>
        <v>1046814.9325125891</v>
      </c>
    </row>
    <row r="64" spans="3:8">
      <c r="C64" s="8">
        <f t="shared" si="15"/>
        <v>61</v>
      </c>
      <c r="D64" s="11">
        <f t="shared" si="0"/>
        <v>1046814.9325125891</v>
      </c>
      <c r="E64" s="11">
        <f t="shared" si="16"/>
        <v>11025.307593352394</v>
      </c>
      <c r="F64" s="11">
        <f t="shared" si="1"/>
        <v>10468.149325125893</v>
      </c>
      <c r="G64" s="11">
        <f t="shared" si="17"/>
        <v>557.1582682265016</v>
      </c>
      <c r="H64" s="11">
        <f t="shared" si="18"/>
        <v>1046257.7742443626</v>
      </c>
    </row>
    <row r="65" spans="3:8">
      <c r="C65" s="8">
        <f t="shared" si="15"/>
        <v>62</v>
      </c>
      <c r="D65" s="11">
        <f t="shared" si="0"/>
        <v>1046257.7742443626</v>
      </c>
      <c r="E65" s="11">
        <f t="shared" si="16"/>
        <v>11025.307593352394</v>
      </c>
      <c r="F65" s="11">
        <f t="shared" si="1"/>
        <v>10462.577742443626</v>
      </c>
      <c r="G65" s="11">
        <f t="shared" si="17"/>
        <v>562.72985090876864</v>
      </c>
      <c r="H65" s="11">
        <f t="shared" si="18"/>
        <v>1045695.0443934539</v>
      </c>
    </row>
    <row r="66" spans="3:8">
      <c r="C66" s="8">
        <f t="shared" si="15"/>
        <v>63</v>
      </c>
      <c r="D66" s="11">
        <f t="shared" si="0"/>
        <v>1045695.0443934539</v>
      </c>
      <c r="E66" s="11">
        <f t="shared" si="16"/>
        <v>11025.307593352394</v>
      </c>
      <c r="F66" s="11">
        <f t="shared" si="1"/>
        <v>10456.950443934538</v>
      </c>
      <c r="G66" s="11">
        <f t="shared" si="17"/>
        <v>568.35714941785591</v>
      </c>
      <c r="H66" s="11">
        <f t="shared" si="18"/>
        <v>1045126.687244036</v>
      </c>
    </row>
    <row r="67" spans="3:8">
      <c r="C67" s="8">
        <f t="shared" si="15"/>
        <v>64</v>
      </c>
      <c r="D67" s="11">
        <f t="shared" si="0"/>
        <v>1045126.687244036</v>
      </c>
      <c r="E67" s="11">
        <f t="shared" si="16"/>
        <v>11025.307593352394</v>
      </c>
      <c r="F67" s="11">
        <f t="shared" si="1"/>
        <v>10451.266872440361</v>
      </c>
      <c r="G67" s="11">
        <f t="shared" si="17"/>
        <v>574.04072091203307</v>
      </c>
      <c r="H67" s="11">
        <f t="shared" si="18"/>
        <v>1044552.646523124</v>
      </c>
    </row>
    <row r="68" spans="3:8">
      <c r="C68" s="8">
        <f t="shared" si="15"/>
        <v>65</v>
      </c>
      <c r="D68" s="11">
        <f t="shared" ref="D68:D131" si="19">H67</f>
        <v>1044552.646523124</v>
      </c>
      <c r="E68" s="11">
        <f t="shared" si="16"/>
        <v>11025.307593352394</v>
      </c>
      <c r="F68" s="11">
        <f t="shared" ref="F68:F131" si="20">(B$4/B$2)*H67</f>
        <v>10445.52646523124</v>
      </c>
      <c r="G68" s="11">
        <f t="shared" si="17"/>
        <v>579.78112812115432</v>
      </c>
      <c r="H68" s="11">
        <f t="shared" si="18"/>
        <v>1043972.8653950028</v>
      </c>
    </row>
    <row r="69" spans="3:8">
      <c r="C69" s="8">
        <f t="shared" ref="C69:C84" si="21">1+C68</f>
        <v>66</v>
      </c>
      <c r="D69" s="11">
        <f t="shared" si="19"/>
        <v>1043972.8653950028</v>
      </c>
      <c r="E69" s="11">
        <f t="shared" ref="E69:E84" si="22">-(1.075^4*B$6)</f>
        <v>11025.307593352394</v>
      </c>
      <c r="F69" s="11">
        <f t="shared" si="20"/>
        <v>10439.728653950027</v>
      </c>
      <c r="G69" s="11">
        <f t="shared" ref="G69:G84" si="23">E69-F69</f>
        <v>585.57893940236681</v>
      </c>
      <c r="H69" s="11">
        <f t="shared" ref="H69:H84" si="24">D69-G69</f>
        <v>1043387.2864556004</v>
      </c>
    </row>
    <row r="70" spans="3:8">
      <c r="C70" s="8">
        <f t="shared" si="21"/>
        <v>67</v>
      </c>
      <c r="D70" s="11">
        <f t="shared" si="19"/>
        <v>1043387.2864556004</v>
      </c>
      <c r="E70" s="11">
        <f t="shared" si="22"/>
        <v>11025.307593352394</v>
      </c>
      <c r="F70" s="11">
        <f t="shared" si="20"/>
        <v>10433.872864556004</v>
      </c>
      <c r="G70" s="11">
        <f t="shared" si="23"/>
        <v>591.43472879639012</v>
      </c>
      <c r="H70" s="11">
        <f t="shared" si="24"/>
        <v>1042795.851726804</v>
      </c>
    </row>
    <row r="71" spans="3:8">
      <c r="C71" s="8">
        <f t="shared" si="21"/>
        <v>68</v>
      </c>
      <c r="D71" s="11">
        <f t="shared" si="19"/>
        <v>1042795.851726804</v>
      </c>
      <c r="E71" s="11">
        <f t="shared" si="22"/>
        <v>11025.307593352394</v>
      </c>
      <c r="F71" s="11">
        <f t="shared" si="20"/>
        <v>10427.95851726804</v>
      </c>
      <c r="G71" s="11">
        <f t="shared" si="23"/>
        <v>597.34907608435424</v>
      </c>
      <c r="H71" s="11">
        <f t="shared" si="24"/>
        <v>1042198.5026507197</v>
      </c>
    </row>
    <row r="72" spans="3:8">
      <c r="C72" s="8">
        <f t="shared" si="21"/>
        <v>69</v>
      </c>
      <c r="D72" s="11">
        <f t="shared" si="19"/>
        <v>1042198.5026507197</v>
      </c>
      <c r="E72" s="11">
        <f t="shared" si="22"/>
        <v>11025.307593352394</v>
      </c>
      <c r="F72" s="11">
        <f t="shared" si="20"/>
        <v>10421.985026507198</v>
      </c>
      <c r="G72" s="11">
        <f t="shared" si="23"/>
        <v>603.32256684519598</v>
      </c>
      <c r="H72" s="11">
        <f t="shared" si="24"/>
        <v>1041595.1800838745</v>
      </c>
    </row>
    <row r="73" spans="3:8">
      <c r="C73" s="8">
        <f t="shared" si="21"/>
        <v>70</v>
      </c>
      <c r="D73" s="11">
        <f t="shared" si="19"/>
        <v>1041595.1800838745</v>
      </c>
      <c r="E73" s="11">
        <f t="shared" si="22"/>
        <v>11025.307593352394</v>
      </c>
      <c r="F73" s="11">
        <f t="shared" si="20"/>
        <v>10415.951800838746</v>
      </c>
      <c r="G73" s="11">
        <f t="shared" si="23"/>
        <v>609.35579251364834</v>
      </c>
      <c r="H73" s="11">
        <f t="shared" si="24"/>
        <v>1040985.8242913608</v>
      </c>
    </row>
    <row r="74" spans="3:8">
      <c r="C74" s="8">
        <f t="shared" si="21"/>
        <v>71</v>
      </c>
      <c r="D74" s="11">
        <f t="shared" si="19"/>
        <v>1040985.8242913608</v>
      </c>
      <c r="E74" s="11">
        <f t="shared" si="22"/>
        <v>11025.307593352394</v>
      </c>
      <c r="F74" s="11">
        <f t="shared" si="20"/>
        <v>10409.858242913608</v>
      </c>
      <c r="G74" s="11">
        <f t="shared" si="23"/>
        <v>615.4493504387865</v>
      </c>
      <c r="H74" s="11">
        <f t="shared" si="24"/>
        <v>1040370.374940922</v>
      </c>
    </row>
    <row r="75" spans="3:8">
      <c r="C75" s="8">
        <f t="shared" si="21"/>
        <v>72</v>
      </c>
      <c r="D75" s="11">
        <f t="shared" si="19"/>
        <v>1040370.374940922</v>
      </c>
      <c r="E75" s="11">
        <f t="shared" si="22"/>
        <v>11025.307593352394</v>
      </c>
      <c r="F75" s="11">
        <f t="shared" si="20"/>
        <v>10403.70374940922</v>
      </c>
      <c r="G75" s="11">
        <f t="shared" si="23"/>
        <v>621.60384394317407</v>
      </c>
      <c r="H75" s="11">
        <f t="shared" si="24"/>
        <v>1039748.7710969788</v>
      </c>
    </row>
    <row r="76" spans="3:8">
      <c r="C76" s="8">
        <f t="shared" si="21"/>
        <v>73</v>
      </c>
      <c r="D76" s="11">
        <f t="shared" si="19"/>
        <v>1039748.7710969788</v>
      </c>
      <c r="E76" s="11">
        <f t="shared" si="22"/>
        <v>11025.307593352394</v>
      </c>
      <c r="F76" s="11">
        <f t="shared" si="20"/>
        <v>10397.487710969788</v>
      </c>
      <c r="G76" s="11">
        <f t="shared" si="23"/>
        <v>627.81988238260601</v>
      </c>
      <c r="H76" s="11">
        <f t="shared" si="24"/>
        <v>1039120.9512145962</v>
      </c>
    </row>
    <row r="77" spans="3:8">
      <c r="C77" s="8">
        <f t="shared" si="21"/>
        <v>74</v>
      </c>
      <c r="D77" s="11">
        <f t="shared" si="19"/>
        <v>1039120.9512145962</v>
      </c>
      <c r="E77" s="11">
        <f t="shared" si="22"/>
        <v>11025.307593352394</v>
      </c>
      <c r="F77" s="11">
        <f t="shared" si="20"/>
        <v>10391.209512145962</v>
      </c>
      <c r="G77" s="11">
        <f t="shared" si="23"/>
        <v>634.09808120643174</v>
      </c>
      <c r="H77" s="11">
        <f t="shared" si="24"/>
        <v>1038486.8531333897</v>
      </c>
    </row>
    <row r="78" spans="3:8">
      <c r="C78" s="8">
        <f t="shared" si="21"/>
        <v>75</v>
      </c>
      <c r="D78" s="11">
        <f t="shared" si="19"/>
        <v>1038486.8531333897</v>
      </c>
      <c r="E78" s="11">
        <f t="shared" si="22"/>
        <v>11025.307593352394</v>
      </c>
      <c r="F78" s="11">
        <f t="shared" si="20"/>
        <v>10384.868531333897</v>
      </c>
      <c r="G78" s="11">
        <f t="shared" si="23"/>
        <v>640.43906201849677</v>
      </c>
      <c r="H78" s="11">
        <f t="shared" si="24"/>
        <v>1037846.4140713712</v>
      </c>
    </row>
    <row r="79" spans="3:8">
      <c r="C79" s="8">
        <f t="shared" si="21"/>
        <v>76</v>
      </c>
      <c r="D79" s="11">
        <f t="shared" si="19"/>
        <v>1037846.4140713712</v>
      </c>
      <c r="E79" s="11">
        <f t="shared" si="22"/>
        <v>11025.307593352394</v>
      </c>
      <c r="F79" s="11">
        <f t="shared" si="20"/>
        <v>10378.464140713711</v>
      </c>
      <c r="G79" s="11">
        <f t="shared" si="23"/>
        <v>646.84345263868272</v>
      </c>
      <c r="H79" s="11">
        <f t="shared" si="24"/>
        <v>1037199.5706187325</v>
      </c>
    </row>
    <row r="80" spans="3:8">
      <c r="C80" s="8">
        <f t="shared" si="21"/>
        <v>77</v>
      </c>
      <c r="D80" s="11">
        <f t="shared" si="19"/>
        <v>1037199.5706187325</v>
      </c>
      <c r="E80" s="11">
        <f t="shared" si="22"/>
        <v>11025.307593352394</v>
      </c>
      <c r="F80" s="11">
        <f t="shared" si="20"/>
        <v>10371.995706187325</v>
      </c>
      <c r="G80" s="11">
        <f t="shared" si="23"/>
        <v>653.31188716506949</v>
      </c>
      <c r="H80" s="11">
        <f t="shared" si="24"/>
        <v>1036546.2587315674</v>
      </c>
    </row>
    <row r="81" spans="3:8">
      <c r="C81" s="8">
        <f t="shared" si="21"/>
        <v>78</v>
      </c>
      <c r="D81" s="11">
        <f t="shared" si="19"/>
        <v>1036546.2587315674</v>
      </c>
      <c r="E81" s="11">
        <f t="shared" si="22"/>
        <v>11025.307593352394</v>
      </c>
      <c r="F81" s="11">
        <f t="shared" si="20"/>
        <v>10365.462587315675</v>
      </c>
      <c r="G81" s="11">
        <f t="shared" si="23"/>
        <v>659.8450060367195</v>
      </c>
      <c r="H81" s="11">
        <f t="shared" si="24"/>
        <v>1035886.4137255307</v>
      </c>
    </row>
    <row r="82" spans="3:8">
      <c r="C82" s="8">
        <f t="shared" si="21"/>
        <v>79</v>
      </c>
      <c r="D82" s="11">
        <f t="shared" si="19"/>
        <v>1035886.4137255307</v>
      </c>
      <c r="E82" s="11">
        <f t="shared" si="22"/>
        <v>11025.307593352394</v>
      </c>
      <c r="F82" s="11">
        <f t="shared" si="20"/>
        <v>10358.864137255308</v>
      </c>
      <c r="G82" s="11">
        <f t="shared" si="23"/>
        <v>666.4434560970858</v>
      </c>
      <c r="H82" s="11">
        <f t="shared" si="24"/>
        <v>1035219.9702694337</v>
      </c>
    </row>
    <row r="83" spans="3:8">
      <c r="C83" s="8">
        <f t="shared" si="21"/>
        <v>80</v>
      </c>
      <c r="D83" s="11">
        <f t="shared" si="19"/>
        <v>1035219.9702694337</v>
      </c>
      <c r="E83" s="11">
        <f t="shared" si="22"/>
        <v>11025.307593352394</v>
      </c>
      <c r="F83" s="11">
        <f t="shared" si="20"/>
        <v>10352.199702694337</v>
      </c>
      <c r="G83" s="11">
        <f t="shared" si="23"/>
        <v>673.10789065805693</v>
      </c>
      <c r="H83" s="11">
        <f t="shared" si="24"/>
        <v>1034546.8623787756</v>
      </c>
    </row>
    <row r="84" spans="3:8">
      <c r="C84" s="8">
        <f t="shared" si="21"/>
        <v>81</v>
      </c>
      <c r="D84" s="11">
        <f t="shared" si="19"/>
        <v>1034546.8623787756</v>
      </c>
      <c r="E84" s="11">
        <f t="shared" si="22"/>
        <v>11025.307593352394</v>
      </c>
      <c r="F84" s="11">
        <f t="shared" si="20"/>
        <v>10345.468623787756</v>
      </c>
      <c r="G84" s="11">
        <f t="shared" si="23"/>
        <v>679.83896956463832</v>
      </c>
      <c r="H84" s="11">
        <f t="shared" si="24"/>
        <v>1033867.023409211</v>
      </c>
    </row>
    <row r="85" spans="3:8">
      <c r="C85" s="8">
        <f t="shared" ref="C85:C100" si="25">1+C84</f>
        <v>82</v>
      </c>
      <c r="D85" s="11">
        <f t="shared" si="19"/>
        <v>1033867.023409211</v>
      </c>
      <c r="E85" s="11">
        <f t="shared" ref="E85:E100" si="26">-(1.075^4*B$6)</f>
        <v>11025.307593352394</v>
      </c>
      <c r="F85" s="11">
        <f t="shared" si="20"/>
        <v>10338.670234092109</v>
      </c>
      <c r="G85" s="11">
        <f t="shared" ref="G85:G100" si="27">E85-F85</f>
        <v>686.63735926028494</v>
      </c>
      <c r="H85" s="11">
        <f t="shared" ref="H85:H100" si="28">D85-G85</f>
        <v>1033180.3860499507</v>
      </c>
    </row>
    <row r="86" spans="3:8">
      <c r="C86" s="8">
        <f t="shared" si="25"/>
        <v>83</v>
      </c>
      <c r="D86" s="11">
        <f t="shared" si="19"/>
        <v>1033180.3860499507</v>
      </c>
      <c r="E86" s="11">
        <f t="shared" si="26"/>
        <v>11025.307593352394</v>
      </c>
      <c r="F86" s="11">
        <f t="shared" si="20"/>
        <v>10331.803860499507</v>
      </c>
      <c r="G86" s="11">
        <f t="shared" si="27"/>
        <v>693.50373285288697</v>
      </c>
      <c r="H86" s="11">
        <f t="shared" si="28"/>
        <v>1032486.8823170979</v>
      </c>
    </row>
    <row r="87" spans="3:8">
      <c r="C87" s="8">
        <f t="shared" si="25"/>
        <v>84</v>
      </c>
      <c r="D87" s="11">
        <f t="shared" si="19"/>
        <v>1032486.8823170979</v>
      </c>
      <c r="E87" s="11">
        <f t="shared" si="26"/>
        <v>11025.307593352394</v>
      </c>
      <c r="F87" s="11">
        <f t="shared" si="20"/>
        <v>10324.868823170978</v>
      </c>
      <c r="G87" s="11">
        <f t="shared" si="27"/>
        <v>700.43877018141575</v>
      </c>
      <c r="H87" s="11">
        <f t="shared" si="28"/>
        <v>1031786.4435469165</v>
      </c>
    </row>
    <row r="88" spans="3:8">
      <c r="C88" s="8">
        <f t="shared" si="25"/>
        <v>85</v>
      </c>
      <c r="D88" s="11">
        <f t="shared" si="19"/>
        <v>1031786.4435469165</v>
      </c>
      <c r="E88" s="11">
        <f t="shared" si="26"/>
        <v>11025.307593352394</v>
      </c>
      <c r="F88" s="11">
        <f t="shared" si="20"/>
        <v>10317.864435469164</v>
      </c>
      <c r="G88" s="11">
        <f t="shared" si="27"/>
        <v>707.44315788323001</v>
      </c>
      <c r="H88" s="11">
        <f t="shared" si="28"/>
        <v>1031079.0003890332</v>
      </c>
    </row>
    <row r="89" spans="3:8">
      <c r="C89" s="8">
        <f t="shared" si="25"/>
        <v>86</v>
      </c>
      <c r="D89" s="11">
        <f t="shared" si="19"/>
        <v>1031079.0003890332</v>
      </c>
      <c r="E89" s="11">
        <f t="shared" si="26"/>
        <v>11025.307593352394</v>
      </c>
      <c r="F89" s="11">
        <f t="shared" si="20"/>
        <v>10310.790003890332</v>
      </c>
      <c r="G89" s="11">
        <f t="shared" si="27"/>
        <v>714.51758946206246</v>
      </c>
      <c r="H89" s="11">
        <f t="shared" si="28"/>
        <v>1030364.4827995711</v>
      </c>
    </row>
    <row r="90" spans="3:8">
      <c r="C90" s="8">
        <f t="shared" si="25"/>
        <v>87</v>
      </c>
      <c r="D90" s="11">
        <f t="shared" si="19"/>
        <v>1030364.4827995711</v>
      </c>
      <c r="E90" s="11">
        <f t="shared" si="26"/>
        <v>11025.307593352394</v>
      </c>
      <c r="F90" s="11">
        <f t="shared" si="20"/>
        <v>10303.644827995711</v>
      </c>
      <c r="G90" s="11">
        <f t="shared" si="27"/>
        <v>721.66276535668294</v>
      </c>
      <c r="H90" s="11">
        <f t="shared" si="28"/>
        <v>1029642.8200342144</v>
      </c>
    </row>
    <row r="91" spans="3:8">
      <c r="C91" s="8">
        <f t="shared" si="25"/>
        <v>88</v>
      </c>
      <c r="D91" s="11">
        <f t="shared" si="19"/>
        <v>1029642.8200342144</v>
      </c>
      <c r="E91" s="11">
        <f t="shared" si="26"/>
        <v>11025.307593352394</v>
      </c>
      <c r="F91" s="11">
        <f t="shared" si="20"/>
        <v>10296.428200342145</v>
      </c>
      <c r="G91" s="11">
        <f t="shared" si="27"/>
        <v>728.87939301024926</v>
      </c>
      <c r="H91" s="11">
        <f t="shared" si="28"/>
        <v>1028913.9406412041</v>
      </c>
    </row>
    <row r="92" spans="3:8">
      <c r="C92" s="8">
        <f t="shared" si="25"/>
        <v>89</v>
      </c>
      <c r="D92" s="11">
        <f t="shared" si="19"/>
        <v>1028913.9406412041</v>
      </c>
      <c r="E92" s="11">
        <f t="shared" si="26"/>
        <v>11025.307593352394</v>
      </c>
      <c r="F92" s="11">
        <f t="shared" si="20"/>
        <v>10289.139406412041</v>
      </c>
      <c r="G92" s="11">
        <f t="shared" si="27"/>
        <v>736.16818694035283</v>
      </c>
      <c r="H92" s="11">
        <f t="shared" si="28"/>
        <v>1028177.7724542638</v>
      </c>
    </row>
    <row r="93" spans="3:8">
      <c r="C93" s="8">
        <f t="shared" si="25"/>
        <v>90</v>
      </c>
      <c r="D93" s="11">
        <f t="shared" si="19"/>
        <v>1028177.7724542638</v>
      </c>
      <c r="E93" s="11">
        <f t="shared" si="26"/>
        <v>11025.307593352394</v>
      </c>
      <c r="F93" s="11">
        <f t="shared" si="20"/>
        <v>10281.777724542639</v>
      </c>
      <c r="G93" s="11">
        <f t="shared" si="27"/>
        <v>743.5298688097555</v>
      </c>
      <c r="H93" s="11">
        <f t="shared" si="28"/>
        <v>1027434.242585454</v>
      </c>
    </row>
    <row r="94" spans="3:8">
      <c r="C94" s="8">
        <f t="shared" si="25"/>
        <v>91</v>
      </c>
      <c r="D94" s="11">
        <f t="shared" si="19"/>
        <v>1027434.242585454</v>
      </c>
      <c r="E94" s="11">
        <f t="shared" si="26"/>
        <v>11025.307593352394</v>
      </c>
      <c r="F94" s="11">
        <f t="shared" si="20"/>
        <v>10274.34242585454</v>
      </c>
      <c r="G94" s="11">
        <f t="shared" si="27"/>
        <v>750.96516749785405</v>
      </c>
      <c r="H94" s="11">
        <f t="shared" si="28"/>
        <v>1026683.2774179562</v>
      </c>
    </row>
    <row r="95" spans="3:8">
      <c r="C95" s="8">
        <f t="shared" si="25"/>
        <v>92</v>
      </c>
      <c r="D95" s="11">
        <f t="shared" si="19"/>
        <v>1026683.2774179562</v>
      </c>
      <c r="E95" s="11">
        <f t="shared" si="26"/>
        <v>11025.307593352394</v>
      </c>
      <c r="F95" s="11">
        <f t="shared" si="20"/>
        <v>10266.832774179562</v>
      </c>
      <c r="G95" s="11">
        <f t="shared" si="27"/>
        <v>758.47481917283221</v>
      </c>
      <c r="H95" s="11">
        <f t="shared" si="28"/>
        <v>1025924.8025987833</v>
      </c>
    </row>
    <row r="96" spans="3:8">
      <c r="C96" s="8">
        <f t="shared" si="25"/>
        <v>93</v>
      </c>
      <c r="D96" s="11">
        <f t="shared" si="19"/>
        <v>1025924.8025987833</v>
      </c>
      <c r="E96" s="11">
        <f t="shared" si="26"/>
        <v>11025.307593352394</v>
      </c>
      <c r="F96" s="11">
        <f t="shared" si="20"/>
        <v>10259.248025987834</v>
      </c>
      <c r="G96" s="11">
        <f t="shared" si="27"/>
        <v>766.05956736456028</v>
      </c>
      <c r="H96" s="11">
        <f t="shared" si="28"/>
        <v>1025158.7430314188</v>
      </c>
    </row>
    <row r="97" spans="3:8">
      <c r="C97" s="8">
        <f t="shared" si="25"/>
        <v>94</v>
      </c>
      <c r="D97" s="11">
        <f t="shared" si="19"/>
        <v>1025158.7430314188</v>
      </c>
      <c r="E97" s="11">
        <f t="shared" si="26"/>
        <v>11025.307593352394</v>
      </c>
      <c r="F97" s="11">
        <f t="shared" si="20"/>
        <v>10251.587430314188</v>
      </c>
      <c r="G97" s="11">
        <f t="shared" si="27"/>
        <v>773.72016303820601</v>
      </c>
      <c r="H97" s="11">
        <f t="shared" si="28"/>
        <v>1024385.0228683805</v>
      </c>
    </row>
    <row r="98" spans="3:8">
      <c r="C98" s="8">
        <f t="shared" si="25"/>
        <v>95</v>
      </c>
      <c r="D98" s="11">
        <f t="shared" si="19"/>
        <v>1024385.0228683805</v>
      </c>
      <c r="E98" s="11">
        <f t="shared" si="26"/>
        <v>11025.307593352394</v>
      </c>
      <c r="F98" s="11">
        <f t="shared" si="20"/>
        <v>10243.850228683805</v>
      </c>
      <c r="G98" s="11">
        <f t="shared" si="27"/>
        <v>781.45736466858943</v>
      </c>
      <c r="H98" s="11">
        <f t="shared" si="28"/>
        <v>1023603.5655037119</v>
      </c>
    </row>
    <row r="99" spans="3:8">
      <c r="C99" s="8">
        <f t="shared" si="25"/>
        <v>96</v>
      </c>
      <c r="D99" s="11">
        <f t="shared" si="19"/>
        <v>1023603.5655037119</v>
      </c>
      <c r="E99" s="11">
        <f t="shared" si="26"/>
        <v>11025.307593352394</v>
      </c>
      <c r="F99" s="11">
        <f t="shared" si="20"/>
        <v>10236.03565503712</v>
      </c>
      <c r="G99" s="11">
        <f t="shared" si="27"/>
        <v>789.27193831527438</v>
      </c>
      <c r="H99" s="11">
        <f t="shared" si="28"/>
        <v>1022814.2935653967</v>
      </c>
    </row>
    <row r="100" spans="3:8">
      <c r="C100" s="8">
        <f t="shared" si="25"/>
        <v>97</v>
      </c>
      <c r="D100" s="11">
        <f t="shared" si="19"/>
        <v>1022814.2935653967</v>
      </c>
      <c r="E100" s="11">
        <f t="shared" si="26"/>
        <v>11025.307593352394</v>
      </c>
      <c r="F100" s="11">
        <f t="shared" si="20"/>
        <v>10228.142935653967</v>
      </c>
      <c r="G100" s="11">
        <f t="shared" si="27"/>
        <v>797.16465769842762</v>
      </c>
      <c r="H100" s="11">
        <f t="shared" si="28"/>
        <v>1022017.1289076982</v>
      </c>
    </row>
    <row r="101" spans="3:8">
      <c r="C101" s="8">
        <f t="shared" ref="C101:C116" si="29">1+C100</f>
        <v>98</v>
      </c>
      <c r="D101" s="11">
        <f t="shared" si="19"/>
        <v>1022017.1289076982</v>
      </c>
      <c r="E101" s="11">
        <f t="shared" ref="E101:E116" si="30">-(1.075^4*B$6)</f>
        <v>11025.307593352394</v>
      </c>
      <c r="F101" s="11">
        <f t="shared" si="20"/>
        <v>10220.171289076983</v>
      </c>
      <c r="G101" s="11">
        <f t="shared" ref="G101:G116" si="31">E101-F101</f>
        <v>805.13630427541102</v>
      </c>
      <c r="H101" s="11">
        <f t="shared" ref="H101:H116" si="32">D101-G101</f>
        <v>1021211.9926034228</v>
      </c>
    </row>
    <row r="102" spans="3:8">
      <c r="C102" s="8">
        <f t="shared" si="29"/>
        <v>99</v>
      </c>
      <c r="D102" s="11">
        <f t="shared" si="19"/>
        <v>1021211.9926034228</v>
      </c>
      <c r="E102" s="11">
        <f t="shared" si="30"/>
        <v>11025.307593352394</v>
      </c>
      <c r="F102" s="11">
        <f t="shared" si="20"/>
        <v>10212.119926034229</v>
      </c>
      <c r="G102" s="11">
        <f t="shared" si="31"/>
        <v>813.18766731816504</v>
      </c>
      <c r="H102" s="11">
        <f t="shared" si="32"/>
        <v>1020398.8049361047</v>
      </c>
    </row>
    <row r="103" spans="3:8">
      <c r="C103" s="8">
        <f t="shared" si="29"/>
        <v>100</v>
      </c>
      <c r="D103" s="11">
        <f t="shared" si="19"/>
        <v>1020398.8049361047</v>
      </c>
      <c r="E103" s="11">
        <f t="shared" si="30"/>
        <v>11025.307593352394</v>
      </c>
      <c r="F103" s="11">
        <f t="shared" si="20"/>
        <v>10203.988049361047</v>
      </c>
      <c r="G103" s="11">
        <f t="shared" si="31"/>
        <v>821.31954399134702</v>
      </c>
      <c r="H103" s="11">
        <f t="shared" si="32"/>
        <v>1019577.4853921133</v>
      </c>
    </row>
    <row r="104" spans="3:8">
      <c r="C104" s="8">
        <f t="shared" si="29"/>
        <v>101</v>
      </c>
      <c r="D104" s="11">
        <f t="shared" si="19"/>
        <v>1019577.4853921133</v>
      </c>
      <c r="E104" s="11">
        <f t="shared" si="30"/>
        <v>11025.307593352394</v>
      </c>
      <c r="F104" s="11">
        <f t="shared" si="20"/>
        <v>10195.774853921133</v>
      </c>
      <c r="G104" s="11">
        <f t="shared" si="31"/>
        <v>829.53273943126078</v>
      </c>
      <c r="H104" s="11">
        <f t="shared" si="32"/>
        <v>1018747.9526526821</v>
      </c>
    </row>
    <row r="105" spans="3:8">
      <c r="C105" s="8">
        <f t="shared" si="29"/>
        <v>102</v>
      </c>
      <c r="D105" s="11">
        <f t="shared" si="19"/>
        <v>1018747.9526526821</v>
      </c>
      <c r="E105" s="11">
        <f t="shared" si="30"/>
        <v>11025.307593352394</v>
      </c>
      <c r="F105" s="11">
        <f t="shared" si="20"/>
        <v>10187.47952652682</v>
      </c>
      <c r="G105" s="11">
        <f t="shared" si="31"/>
        <v>837.82806682557384</v>
      </c>
      <c r="H105" s="11">
        <f t="shared" si="32"/>
        <v>1017910.1245858566</v>
      </c>
    </row>
    <row r="106" spans="3:8">
      <c r="C106" s="8">
        <f t="shared" si="29"/>
        <v>103</v>
      </c>
      <c r="D106" s="11">
        <f t="shared" si="19"/>
        <v>1017910.1245858566</v>
      </c>
      <c r="E106" s="11">
        <f t="shared" si="30"/>
        <v>11025.307593352394</v>
      </c>
      <c r="F106" s="11">
        <f t="shared" si="20"/>
        <v>10179.101245858566</v>
      </c>
      <c r="G106" s="11">
        <f t="shared" si="31"/>
        <v>846.20634749382771</v>
      </c>
      <c r="H106" s="11">
        <f t="shared" si="32"/>
        <v>1017063.9182383628</v>
      </c>
    </row>
    <row r="107" spans="3:8">
      <c r="C107" s="8">
        <f t="shared" si="29"/>
        <v>104</v>
      </c>
      <c r="D107" s="11">
        <f t="shared" si="19"/>
        <v>1017063.9182383628</v>
      </c>
      <c r="E107" s="11">
        <f t="shared" si="30"/>
        <v>11025.307593352394</v>
      </c>
      <c r="F107" s="11">
        <f t="shared" si="20"/>
        <v>10170.639182383627</v>
      </c>
      <c r="G107" s="11">
        <f t="shared" si="31"/>
        <v>854.66841096876669</v>
      </c>
      <c r="H107" s="11">
        <f t="shared" si="32"/>
        <v>1016209.249827394</v>
      </c>
    </row>
    <row r="108" spans="3:8">
      <c r="C108" s="8">
        <f t="shared" si="29"/>
        <v>105</v>
      </c>
      <c r="D108" s="11">
        <f t="shared" si="19"/>
        <v>1016209.249827394</v>
      </c>
      <c r="E108" s="11">
        <f t="shared" si="30"/>
        <v>11025.307593352394</v>
      </c>
      <c r="F108" s="11">
        <f t="shared" si="20"/>
        <v>10162.09249827394</v>
      </c>
      <c r="G108" s="11">
        <f t="shared" si="31"/>
        <v>863.2150950784544</v>
      </c>
      <c r="H108" s="11">
        <f t="shared" si="32"/>
        <v>1015346.0347323156</v>
      </c>
    </row>
    <row r="109" spans="3:8">
      <c r="C109" s="8">
        <f t="shared" si="29"/>
        <v>106</v>
      </c>
      <c r="D109" s="11">
        <f t="shared" si="19"/>
        <v>1015346.0347323156</v>
      </c>
      <c r="E109" s="11">
        <f t="shared" si="30"/>
        <v>11025.307593352394</v>
      </c>
      <c r="F109" s="11">
        <f t="shared" si="20"/>
        <v>10153.460347323156</v>
      </c>
      <c r="G109" s="11">
        <f t="shared" si="31"/>
        <v>871.84724602923779</v>
      </c>
      <c r="H109" s="11">
        <f t="shared" si="32"/>
        <v>1014474.1874862864</v>
      </c>
    </row>
    <row r="110" spans="3:8">
      <c r="C110" s="8">
        <f t="shared" si="29"/>
        <v>107</v>
      </c>
      <c r="D110" s="11">
        <f t="shared" si="19"/>
        <v>1014474.1874862864</v>
      </c>
      <c r="E110" s="11">
        <f t="shared" si="30"/>
        <v>11025.307593352394</v>
      </c>
      <c r="F110" s="11">
        <f t="shared" si="20"/>
        <v>10144.741874862864</v>
      </c>
      <c r="G110" s="11">
        <f t="shared" si="31"/>
        <v>880.5657184895299</v>
      </c>
      <c r="H110" s="11">
        <f t="shared" si="32"/>
        <v>1013593.6217677968</v>
      </c>
    </row>
    <row r="111" spans="3:8">
      <c r="C111" s="8">
        <f t="shared" si="29"/>
        <v>108</v>
      </c>
      <c r="D111" s="11">
        <f t="shared" si="19"/>
        <v>1013593.6217677968</v>
      </c>
      <c r="E111" s="11">
        <f t="shared" si="30"/>
        <v>11025.307593352394</v>
      </c>
      <c r="F111" s="11">
        <f t="shared" si="20"/>
        <v>10135.936217677969</v>
      </c>
      <c r="G111" s="11">
        <f t="shared" si="31"/>
        <v>889.37137567442551</v>
      </c>
      <c r="H111" s="11">
        <f t="shared" si="32"/>
        <v>1012704.2503921224</v>
      </c>
    </row>
    <row r="112" spans="3:8">
      <c r="C112" s="8">
        <f t="shared" si="29"/>
        <v>109</v>
      </c>
      <c r="D112" s="11">
        <f t="shared" si="19"/>
        <v>1012704.2503921224</v>
      </c>
      <c r="E112" s="11">
        <f t="shared" si="30"/>
        <v>11025.307593352394</v>
      </c>
      <c r="F112" s="11">
        <f t="shared" si="20"/>
        <v>10127.042503921224</v>
      </c>
      <c r="G112" s="11">
        <f t="shared" si="31"/>
        <v>898.26508943117005</v>
      </c>
      <c r="H112" s="11">
        <f t="shared" si="32"/>
        <v>1011805.9853026912</v>
      </c>
    </row>
    <row r="113" spans="3:8">
      <c r="C113" s="8">
        <f t="shared" si="29"/>
        <v>110</v>
      </c>
      <c r="D113" s="11">
        <f t="shared" si="19"/>
        <v>1011805.9853026912</v>
      </c>
      <c r="E113" s="11">
        <f t="shared" si="30"/>
        <v>11025.307593352394</v>
      </c>
      <c r="F113" s="11">
        <f t="shared" si="20"/>
        <v>10118.059853026913</v>
      </c>
      <c r="G113" s="11">
        <f t="shared" si="31"/>
        <v>907.24774032548157</v>
      </c>
      <c r="H113" s="11">
        <f t="shared" si="32"/>
        <v>1010898.7375623657</v>
      </c>
    </row>
    <row r="114" spans="3:8">
      <c r="C114" s="8">
        <f t="shared" si="29"/>
        <v>111</v>
      </c>
      <c r="D114" s="11">
        <f t="shared" si="19"/>
        <v>1010898.7375623657</v>
      </c>
      <c r="E114" s="11">
        <f t="shared" si="30"/>
        <v>11025.307593352394</v>
      </c>
      <c r="F114" s="11">
        <f t="shared" si="20"/>
        <v>10108.987375623657</v>
      </c>
      <c r="G114" s="11">
        <f t="shared" si="31"/>
        <v>916.32021772873668</v>
      </c>
      <c r="H114" s="11">
        <f t="shared" si="32"/>
        <v>1009982.417344637</v>
      </c>
    </row>
    <row r="115" spans="3:8">
      <c r="C115" s="8">
        <f t="shared" si="29"/>
        <v>112</v>
      </c>
      <c r="D115" s="11">
        <f t="shared" si="19"/>
        <v>1009982.417344637</v>
      </c>
      <c r="E115" s="11">
        <f t="shared" si="30"/>
        <v>11025.307593352394</v>
      </c>
      <c r="F115" s="11">
        <f t="shared" si="20"/>
        <v>10099.82417344637</v>
      </c>
      <c r="G115" s="11">
        <f t="shared" si="31"/>
        <v>925.48341990602421</v>
      </c>
      <c r="H115" s="11">
        <f t="shared" si="32"/>
        <v>1009056.933924731</v>
      </c>
    </row>
    <row r="116" spans="3:8">
      <c r="C116" s="8">
        <f t="shared" si="29"/>
        <v>113</v>
      </c>
      <c r="D116" s="11">
        <f t="shared" si="19"/>
        <v>1009056.933924731</v>
      </c>
      <c r="E116" s="11">
        <f t="shared" si="30"/>
        <v>11025.307593352394</v>
      </c>
      <c r="F116" s="11">
        <f t="shared" si="20"/>
        <v>10090.569339247309</v>
      </c>
      <c r="G116" s="11">
        <f t="shared" si="31"/>
        <v>934.73825410508471</v>
      </c>
      <c r="H116" s="11">
        <f t="shared" si="32"/>
        <v>1008122.1956706259</v>
      </c>
    </row>
    <row r="117" spans="3:8">
      <c r="C117" s="8">
        <f t="shared" ref="C117:C132" si="33">1+C116</f>
        <v>114</v>
      </c>
      <c r="D117" s="11">
        <f t="shared" si="19"/>
        <v>1008122.1956706259</v>
      </c>
      <c r="E117" s="11">
        <f t="shared" ref="E117:E132" si="34">-(1.075^4*B$6)</f>
        <v>11025.307593352394</v>
      </c>
      <c r="F117" s="11">
        <f t="shared" si="20"/>
        <v>10081.221956706258</v>
      </c>
      <c r="G117" s="11">
        <f t="shared" ref="G117:G132" si="35">E117-F117</f>
        <v>944.08563664613575</v>
      </c>
      <c r="H117" s="11">
        <f t="shared" ref="H117:H132" si="36">D117-G117</f>
        <v>1007178.1100339798</v>
      </c>
    </row>
    <row r="118" spans="3:8">
      <c r="C118" s="8">
        <f t="shared" si="33"/>
        <v>115</v>
      </c>
      <c r="D118" s="11">
        <f t="shared" si="19"/>
        <v>1007178.1100339798</v>
      </c>
      <c r="E118" s="11">
        <f t="shared" si="34"/>
        <v>11025.307593352394</v>
      </c>
      <c r="F118" s="11">
        <f t="shared" si="20"/>
        <v>10071.781100339798</v>
      </c>
      <c r="G118" s="11">
        <f t="shared" si="35"/>
        <v>953.52649301259589</v>
      </c>
      <c r="H118" s="11">
        <f t="shared" si="36"/>
        <v>1006224.5835409672</v>
      </c>
    </row>
    <row r="119" spans="3:8">
      <c r="C119" s="8">
        <f t="shared" si="33"/>
        <v>116</v>
      </c>
      <c r="D119" s="11">
        <f t="shared" si="19"/>
        <v>1006224.5835409672</v>
      </c>
      <c r="E119" s="11">
        <f t="shared" si="34"/>
        <v>11025.307593352394</v>
      </c>
      <c r="F119" s="11">
        <f t="shared" si="20"/>
        <v>10062.245835409673</v>
      </c>
      <c r="G119" s="11">
        <f t="shared" si="35"/>
        <v>963.06175794272167</v>
      </c>
      <c r="H119" s="11">
        <f t="shared" si="36"/>
        <v>1005261.5217830244</v>
      </c>
    </row>
    <row r="120" spans="3:8">
      <c r="C120" s="8">
        <f t="shared" si="33"/>
        <v>117</v>
      </c>
      <c r="D120" s="11">
        <f t="shared" si="19"/>
        <v>1005261.5217830244</v>
      </c>
      <c r="E120" s="11">
        <f t="shared" si="34"/>
        <v>11025.307593352394</v>
      </c>
      <c r="F120" s="11">
        <f t="shared" si="20"/>
        <v>10052.615217830244</v>
      </c>
      <c r="G120" s="11">
        <f t="shared" si="35"/>
        <v>972.69237552215054</v>
      </c>
      <c r="H120" s="11">
        <f t="shared" si="36"/>
        <v>1004288.8294075023</v>
      </c>
    </row>
    <row r="121" spans="3:8">
      <c r="C121" s="8">
        <f t="shared" si="33"/>
        <v>118</v>
      </c>
      <c r="D121" s="11">
        <f t="shared" si="19"/>
        <v>1004288.8294075023</v>
      </c>
      <c r="E121" s="11">
        <f t="shared" si="34"/>
        <v>11025.307593352394</v>
      </c>
      <c r="F121" s="11">
        <f t="shared" si="20"/>
        <v>10042.888294075023</v>
      </c>
      <c r="G121" s="11">
        <f t="shared" si="35"/>
        <v>982.41929927737146</v>
      </c>
      <c r="H121" s="11">
        <f t="shared" si="36"/>
        <v>1003306.410108225</v>
      </c>
    </row>
    <row r="122" spans="3:8">
      <c r="C122" s="8">
        <f t="shared" si="33"/>
        <v>119</v>
      </c>
      <c r="D122" s="11">
        <f t="shared" si="19"/>
        <v>1003306.410108225</v>
      </c>
      <c r="E122" s="11">
        <f t="shared" si="34"/>
        <v>11025.307593352394</v>
      </c>
      <c r="F122" s="11">
        <f t="shared" si="20"/>
        <v>10033.064101082249</v>
      </c>
      <c r="G122" s="11">
        <f t="shared" si="35"/>
        <v>992.243492270145</v>
      </c>
      <c r="H122" s="11">
        <f t="shared" si="36"/>
        <v>1002314.1666159548</v>
      </c>
    </row>
    <row r="123" spans="3:8">
      <c r="C123" s="8">
        <f t="shared" si="33"/>
        <v>120</v>
      </c>
      <c r="D123" s="11">
        <f t="shared" si="19"/>
        <v>1002314.1666159548</v>
      </c>
      <c r="E123" s="11">
        <f t="shared" si="34"/>
        <v>11025.307593352394</v>
      </c>
      <c r="F123" s="11">
        <f t="shared" si="20"/>
        <v>10023.141666159549</v>
      </c>
      <c r="G123" s="11">
        <f t="shared" si="35"/>
        <v>1002.1659271928456</v>
      </c>
      <c r="H123" s="11">
        <f t="shared" si="36"/>
        <v>1001312.0006887619</v>
      </c>
    </row>
    <row r="124" spans="3:8">
      <c r="C124" s="8">
        <f t="shared" si="33"/>
        <v>121</v>
      </c>
      <c r="D124" s="11">
        <f t="shared" si="19"/>
        <v>1001312.0006887619</v>
      </c>
      <c r="E124" s="11">
        <f t="shared" si="34"/>
        <v>11025.307593352394</v>
      </c>
      <c r="F124" s="11">
        <f t="shared" si="20"/>
        <v>10013.120006887619</v>
      </c>
      <c r="G124" s="11">
        <f t="shared" si="35"/>
        <v>1012.1875864647754</v>
      </c>
      <c r="H124" s="11">
        <f t="shared" si="36"/>
        <v>1000299.8131022971</v>
      </c>
    </row>
    <row r="125" spans="3:8">
      <c r="C125" s="8">
        <f t="shared" si="33"/>
        <v>122</v>
      </c>
      <c r="D125" s="11">
        <f t="shared" si="19"/>
        <v>1000299.8131022971</v>
      </c>
      <c r="E125" s="11">
        <f t="shared" si="34"/>
        <v>11025.307593352394</v>
      </c>
      <c r="F125" s="11">
        <f t="shared" si="20"/>
        <v>10002.998131022972</v>
      </c>
      <c r="G125" s="11">
        <f t="shared" si="35"/>
        <v>1022.3094623294219</v>
      </c>
      <c r="H125" s="11">
        <f t="shared" si="36"/>
        <v>999277.50363996776</v>
      </c>
    </row>
    <row r="126" spans="3:8">
      <c r="C126" s="8">
        <f t="shared" si="33"/>
        <v>123</v>
      </c>
      <c r="D126" s="11">
        <f t="shared" si="19"/>
        <v>999277.50363996776</v>
      </c>
      <c r="E126" s="11">
        <f t="shared" si="34"/>
        <v>11025.307593352394</v>
      </c>
      <c r="F126" s="11">
        <f t="shared" si="20"/>
        <v>9992.7750363996784</v>
      </c>
      <c r="G126" s="11">
        <f t="shared" si="35"/>
        <v>1032.5325569527158</v>
      </c>
      <c r="H126" s="11">
        <f t="shared" si="36"/>
        <v>998244.97108301509</v>
      </c>
    </row>
    <row r="127" spans="3:8">
      <c r="C127" s="8">
        <f t="shared" si="33"/>
        <v>124</v>
      </c>
      <c r="D127" s="11">
        <f t="shared" si="19"/>
        <v>998244.97108301509</v>
      </c>
      <c r="E127" s="11">
        <f t="shared" si="34"/>
        <v>11025.307593352394</v>
      </c>
      <c r="F127" s="11">
        <f t="shared" si="20"/>
        <v>9982.4497108301512</v>
      </c>
      <c r="G127" s="11">
        <f t="shared" si="35"/>
        <v>1042.857882522243</v>
      </c>
      <c r="H127" s="11">
        <f t="shared" si="36"/>
        <v>997202.11320049281</v>
      </c>
    </row>
    <row r="128" spans="3:8">
      <c r="C128" s="8">
        <f t="shared" si="33"/>
        <v>125</v>
      </c>
      <c r="D128" s="11">
        <f t="shared" si="19"/>
        <v>997202.11320049281</v>
      </c>
      <c r="E128" s="11">
        <f t="shared" si="34"/>
        <v>11025.307593352394</v>
      </c>
      <c r="F128" s="11">
        <f t="shared" si="20"/>
        <v>9972.0211320049275</v>
      </c>
      <c r="G128" s="11">
        <f t="shared" si="35"/>
        <v>1053.2864613474667</v>
      </c>
      <c r="H128" s="11">
        <f t="shared" si="36"/>
        <v>996148.82673914533</v>
      </c>
    </row>
    <row r="129" spans="3:8">
      <c r="C129" s="8">
        <f t="shared" si="33"/>
        <v>126</v>
      </c>
      <c r="D129" s="11">
        <f t="shared" si="19"/>
        <v>996148.82673914533</v>
      </c>
      <c r="E129" s="11">
        <f t="shared" si="34"/>
        <v>11025.307593352394</v>
      </c>
      <c r="F129" s="11">
        <f t="shared" si="20"/>
        <v>9961.4882673914526</v>
      </c>
      <c r="G129" s="11">
        <f t="shared" si="35"/>
        <v>1063.8193259609416</v>
      </c>
      <c r="H129" s="11">
        <f t="shared" si="36"/>
        <v>995085.00741318439</v>
      </c>
    </row>
    <row r="130" spans="3:8">
      <c r="C130" s="8">
        <f t="shared" si="33"/>
        <v>127</v>
      </c>
      <c r="D130" s="11">
        <f t="shared" si="19"/>
        <v>995085.00741318439</v>
      </c>
      <c r="E130" s="11">
        <f t="shared" si="34"/>
        <v>11025.307593352394</v>
      </c>
      <c r="F130" s="11">
        <f t="shared" si="20"/>
        <v>9950.8500741318439</v>
      </c>
      <c r="G130" s="11">
        <f t="shared" si="35"/>
        <v>1074.4575192205502</v>
      </c>
      <c r="H130" s="11">
        <f t="shared" si="36"/>
        <v>994010.54989396385</v>
      </c>
    </row>
    <row r="131" spans="3:8">
      <c r="C131" s="8">
        <f t="shared" si="33"/>
        <v>128</v>
      </c>
      <c r="D131" s="11">
        <f t="shared" si="19"/>
        <v>994010.54989396385</v>
      </c>
      <c r="E131" s="11">
        <f t="shared" si="34"/>
        <v>11025.307593352394</v>
      </c>
      <c r="F131" s="11">
        <f t="shared" si="20"/>
        <v>9940.105498939638</v>
      </c>
      <c r="G131" s="11">
        <f t="shared" si="35"/>
        <v>1085.2020944127562</v>
      </c>
      <c r="H131" s="11">
        <f t="shared" si="36"/>
        <v>992925.34779955109</v>
      </c>
    </row>
    <row r="132" spans="3:8">
      <c r="C132" s="8">
        <f t="shared" si="33"/>
        <v>129</v>
      </c>
      <c r="D132" s="11">
        <f t="shared" ref="D132:D195" si="37">H131</f>
        <v>992925.34779955109</v>
      </c>
      <c r="E132" s="11">
        <f t="shared" si="34"/>
        <v>11025.307593352394</v>
      </c>
      <c r="F132" s="11">
        <f t="shared" ref="F132:F195" si="38">(B$4/B$2)*H131</f>
        <v>9929.2534779955113</v>
      </c>
      <c r="G132" s="11">
        <f t="shared" si="35"/>
        <v>1096.0541153568829</v>
      </c>
      <c r="H132" s="11">
        <f t="shared" si="36"/>
        <v>991829.29368419421</v>
      </c>
    </row>
    <row r="133" spans="3:8">
      <c r="C133" s="8">
        <f t="shared" ref="C133:C148" si="39">1+C132</f>
        <v>130</v>
      </c>
      <c r="D133" s="11">
        <f t="shared" si="37"/>
        <v>991829.29368419421</v>
      </c>
      <c r="E133" s="11">
        <f t="shared" ref="E133:E148" si="40">-(1.075^4*B$6)</f>
        <v>11025.307593352394</v>
      </c>
      <c r="F133" s="11">
        <f t="shared" si="38"/>
        <v>9918.2929368419427</v>
      </c>
      <c r="G133" s="11">
        <f t="shared" ref="G133:G148" si="41">E133-F133</f>
        <v>1107.0146565104515</v>
      </c>
      <c r="H133" s="11">
        <f t="shared" ref="H133:H148" si="42">D133-G133</f>
        <v>990722.27902768378</v>
      </c>
    </row>
    <row r="134" spans="3:8">
      <c r="C134" s="8">
        <f t="shared" si="39"/>
        <v>131</v>
      </c>
      <c r="D134" s="11">
        <f t="shared" si="37"/>
        <v>990722.27902768378</v>
      </c>
      <c r="E134" s="11">
        <f t="shared" si="40"/>
        <v>11025.307593352394</v>
      </c>
      <c r="F134" s="11">
        <f t="shared" si="38"/>
        <v>9907.2227902768373</v>
      </c>
      <c r="G134" s="11">
        <f t="shared" si="41"/>
        <v>1118.0848030755569</v>
      </c>
      <c r="H134" s="11">
        <f t="shared" si="42"/>
        <v>989604.19422460825</v>
      </c>
    </row>
    <row r="135" spans="3:8">
      <c r="C135" s="8">
        <f t="shared" si="39"/>
        <v>132</v>
      </c>
      <c r="D135" s="11">
        <f t="shared" si="37"/>
        <v>989604.19422460825</v>
      </c>
      <c r="E135" s="11">
        <f t="shared" si="40"/>
        <v>11025.307593352394</v>
      </c>
      <c r="F135" s="11">
        <f t="shared" si="38"/>
        <v>9896.0419422460818</v>
      </c>
      <c r="G135" s="11">
        <f t="shared" si="41"/>
        <v>1129.2656511063124</v>
      </c>
      <c r="H135" s="11">
        <f t="shared" si="42"/>
        <v>988474.92857350188</v>
      </c>
    </row>
    <row r="136" spans="3:8">
      <c r="C136" s="8">
        <f t="shared" si="39"/>
        <v>133</v>
      </c>
      <c r="D136" s="11">
        <f t="shared" si="37"/>
        <v>988474.92857350188</v>
      </c>
      <c r="E136" s="11">
        <f t="shared" si="40"/>
        <v>11025.307593352394</v>
      </c>
      <c r="F136" s="11">
        <f t="shared" si="38"/>
        <v>9884.7492857350189</v>
      </c>
      <c r="G136" s="11">
        <f t="shared" si="41"/>
        <v>1140.5583076173752</v>
      </c>
      <c r="H136" s="11">
        <f t="shared" si="42"/>
        <v>987334.37026588456</v>
      </c>
    </row>
    <row r="137" spans="3:8">
      <c r="C137" s="8">
        <f t="shared" si="39"/>
        <v>134</v>
      </c>
      <c r="D137" s="11">
        <f t="shared" si="37"/>
        <v>987334.37026588456</v>
      </c>
      <c r="E137" s="11">
        <f t="shared" si="40"/>
        <v>11025.307593352394</v>
      </c>
      <c r="F137" s="11">
        <f t="shared" si="38"/>
        <v>9873.3437026588454</v>
      </c>
      <c r="G137" s="11">
        <f t="shared" si="41"/>
        <v>1151.9638906935488</v>
      </c>
      <c r="H137" s="11">
        <f t="shared" si="42"/>
        <v>986182.40637519106</v>
      </c>
    </row>
    <row r="138" spans="3:8">
      <c r="C138" s="8">
        <f t="shared" si="39"/>
        <v>135</v>
      </c>
      <c r="D138" s="11">
        <f t="shared" si="37"/>
        <v>986182.40637519106</v>
      </c>
      <c r="E138" s="11">
        <f t="shared" si="40"/>
        <v>11025.307593352394</v>
      </c>
      <c r="F138" s="11">
        <f t="shared" si="38"/>
        <v>9861.8240637519102</v>
      </c>
      <c r="G138" s="11">
        <f t="shared" si="41"/>
        <v>1163.483529600484</v>
      </c>
      <c r="H138" s="11">
        <f t="shared" si="42"/>
        <v>985018.92284559063</v>
      </c>
    </row>
    <row r="139" spans="3:8">
      <c r="C139" s="8">
        <f t="shared" si="39"/>
        <v>136</v>
      </c>
      <c r="D139" s="11">
        <f t="shared" si="37"/>
        <v>985018.92284559063</v>
      </c>
      <c r="E139" s="11">
        <f t="shared" si="40"/>
        <v>11025.307593352394</v>
      </c>
      <c r="F139" s="11">
        <f t="shared" si="38"/>
        <v>9850.1892284559071</v>
      </c>
      <c r="G139" s="11">
        <f t="shared" si="41"/>
        <v>1175.118364896487</v>
      </c>
      <c r="H139" s="11">
        <f t="shared" si="42"/>
        <v>983843.80448069412</v>
      </c>
    </row>
    <row r="140" spans="3:8">
      <c r="C140" s="8">
        <f t="shared" si="39"/>
        <v>137</v>
      </c>
      <c r="D140" s="11">
        <f t="shared" si="37"/>
        <v>983843.80448069412</v>
      </c>
      <c r="E140" s="11">
        <f t="shared" si="40"/>
        <v>11025.307593352394</v>
      </c>
      <c r="F140" s="11">
        <f t="shared" si="38"/>
        <v>9838.4380448069405</v>
      </c>
      <c r="G140" s="11">
        <f t="shared" si="41"/>
        <v>1186.8695485454537</v>
      </c>
      <c r="H140" s="11">
        <f t="shared" si="42"/>
        <v>982656.93493214867</v>
      </c>
    </row>
    <row r="141" spans="3:8">
      <c r="C141" s="8">
        <f t="shared" si="39"/>
        <v>138</v>
      </c>
      <c r="D141" s="11">
        <f t="shared" si="37"/>
        <v>982656.93493214867</v>
      </c>
      <c r="E141" s="11">
        <f t="shared" si="40"/>
        <v>11025.307593352394</v>
      </c>
      <c r="F141" s="11">
        <f t="shared" si="38"/>
        <v>9826.5693493214876</v>
      </c>
      <c r="G141" s="11">
        <f t="shared" si="41"/>
        <v>1198.7382440309066</v>
      </c>
      <c r="H141" s="11">
        <f t="shared" si="42"/>
        <v>981458.19668811781</v>
      </c>
    </row>
    <row r="142" spans="3:8">
      <c r="C142" s="8">
        <f t="shared" si="39"/>
        <v>139</v>
      </c>
      <c r="D142" s="11">
        <f t="shared" si="37"/>
        <v>981458.19668811781</v>
      </c>
      <c r="E142" s="11">
        <f t="shared" si="40"/>
        <v>11025.307593352394</v>
      </c>
      <c r="F142" s="11">
        <f t="shared" si="38"/>
        <v>9814.5819668811782</v>
      </c>
      <c r="G142" s="11">
        <f t="shared" si="41"/>
        <v>1210.7256264712159</v>
      </c>
      <c r="H142" s="11">
        <f t="shared" si="42"/>
        <v>980247.47106164659</v>
      </c>
    </row>
    <row r="143" spans="3:8">
      <c r="C143" s="8">
        <f t="shared" si="39"/>
        <v>140</v>
      </c>
      <c r="D143" s="11">
        <f t="shared" si="37"/>
        <v>980247.47106164659</v>
      </c>
      <c r="E143" s="11">
        <f t="shared" si="40"/>
        <v>11025.307593352394</v>
      </c>
      <c r="F143" s="11">
        <f t="shared" si="38"/>
        <v>9802.4747106164668</v>
      </c>
      <c r="G143" s="11">
        <f t="shared" si="41"/>
        <v>1222.8328827359273</v>
      </c>
      <c r="H143" s="11">
        <f t="shared" si="42"/>
        <v>979024.63817891071</v>
      </c>
    </row>
    <row r="144" spans="3:8">
      <c r="C144" s="8">
        <f t="shared" si="39"/>
        <v>141</v>
      </c>
      <c r="D144" s="11">
        <f t="shared" si="37"/>
        <v>979024.63817891071</v>
      </c>
      <c r="E144" s="11">
        <f t="shared" si="40"/>
        <v>11025.307593352394</v>
      </c>
      <c r="F144" s="11">
        <f t="shared" si="38"/>
        <v>9790.2463817891075</v>
      </c>
      <c r="G144" s="11">
        <f t="shared" si="41"/>
        <v>1235.0612115632866</v>
      </c>
      <c r="H144" s="11">
        <f t="shared" si="42"/>
        <v>977789.57696734741</v>
      </c>
    </row>
    <row r="145" spans="3:8">
      <c r="C145" s="8">
        <f t="shared" si="39"/>
        <v>142</v>
      </c>
      <c r="D145" s="11">
        <f t="shared" si="37"/>
        <v>977789.57696734741</v>
      </c>
      <c r="E145" s="11">
        <f t="shared" si="40"/>
        <v>11025.307593352394</v>
      </c>
      <c r="F145" s="11">
        <f t="shared" si="38"/>
        <v>9777.8957696734742</v>
      </c>
      <c r="G145" s="11">
        <f t="shared" si="41"/>
        <v>1247.41182367892</v>
      </c>
      <c r="H145" s="11">
        <f t="shared" si="42"/>
        <v>976542.16514366854</v>
      </c>
    </row>
    <row r="146" spans="3:8">
      <c r="C146" s="8">
        <f t="shared" si="39"/>
        <v>143</v>
      </c>
      <c r="D146" s="11">
        <f t="shared" si="37"/>
        <v>976542.16514366854</v>
      </c>
      <c r="E146" s="11">
        <f t="shared" si="40"/>
        <v>11025.307593352394</v>
      </c>
      <c r="F146" s="11">
        <f t="shared" si="38"/>
        <v>9765.4216514366854</v>
      </c>
      <c r="G146" s="11">
        <f t="shared" si="41"/>
        <v>1259.8859419157088</v>
      </c>
      <c r="H146" s="11">
        <f t="shared" si="42"/>
        <v>975282.27920175286</v>
      </c>
    </row>
    <row r="147" spans="3:8">
      <c r="C147" s="8">
        <f t="shared" si="39"/>
        <v>144</v>
      </c>
      <c r="D147" s="11">
        <f t="shared" si="37"/>
        <v>975282.27920175286</v>
      </c>
      <c r="E147" s="11">
        <f t="shared" si="40"/>
        <v>11025.307593352394</v>
      </c>
      <c r="F147" s="11">
        <f t="shared" si="38"/>
        <v>9752.8227920175286</v>
      </c>
      <c r="G147" s="11">
        <f t="shared" si="41"/>
        <v>1272.4848013348656</v>
      </c>
      <c r="H147" s="11">
        <f t="shared" si="42"/>
        <v>974009.79440041794</v>
      </c>
    </row>
    <row r="148" spans="3:8">
      <c r="C148" s="8">
        <f t="shared" si="39"/>
        <v>145</v>
      </c>
      <c r="D148" s="11">
        <f t="shared" si="37"/>
        <v>974009.79440041794</v>
      </c>
      <c r="E148" s="11">
        <f t="shared" si="40"/>
        <v>11025.307593352394</v>
      </c>
      <c r="F148" s="11">
        <f t="shared" si="38"/>
        <v>9740.0979440041792</v>
      </c>
      <c r="G148" s="11">
        <f t="shared" si="41"/>
        <v>1285.209649348215</v>
      </c>
      <c r="H148" s="11">
        <f t="shared" si="42"/>
        <v>972724.58475106978</v>
      </c>
    </row>
    <row r="149" spans="3:8">
      <c r="C149" s="8">
        <f t="shared" ref="C149:C164" si="43">1+C148</f>
        <v>146</v>
      </c>
      <c r="D149" s="11">
        <f t="shared" si="37"/>
        <v>972724.58475106978</v>
      </c>
      <c r="E149" s="11">
        <f t="shared" ref="E149:E164" si="44">-(1.075^4*B$6)</f>
        <v>11025.307593352394</v>
      </c>
      <c r="F149" s="11">
        <f t="shared" si="38"/>
        <v>9727.2458475106978</v>
      </c>
      <c r="G149" s="11">
        <f t="shared" ref="G149:G164" si="45">E149-F149</f>
        <v>1298.0617458416964</v>
      </c>
      <c r="H149" s="11">
        <f t="shared" ref="H149:H164" si="46">D149-G149</f>
        <v>971426.52300522802</v>
      </c>
    </row>
    <row r="150" spans="3:8">
      <c r="C150" s="8">
        <f t="shared" si="43"/>
        <v>147</v>
      </c>
      <c r="D150" s="11">
        <f t="shared" si="37"/>
        <v>971426.52300522802</v>
      </c>
      <c r="E150" s="11">
        <f t="shared" si="44"/>
        <v>11025.307593352394</v>
      </c>
      <c r="F150" s="11">
        <f t="shared" si="38"/>
        <v>9714.2652300522805</v>
      </c>
      <c r="G150" s="11">
        <f t="shared" si="45"/>
        <v>1311.0423633001137</v>
      </c>
      <c r="H150" s="11">
        <f t="shared" si="46"/>
        <v>970115.48064192792</v>
      </c>
    </row>
    <row r="151" spans="3:8">
      <c r="C151" s="8">
        <f t="shared" si="43"/>
        <v>148</v>
      </c>
      <c r="D151" s="11">
        <f t="shared" si="37"/>
        <v>970115.48064192792</v>
      </c>
      <c r="E151" s="11">
        <f t="shared" si="44"/>
        <v>11025.307593352394</v>
      </c>
      <c r="F151" s="11">
        <f t="shared" si="38"/>
        <v>9701.1548064192793</v>
      </c>
      <c r="G151" s="11">
        <f t="shared" si="45"/>
        <v>1324.1527869331148</v>
      </c>
      <c r="H151" s="11">
        <f t="shared" si="46"/>
        <v>968791.3278549948</v>
      </c>
    </row>
    <row r="152" spans="3:8">
      <c r="C152" s="8">
        <f t="shared" si="43"/>
        <v>149</v>
      </c>
      <c r="D152" s="11">
        <f t="shared" si="37"/>
        <v>968791.3278549948</v>
      </c>
      <c r="E152" s="11">
        <f t="shared" si="44"/>
        <v>11025.307593352394</v>
      </c>
      <c r="F152" s="11">
        <f t="shared" si="38"/>
        <v>9687.9132785499478</v>
      </c>
      <c r="G152" s="11">
        <f t="shared" si="45"/>
        <v>1337.3943148024464</v>
      </c>
      <c r="H152" s="11">
        <f t="shared" si="46"/>
        <v>967453.93354019232</v>
      </c>
    </row>
    <row r="153" spans="3:8">
      <c r="C153" s="8">
        <f t="shared" si="43"/>
        <v>150</v>
      </c>
      <c r="D153" s="11">
        <f t="shared" si="37"/>
        <v>967453.93354019232</v>
      </c>
      <c r="E153" s="11">
        <f t="shared" si="44"/>
        <v>11025.307593352394</v>
      </c>
      <c r="F153" s="11">
        <f t="shared" si="38"/>
        <v>9674.5393354019234</v>
      </c>
      <c r="G153" s="11">
        <f t="shared" si="45"/>
        <v>1350.7682579504708</v>
      </c>
      <c r="H153" s="11">
        <f t="shared" si="46"/>
        <v>966103.16528224188</v>
      </c>
    </row>
    <row r="154" spans="3:8">
      <c r="C154" s="8">
        <f t="shared" si="43"/>
        <v>151</v>
      </c>
      <c r="D154" s="11">
        <f t="shared" si="37"/>
        <v>966103.16528224188</v>
      </c>
      <c r="E154" s="11">
        <f t="shared" si="44"/>
        <v>11025.307593352394</v>
      </c>
      <c r="F154" s="11">
        <f t="shared" si="38"/>
        <v>9661.0316528224193</v>
      </c>
      <c r="G154" s="11">
        <f t="shared" si="45"/>
        <v>1364.2759405299748</v>
      </c>
      <c r="H154" s="11">
        <f t="shared" si="46"/>
        <v>964738.88934171188</v>
      </c>
    </row>
    <row r="155" spans="3:8">
      <c r="C155" s="8">
        <f t="shared" si="43"/>
        <v>152</v>
      </c>
      <c r="D155" s="11">
        <f t="shared" si="37"/>
        <v>964738.88934171188</v>
      </c>
      <c r="E155" s="11">
        <f t="shared" si="44"/>
        <v>11025.307593352394</v>
      </c>
      <c r="F155" s="11">
        <f t="shared" si="38"/>
        <v>9647.3888934171191</v>
      </c>
      <c r="G155" s="11">
        <f t="shared" si="45"/>
        <v>1377.9186999352751</v>
      </c>
      <c r="H155" s="11">
        <f t="shared" si="46"/>
        <v>963360.97064177657</v>
      </c>
    </row>
    <row r="156" spans="3:8">
      <c r="C156" s="8">
        <f t="shared" si="43"/>
        <v>153</v>
      </c>
      <c r="D156" s="11">
        <f t="shared" si="37"/>
        <v>963360.97064177657</v>
      </c>
      <c r="E156" s="11">
        <f t="shared" si="44"/>
        <v>11025.307593352394</v>
      </c>
      <c r="F156" s="11">
        <f t="shared" si="38"/>
        <v>9633.6097064177666</v>
      </c>
      <c r="G156" s="11">
        <f t="shared" si="45"/>
        <v>1391.6978869346276</v>
      </c>
      <c r="H156" s="11">
        <f t="shared" si="46"/>
        <v>961969.27275484195</v>
      </c>
    </row>
    <row r="157" spans="3:8">
      <c r="C157" s="8">
        <f t="shared" si="43"/>
        <v>154</v>
      </c>
      <c r="D157" s="11">
        <f t="shared" si="37"/>
        <v>961969.27275484195</v>
      </c>
      <c r="E157" s="11">
        <f t="shared" si="44"/>
        <v>11025.307593352394</v>
      </c>
      <c r="F157" s="11">
        <f t="shared" si="38"/>
        <v>9619.6927275484195</v>
      </c>
      <c r="G157" s="11">
        <f t="shared" si="45"/>
        <v>1405.6148658039747</v>
      </c>
      <c r="H157" s="11">
        <f t="shared" si="46"/>
        <v>960563.65788903798</v>
      </c>
    </row>
    <row r="158" spans="3:8">
      <c r="C158" s="8">
        <f t="shared" si="43"/>
        <v>155</v>
      </c>
      <c r="D158" s="11">
        <f t="shared" si="37"/>
        <v>960563.65788903798</v>
      </c>
      <c r="E158" s="11">
        <f t="shared" si="44"/>
        <v>11025.307593352394</v>
      </c>
      <c r="F158" s="11">
        <f t="shared" si="38"/>
        <v>9605.6365788903804</v>
      </c>
      <c r="G158" s="11">
        <f t="shared" si="45"/>
        <v>1419.6710144620138</v>
      </c>
      <c r="H158" s="11">
        <f t="shared" si="46"/>
        <v>959143.98687457596</v>
      </c>
    </row>
    <row r="159" spans="3:8">
      <c r="C159" s="8">
        <f t="shared" si="43"/>
        <v>156</v>
      </c>
      <c r="D159" s="11">
        <f t="shared" si="37"/>
        <v>959143.98687457596</v>
      </c>
      <c r="E159" s="11">
        <f t="shared" si="44"/>
        <v>11025.307593352394</v>
      </c>
      <c r="F159" s="11">
        <f t="shared" si="38"/>
        <v>9591.4398687457597</v>
      </c>
      <c r="G159" s="11">
        <f t="shared" si="45"/>
        <v>1433.8677246066345</v>
      </c>
      <c r="H159" s="11">
        <f t="shared" si="46"/>
        <v>957710.11914996931</v>
      </c>
    </row>
    <row r="160" spans="3:8">
      <c r="C160" s="8">
        <f t="shared" si="43"/>
        <v>157</v>
      </c>
      <c r="D160" s="11">
        <f t="shared" si="37"/>
        <v>957710.11914996931</v>
      </c>
      <c r="E160" s="11">
        <f t="shared" si="44"/>
        <v>11025.307593352394</v>
      </c>
      <c r="F160" s="11">
        <f t="shared" si="38"/>
        <v>9577.1011914996925</v>
      </c>
      <c r="G160" s="11">
        <f t="shared" si="45"/>
        <v>1448.2064018527017</v>
      </c>
      <c r="H160" s="11">
        <f t="shared" si="46"/>
        <v>956261.91274811665</v>
      </c>
    </row>
    <row r="161" spans="3:8">
      <c r="C161" s="8">
        <f t="shared" si="43"/>
        <v>158</v>
      </c>
      <c r="D161" s="11">
        <f t="shared" si="37"/>
        <v>956261.91274811665</v>
      </c>
      <c r="E161" s="11">
        <f t="shared" si="44"/>
        <v>11025.307593352394</v>
      </c>
      <c r="F161" s="11">
        <f t="shared" si="38"/>
        <v>9562.6191274811663</v>
      </c>
      <c r="G161" s="11">
        <f t="shared" si="45"/>
        <v>1462.6884658712279</v>
      </c>
      <c r="H161" s="11">
        <f t="shared" si="46"/>
        <v>954799.22428224538</v>
      </c>
    </row>
    <row r="162" spans="3:8">
      <c r="C162" s="8">
        <f t="shared" si="43"/>
        <v>159</v>
      </c>
      <c r="D162" s="11">
        <f t="shared" si="37"/>
        <v>954799.22428224538</v>
      </c>
      <c r="E162" s="11">
        <f t="shared" si="44"/>
        <v>11025.307593352394</v>
      </c>
      <c r="F162" s="11">
        <f t="shared" si="38"/>
        <v>9547.9922428224545</v>
      </c>
      <c r="G162" s="11">
        <f t="shared" si="45"/>
        <v>1477.3153505299397</v>
      </c>
      <c r="H162" s="11">
        <f t="shared" si="46"/>
        <v>953321.90893171541</v>
      </c>
    </row>
    <row r="163" spans="3:8">
      <c r="C163" s="8">
        <f t="shared" si="43"/>
        <v>160</v>
      </c>
      <c r="D163" s="11">
        <f t="shared" si="37"/>
        <v>953321.90893171541</v>
      </c>
      <c r="E163" s="11">
        <f t="shared" si="44"/>
        <v>11025.307593352394</v>
      </c>
      <c r="F163" s="11">
        <f t="shared" si="38"/>
        <v>9533.2190893171537</v>
      </c>
      <c r="G163" s="11">
        <f t="shared" si="45"/>
        <v>1492.0885040352405</v>
      </c>
      <c r="H163" s="11">
        <f t="shared" si="46"/>
        <v>951829.82042768016</v>
      </c>
    </row>
    <row r="164" spans="3:8">
      <c r="C164" s="8">
        <f t="shared" si="43"/>
        <v>161</v>
      </c>
      <c r="D164" s="11">
        <f t="shared" si="37"/>
        <v>951829.82042768016</v>
      </c>
      <c r="E164" s="11">
        <f t="shared" si="44"/>
        <v>11025.307593352394</v>
      </c>
      <c r="F164" s="11">
        <f t="shared" si="38"/>
        <v>9518.2982042768017</v>
      </c>
      <c r="G164" s="11">
        <f t="shared" si="45"/>
        <v>1507.0093890755925</v>
      </c>
      <c r="H164" s="11">
        <f t="shared" si="46"/>
        <v>950322.81103860459</v>
      </c>
    </row>
    <row r="165" spans="3:8">
      <c r="C165" s="8">
        <f t="shared" ref="C165:C180" si="47">1+C164</f>
        <v>162</v>
      </c>
      <c r="D165" s="11">
        <f t="shared" si="37"/>
        <v>950322.81103860459</v>
      </c>
      <c r="E165" s="11">
        <f t="shared" ref="E165:E180" si="48">-(1.075^4*B$6)</f>
        <v>11025.307593352394</v>
      </c>
      <c r="F165" s="11">
        <f t="shared" si="38"/>
        <v>9503.228110386046</v>
      </c>
      <c r="G165" s="11">
        <f t="shared" ref="G165:G180" si="49">E165-F165</f>
        <v>1522.0794829663482</v>
      </c>
      <c r="H165" s="11">
        <f t="shared" ref="H165:H180" si="50">D165-G165</f>
        <v>948800.73155563825</v>
      </c>
    </row>
    <row r="166" spans="3:8">
      <c r="C166" s="8">
        <f t="shared" si="47"/>
        <v>163</v>
      </c>
      <c r="D166" s="11">
        <f t="shared" si="37"/>
        <v>948800.73155563825</v>
      </c>
      <c r="E166" s="11">
        <f t="shared" si="48"/>
        <v>11025.307593352394</v>
      </c>
      <c r="F166" s="11">
        <f t="shared" si="38"/>
        <v>9488.0073155563823</v>
      </c>
      <c r="G166" s="11">
        <f t="shared" si="49"/>
        <v>1537.3002777960119</v>
      </c>
      <c r="H166" s="11">
        <f t="shared" si="50"/>
        <v>947263.43127784226</v>
      </c>
    </row>
    <row r="167" spans="3:8">
      <c r="C167" s="8">
        <f t="shared" si="47"/>
        <v>164</v>
      </c>
      <c r="D167" s="11">
        <f t="shared" si="37"/>
        <v>947263.43127784226</v>
      </c>
      <c r="E167" s="11">
        <f t="shared" si="48"/>
        <v>11025.307593352394</v>
      </c>
      <c r="F167" s="11">
        <f t="shared" si="38"/>
        <v>9472.6343127784221</v>
      </c>
      <c r="G167" s="11">
        <f t="shared" si="49"/>
        <v>1552.6732805739721</v>
      </c>
      <c r="H167" s="11">
        <f t="shared" si="50"/>
        <v>945710.75799726835</v>
      </c>
    </row>
    <row r="168" spans="3:8">
      <c r="C168" s="8">
        <f t="shared" si="47"/>
        <v>165</v>
      </c>
      <c r="D168" s="11">
        <f t="shared" si="37"/>
        <v>945710.75799726835</v>
      </c>
      <c r="E168" s="11">
        <f t="shared" si="48"/>
        <v>11025.307593352394</v>
      </c>
      <c r="F168" s="11">
        <f t="shared" si="38"/>
        <v>9457.1075799726841</v>
      </c>
      <c r="G168" s="11">
        <f t="shared" si="49"/>
        <v>1568.2000133797101</v>
      </c>
      <c r="H168" s="11">
        <f t="shared" si="50"/>
        <v>944142.55798388866</v>
      </c>
    </row>
    <row r="169" spans="3:8">
      <c r="C169" s="8">
        <f t="shared" si="47"/>
        <v>166</v>
      </c>
      <c r="D169" s="11">
        <f t="shared" si="37"/>
        <v>944142.55798388866</v>
      </c>
      <c r="E169" s="11">
        <f t="shared" si="48"/>
        <v>11025.307593352394</v>
      </c>
      <c r="F169" s="11">
        <f t="shared" si="38"/>
        <v>9441.4255798388876</v>
      </c>
      <c r="G169" s="11">
        <f t="shared" si="49"/>
        <v>1583.8820135135065</v>
      </c>
      <c r="H169" s="11">
        <f t="shared" si="50"/>
        <v>942558.67597037519</v>
      </c>
    </row>
    <row r="170" spans="3:8">
      <c r="C170" s="8">
        <f t="shared" si="47"/>
        <v>167</v>
      </c>
      <c r="D170" s="11">
        <f t="shared" si="37"/>
        <v>942558.67597037519</v>
      </c>
      <c r="E170" s="11">
        <f t="shared" si="48"/>
        <v>11025.307593352394</v>
      </c>
      <c r="F170" s="11">
        <f t="shared" si="38"/>
        <v>9425.5867597037523</v>
      </c>
      <c r="G170" s="11">
        <f t="shared" si="49"/>
        <v>1599.7208336486419</v>
      </c>
      <c r="H170" s="11">
        <f t="shared" si="50"/>
        <v>940958.95513672649</v>
      </c>
    </row>
    <row r="171" spans="3:8">
      <c r="C171" s="8">
        <f t="shared" si="47"/>
        <v>168</v>
      </c>
      <c r="D171" s="11">
        <f t="shared" si="37"/>
        <v>940958.95513672649</v>
      </c>
      <c r="E171" s="11">
        <f t="shared" si="48"/>
        <v>11025.307593352394</v>
      </c>
      <c r="F171" s="11">
        <f t="shared" si="38"/>
        <v>9409.5895513672658</v>
      </c>
      <c r="G171" s="11">
        <f t="shared" si="49"/>
        <v>1615.7180419851284</v>
      </c>
      <c r="H171" s="11">
        <f t="shared" si="50"/>
        <v>939343.23709474131</v>
      </c>
    </row>
    <row r="172" spans="3:8">
      <c r="C172" s="8">
        <f t="shared" si="47"/>
        <v>169</v>
      </c>
      <c r="D172" s="11">
        <f t="shared" si="37"/>
        <v>939343.23709474131</v>
      </c>
      <c r="E172" s="11">
        <f t="shared" si="48"/>
        <v>11025.307593352394</v>
      </c>
      <c r="F172" s="11">
        <f t="shared" si="38"/>
        <v>9393.4323709474138</v>
      </c>
      <c r="G172" s="11">
        <f t="shared" si="49"/>
        <v>1631.8752224049804</v>
      </c>
      <c r="H172" s="11">
        <f t="shared" si="50"/>
        <v>937711.36187233636</v>
      </c>
    </row>
    <row r="173" spans="3:8">
      <c r="C173" s="8">
        <f t="shared" si="47"/>
        <v>170</v>
      </c>
      <c r="D173" s="11">
        <f t="shared" si="37"/>
        <v>937711.36187233636</v>
      </c>
      <c r="E173" s="11">
        <f t="shared" si="48"/>
        <v>11025.307593352394</v>
      </c>
      <c r="F173" s="11">
        <f t="shared" si="38"/>
        <v>9377.1136187233642</v>
      </c>
      <c r="G173" s="11">
        <f t="shared" si="49"/>
        <v>1648.19397462903</v>
      </c>
      <c r="H173" s="11">
        <f t="shared" si="50"/>
        <v>936063.16789770732</v>
      </c>
    </row>
    <row r="174" spans="3:8">
      <c r="C174" s="8">
        <f t="shared" si="47"/>
        <v>171</v>
      </c>
      <c r="D174" s="11">
        <f t="shared" si="37"/>
        <v>936063.16789770732</v>
      </c>
      <c r="E174" s="11">
        <f t="shared" si="48"/>
        <v>11025.307593352394</v>
      </c>
      <c r="F174" s="11">
        <f t="shared" si="38"/>
        <v>9360.6316789770735</v>
      </c>
      <c r="G174" s="11">
        <f t="shared" si="49"/>
        <v>1664.6759143753206</v>
      </c>
      <c r="H174" s="11">
        <f t="shared" si="50"/>
        <v>934398.49198333197</v>
      </c>
    </row>
    <row r="175" spans="3:8">
      <c r="C175" s="8">
        <f t="shared" si="47"/>
        <v>172</v>
      </c>
      <c r="D175" s="11">
        <f t="shared" si="37"/>
        <v>934398.49198333197</v>
      </c>
      <c r="E175" s="11">
        <f t="shared" si="48"/>
        <v>11025.307593352394</v>
      </c>
      <c r="F175" s="11">
        <f t="shared" si="38"/>
        <v>9343.9849198333195</v>
      </c>
      <c r="G175" s="11">
        <f t="shared" si="49"/>
        <v>1681.3226735190747</v>
      </c>
      <c r="H175" s="11">
        <f t="shared" si="50"/>
        <v>932717.16930981295</v>
      </c>
    </row>
    <row r="176" spans="3:8">
      <c r="C176" s="8">
        <f t="shared" si="47"/>
        <v>173</v>
      </c>
      <c r="D176" s="11">
        <f t="shared" si="37"/>
        <v>932717.16930981295</v>
      </c>
      <c r="E176" s="11">
        <f t="shared" si="48"/>
        <v>11025.307593352394</v>
      </c>
      <c r="F176" s="11">
        <f t="shared" si="38"/>
        <v>9327.1716930981293</v>
      </c>
      <c r="G176" s="11">
        <f t="shared" si="49"/>
        <v>1698.1359002542649</v>
      </c>
      <c r="H176" s="11">
        <f t="shared" si="50"/>
        <v>931019.0334095587</v>
      </c>
    </row>
    <row r="177" spans="3:8">
      <c r="C177" s="8">
        <f t="shared" si="47"/>
        <v>174</v>
      </c>
      <c r="D177" s="11">
        <f t="shared" si="37"/>
        <v>931019.0334095587</v>
      </c>
      <c r="E177" s="11">
        <f t="shared" si="48"/>
        <v>11025.307593352394</v>
      </c>
      <c r="F177" s="11">
        <f t="shared" si="38"/>
        <v>9310.1903340955869</v>
      </c>
      <c r="G177" s="11">
        <f t="shared" si="49"/>
        <v>1715.1172592568073</v>
      </c>
      <c r="H177" s="11">
        <f t="shared" si="50"/>
        <v>929303.91615030193</v>
      </c>
    </row>
    <row r="178" spans="3:8">
      <c r="C178" s="8">
        <f t="shared" si="47"/>
        <v>175</v>
      </c>
      <c r="D178" s="11">
        <f t="shared" si="37"/>
        <v>929303.91615030193</v>
      </c>
      <c r="E178" s="11">
        <f t="shared" si="48"/>
        <v>11025.307593352394</v>
      </c>
      <c r="F178" s="11">
        <f t="shared" si="38"/>
        <v>9293.0391615030203</v>
      </c>
      <c r="G178" s="11">
        <f t="shared" si="49"/>
        <v>1732.2684318493739</v>
      </c>
      <c r="H178" s="11">
        <f t="shared" si="50"/>
        <v>927571.6477184525</v>
      </c>
    </row>
    <row r="179" spans="3:8">
      <c r="C179" s="8">
        <f t="shared" si="47"/>
        <v>176</v>
      </c>
      <c r="D179" s="11">
        <f t="shared" si="37"/>
        <v>927571.6477184525</v>
      </c>
      <c r="E179" s="11">
        <f t="shared" si="48"/>
        <v>11025.307593352394</v>
      </c>
      <c r="F179" s="11">
        <f t="shared" si="38"/>
        <v>9275.7164771845255</v>
      </c>
      <c r="G179" s="11">
        <f t="shared" si="49"/>
        <v>1749.5911161678687</v>
      </c>
      <c r="H179" s="11">
        <f t="shared" si="50"/>
        <v>925822.05660228466</v>
      </c>
    </row>
    <row r="180" spans="3:8">
      <c r="C180" s="8">
        <f t="shared" si="47"/>
        <v>177</v>
      </c>
      <c r="D180" s="11">
        <f t="shared" si="37"/>
        <v>925822.05660228466</v>
      </c>
      <c r="E180" s="11">
        <f t="shared" si="48"/>
        <v>11025.307593352394</v>
      </c>
      <c r="F180" s="11">
        <f t="shared" si="38"/>
        <v>9258.2205660228465</v>
      </c>
      <c r="G180" s="11">
        <f t="shared" si="49"/>
        <v>1767.0870273295477</v>
      </c>
      <c r="H180" s="11">
        <f t="shared" si="50"/>
        <v>924054.96957495506</v>
      </c>
    </row>
    <row r="181" spans="3:8">
      <c r="C181" s="8">
        <f t="shared" ref="C181:C196" si="51">1+C180</f>
        <v>178</v>
      </c>
      <c r="D181" s="11">
        <f t="shared" si="37"/>
        <v>924054.96957495506</v>
      </c>
      <c r="E181" s="11">
        <f t="shared" ref="E181:E196" si="52">-(1.075^4*B$6)</f>
        <v>11025.307593352394</v>
      </c>
      <c r="F181" s="11">
        <f t="shared" si="38"/>
        <v>9240.5496957495507</v>
      </c>
      <c r="G181" s="11">
        <f t="shared" ref="G181:G196" si="53">E181-F181</f>
        <v>1784.7578976028435</v>
      </c>
      <c r="H181" s="11">
        <f t="shared" ref="H181:H196" si="54">D181-G181</f>
        <v>922270.2116773522</v>
      </c>
    </row>
    <row r="182" spans="3:8">
      <c r="C182" s="8">
        <f t="shared" si="51"/>
        <v>179</v>
      </c>
      <c r="D182" s="11">
        <f t="shared" si="37"/>
        <v>922270.2116773522</v>
      </c>
      <c r="E182" s="11">
        <f t="shared" si="52"/>
        <v>11025.307593352394</v>
      </c>
      <c r="F182" s="11">
        <f t="shared" si="38"/>
        <v>9222.702116773522</v>
      </c>
      <c r="G182" s="11">
        <f t="shared" si="53"/>
        <v>1802.6054765788722</v>
      </c>
      <c r="H182" s="11">
        <f t="shared" si="54"/>
        <v>920467.60620077327</v>
      </c>
    </row>
    <row r="183" spans="3:8">
      <c r="C183" s="8">
        <f t="shared" si="51"/>
        <v>180</v>
      </c>
      <c r="D183" s="11">
        <f t="shared" si="37"/>
        <v>920467.60620077327</v>
      </c>
      <c r="E183" s="11">
        <f t="shared" si="52"/>
        <v>11025.307593352394</v>
      </c>
      <c r="F183" s="11">
        <f t="shared" si="38"/>
        <v>9204.676062007733</v>
      </c>
      <c r="G183" s="11">
        <f t="shared" si="53"/>
        <v>1820.6315313446612</v>
      </c>
      <c r="H183" s="11">
        <f t="shared" si="54"/>
        <v>918646.97466942866</v>
      </c>
    </row>
    <row r="184" spans="3:8">
      <c r="C184" s="8">
        <f t="shared" si="51"/>
        <v>181</v>
      </c>
      <c r="D184" s="11">
        <f t="shared" si="37"/>
        <v>918646.97466942866</v>
      </c>
      <c r="E184" s="11">
        <f t="shared" si="52"/>
        <v>11025.307593352394</v>
      </c>
      <c r="F184" s="11">
        <f t="shared" si="38"/>
        <v>9186.4697466942871</v>
      </c>
      <c r="G184" s="11">
        <f t="shared" si="53"/>
        <v>1838.8378466581071</v>
      </c>
      <c r="H184" s="11">
        <f t="shared" si="54"/>
        <v>916808.13682277058</v>
      </c>
    </row>
    <row r="185" spans="3:8">
      <c r="C185" s="8">
        <f t="shared" si="51"/>
        <v>182</v>
      </c>
      <c r="D185" s="11">
        <f t="shared" si="37"/>
        <v>916808.13682277058</v>
      </c>
      <c r="E185" s="11">
        <f t="shared" si="52"/>
        <v>11025.307593352394</v>
      </c>
      <c r="F185" s="11">
        <f t="shared" si="38"/>
        <v>9168.0813682277058</v>
      </c>
      <c r="G185" s="11">
        <f t="shared" si="53"/>
        <v>1857.2262251246884</v>
      </c>
      <c r="H185" s="11">
        <f t="shared" si="54"/>
        <v>914950.91059764591</v>
      </c>
    </row>
    <row r="186" spans="3:8">
      <c r="C186" s="8">
        <f t="shared" si="51"/>
        <v>183</v>
      </c>
      <c r="D186" s="11">
        <f t="shared" si="37"/>
        <v>914950.91059764591</v>
      </c>
      <c r="E186" s="11">
        <f t="shared" si="52"/>
        <v>11025.307593352394</v>
      </c>
      <c r="F186" s="11">
        <f t="shared" si="38"/>
        <v>9149.50910597646</v>
      </c>
      <c r="G186" s="11">
        <f t="shared" si="53"/>
        <v>1875.7984873759342</v>
      </c>
      <c r="H186" s="11">
        <f t="shared" si="54"/>
        <v>913075.11211026995</v>
      </c>
    </row>
    <row r="187" spans="3:8">
      <c r="C187" s="8">
        <f t="shared" si="51"/>
        <v>184</v>
      </c>
      <c r="D187" s="11">
        <f t="shared" si="37"/>
        <v>913075.11211026995</v>
      </c>
      <c r="E187" s="11">
        <f t="shared" si="52"/>
        <v>11025.307593352394</v>
      </c>
      <c r="F187" s="11">
        <f t="shared" si="38"/>
        <v>9130.7511211026995</v>
      </c>
      <c r="G187" s="11">
        <f t="shared" si="53"/>
        <v>1894.5564722496947</v>
      </c>
      <c r="H187" s="11">
        <f t="shared" si="54"/>
        <v>911180.55563802028</v>
      </c>
    </row>
    <row r="188" spans="3:8">
      <c r="C188" s="8">
        <f t="shared" si="51"/>
        <v>185</v>
      </c>
      <c r="D188" s="11">
        <f t="shared" si="37"/>
        <v>911180.55563802028</v>
      </c>
      <c r="E188" s="11">
        <f t="shared" si="52"/>
        <v>11025.307593352394</v>
      </c>
      <c r="F188" s="11">
        <f t="shared" si="38"/>
        <v>9111.8055563802027</v>
      </c>
      <c r="G188" s="11">
        <f t="shared" si="53"/>
        <v>1913.5020369721915</v>
      </c>
      <c r="H188" s="11">
        <f t="shared" si="54"/>
        <v>909267.05360104807</v>
      </c>
    </row>
    <row r="189" spans="3:8">
      <c r="C189" s="8">
        <f t="shared" si="51"/>
        <v>186</v>
      </c>
      <c r="D189" s="11">
        <f t="shared" si="37"/>
        <v>909267.05360104807</v>
      </c>
      <c r="E189" s="11">
        <f t="shared" si="52"/>
        <v>11025.307593352394</v>
      </c>
      <c r="F189" s="11">
        <f t="shared" si="38"/>
        <v>9092.6705360104806</v>
      </c>
      <c r="G189" s="11">
        <f t="shared" si="53"/>
        <v>1932.6370573419135</v>
      </c>
      <c r="H189" s="11">
        <f t="shared" si="54"/>
        <v>907334.4165437062</v>
      </c>
    </row>
    <row r="190" spans="3:8">
      <c r="C190" s="8">
        <f t="shared" si="51"/>
        <v>187</v>
      </c>
      <c r="D190" s="11">
        <f t="shared" si="37"/>
        <v>907334.4165437062</v>
      </c>
      <c r="E190" s="11">
        <f t="shared" si="52"/>
        <v>11025.307593352394</v>
      </c>
      <c r="F190" s="11">
        <f t="shared" si="38"/>
        <v>9073.3441654370617</v>
      </c>
      <c r="G190" s="11">
        <f t="shared" si="53"/>
        <v>1951.9634279153324</v>
      </c>
      <c r="H190" s="11">
        <f t="shared" si="54"/>
        <v>905382.45311579085</v>
      </c>
    </row>
    <row r="191" spans="3:8">
      <c r="C191" s="8">
        <f t="shared" si="51"/>
        <v>188</v>
      </c>
      <c r="D191" s="11">
        <f t="shared" si="37"/>
        <v>905382.45311579085</v>
      </c>
      <c r="E191" s="11">
        <f t="shared" si="52"/>
        <v>11025.307593352394</v>
      </c>
      <c r="F191" s="11">
        <f t="shared" si="38"/>
        <v>9053.8245311579085</v>
      </c>
      <c r="G191" s="11">
        <f t="shared" si="53"/>
        <v>1971.4830621944857</v>
      </c>
      <c r="H191" s="11">
        <f t="shared" si="54"/>
        <v>903410.97005359642</v>
      </c>
    </row>
    <row r="192" spans="3:8">
      <c r="C192" s="8">
        <f t="shared" si="51"/>
        <v>189</v>
      </c>
      <c r="D192" s="11">
        <f t="shared" si="37"/>
        <v>903410.97005359642</v>
      </c>
      <c r="E192" s="11">
        <f t="shared" si="52"/>
        <v>11025.307593352394</v>
      </c>
      <c r="F192" s="11">
        <f t="shared" si="38"/>
        <v>9034.1097005359643</v>
      </c>
      <c r="G192" s="11">
        <f t="shared" si="53"/>
        <v>1991.1978928164299</v>
      </c>
      <c r="H192" s="11">
        <f t="shared" si="54"/>
        <v>901419.77216078003</v>
      </c>
    </row>
    <row r="193" spans="3:8">
      <c r="C193" s="8">
        <f t="shared" si="51"/>
        <v>190</v>
      </c>
      <c r="D193" s="11">
        <f t="shared" si="37"/>
        <v>901419.77216078003</v>
      </c>
      <c r="E193" s="11">
        <f t="shared" si="52"/>
        <v>11025.307593352394</v>
      </c>
      <c r="F193" s="11">
        <f t="shared" si="38"/>
        <v>9014.1977216078012</v>
      </c>
      <c r="G193" s="11">
        <f t="shared" si="53"/>
        <v>2011.109871744593</v>
      </c>
      <c r="H193" s="11">
        <f t="shared" si="54"/>
        <v>899408.66228903539</v>
      </c>
    </row>
    <row r="194" spans="3:8">
      <c r="C194" s="8">
        <f t="shared" si="51"/>
        <v>191</v>
      </c>
      <c r="D194" s="11">
        <f t="shared" si="37"/>
        <v>899408.66228903539</v>
      </c>
      <c r="E194" s="11">
        <f t="shared" si="52"/>
        <v>11025.307593352394</v>
      </c>
      <c r="F194" s="11">
        <f t="shared" si="38"/>
        <v>8994.0866228903542</v>
      </c>
      <c r="G194" s="11">
        <f t="shared" si="53"/>
        <v>2031.22097046204</v>
      </c>
      <c r="H194" s="11">
        <f t="shared" si="54"/>
        <v>897377.44131857331</v>
      </c>
    </row>
    <row r="195" spans="3:8">
      <c r="C195" s="8">
        <f t="shared" si="51"/>
        <v>192</v>
      </c>
      <c r="D195" s="11">
        <f t="shared" si="37"/>
        <v>897377.44131857331</v>
      </c>
      <c r="E195" s="11">
        <f t="shared" si="52"/>
        <v>11025.307593352394</v>
      </c>
      <c r="F195" s="11">
        <f t="shared" si="38"/>
        <v>8973.7744131857326</v>
      </c>
      <c r="G195" s="11">
        <f t="shared" si="53"/>
        <v>2051.5331801666616</v>
      </c>
      <c r="H195" s="11">
        <f t="shared" si="54"/>
        <v>895325.9081384067</v>
      </c>
    </row>
    <row r="196" spans="3:8">
      <c r="C196" s="8">
        <f t="shared" si="51"/>
        <v>193</v>
      </c>
      <c r="D196" s="11">
        <f t="shared" ref="D196:D259" si="55">H195</f>
        <v>895325.9081384067</v>
      </c>
      <c r="E196" s="11">
        <f t="shared" si="52"/>
        <v>11025.307593352394</v>
      </c>
      <c r="F196" s="11">
        <f t="shared" ref="F196:F259" si="56">(B$4/B$2)*H195</f>
        <v>8953.259081384067</v>
      </c>
      <c r="G196" s="11">
        <f t="shared" si="53"/>
        <v>2072.0485119683271</v>
      </c>
      <c r="H196" s="11">
        <f t="shared" si="54"/>
        <v>893253.85962643835</v>
      </c>
    </row>
    <row r="197" spans="3:8">
      <c r="C197" s="8">
        <f t="shared" ref="C197:C212" si="57">1+C196</f>
        <v>194</v>
      </c>
      <c r="D197" s="11">
        <f t="shared" si="55"/>
        <v>893253.85962643835</v>
      </c>
      <c r="E197" s="11">
        <f t="shared" ref="E197:E212" si="58">-(1.075^4*B$6)</f>
        <v>11025.307593352394</v>
      </c>
      <c r="F197" s="11">
        <f t="shared" si="56"/>
        <v>8932.5385962643832</v>
      </c>
      <c r="G197" s="11">
        <f t="shared" ref="G197:G212" si="59">E197-F197</f>
        <v>2092.768997088011</v>
      </c>
      <c r="H197" s="11">
        <f t="shared" ref="H197:H212" si="60">D197-G197</f>
        <v>891161.09062935039</v>
      </c>
    </row>
    <row r="198" spans="3:8">
      <c r="C198" s="8">
        <f t="shared" si="57"/>
        <v>195</v>
      </c>
      <c r="D198" s="11">
        <f t="shared" si="55"/>
        <v>891161.09062935039</v>
      </c>
      <c r="E198" s="11">
        <f t="shared" si="58"/>
        <v>11025.307593352394</v>
      </c>
      <c r="F198" s="11">
        <f t="shared" si="56"/>
        <v>8911.6109062935047</v>
      </c>
      <c r="G198" s="11">
        <f t="shared" si="59"/>
        <v>2113.6966870588894</v>
      </c>
      <c r="H198" s="11">
        <f t="shared" si="60"/>
        <v>889047.3939422915</v>
      </c>
    </row>
    <row r="199" spans="3:8">
      <c r="C199" s="8">
        <f t="shared" si="57"/>
        <v>196</v>
      </c>
      <c r="D199" s="11">
        <f t="shared" si="55"/>
        <v>889047.3939422915</v>
      </c>
      <c r="E199" s="11">
        <f t="shared" si="58"/>
        <v>11025.307593352394</v>
      </c>
      <c r="F199" s="11">
        <f t="shared" si="56"/>
        <v>8890.4739394229146</v>
      </c>
      <c r="G199" s="11">
        <f t="shared" si="59"/>
        <v>2134.8336539294796</v>
      </c>
      <c r="H199" s="11">
        <f t="shared" si="60"/>
        <v>886912.56028836197</v>
      </c>
    </row>
    <row r="200" spans="3:8">
      <c r="C200" s="8">
        <f t="shared" si="57"/>
        <v>197</v>
      </c>
      <c r="D200" s="11">
        <f t="shared" si="55"/>
        <v>886912.56028836197</v>
      </c>
      <c r="E200" s="11">
        <f t="shared" si="58"/>
        <v>11025.307593352394</v>
      </c>
      <c r="F200" s="11">
        <f t="shared" si="56"/>
        <v>8869.1256028836196</v>
      </c>
      <c r="G200" s="11">
        <f t="shared" si="59"/>
        <v>2156.1819904687745</v>
      </c>
      <c r="H200" s="11">
        <f t="shared" si="60"/>
        <v>884756.37829789321</v>
      </c>
    </row>
    <row r="201" spans="3:8">
      <c r="C201" s="8">
        <f t="shared" si="57"/>
        <v>198</v>
      </c>
      <c r="D201" s="11">
        <f t="shared" si="55"/>
        <v>884756.37829789321</v>
      </c>
      <c r="E201" s="11">
        <f t="shared" si="58"/>
        <v>11025.307593352394</v>
      </c>
      <c r="F201" s="11">
        <f t="shared" si="56"/>
        <v>8847.5637829789321</v>
      </c>
      <c r="G201" s="11">
        <f t="shared" si="59"/>
        <v>2177.7438103734621</v>
      </c>
      <c r="H201" s="11">
        <f t="shared" si="60"/>
        <v>882578.63448751974</v>
      </c>
    </row>
    <row r="202" spans="3:8">
      <c r="C202" s="8">
        <f t="shared" si="57"/>
        <v>199</v>
      </c>
      <c r="D202" s="11">
        <f t="shared" si="55"/>
        <v>882578.63448751974</v>
      </c>
      <c r="E202" s="11">
        <f t="shared" si="58"/>
        <v>11025.307593352394</v>
      </c>
      <c r="F202" s="11">
        <f t="shared" si="56"/>
        <v>8825.7863448751978</v>
      </c>
      <c r="G202" s="11">
        <f t="shared" si="59"/>
        <v>2199.5212484771964</v>
      </c>
      <c r="H202" s="11">
        <f t="shared" si="60"/>
        <v>880379.11323904258</v>
      </c>
    </row>
    <row r="203" spans="3:8">
      <c r="C203" s="8">
        <f t="shared" si="57"/>
        <v>200</v>
      </c>
      <c r="D203" s="11">
        <f t="shared" si="55"/>
        <v>880379.11323904258</v>
      </c>
      <c r="E203" s="11">
        <f t="shared" si="58"/>
        <v>11025.307593352394</v>
      </c>
      <c r="F203" s="11">
        <f t="shared" si="56"/>
        <v>8803.7911323904264</v>
      </c>
      <c r="G203" s="11">
        <f t="shared" si="59"/>
        <v>2221.5164609619678</v>
      </c>
      <c r="H203" s="11">
        <f t="shared" si="60"/>
        <v>878157.59677808057</v>
      </c>
    </row>
    <row r="204" spans="3:8">
      <c r="C204" s="8">
        <f t="shared" si="57"/>
        <v>201</v>
      </c>
      <c r="D204" s="11">
        <f t="shared" si="55"/>
        <v>878157.59677808057</v>
      </c>
      <c r="E204" s="11">
        <f t="shared" si="58"/>
        <v>11025.307593352394</v>
      </c>
      <c r="F204" s="11">
        <f t="shared" si="56"/>
        <v>8781.5759677808055</v>
      </c>
      <c r="G204" s="11">
        <f t="shared" si="59"/>
        <v>2243.7316255715887</v>
      </c>
      <c r="H204" s="11">
        <f t="shared" si="60"/>
        <v>875913.86515250895</v>
      </c>
    </row>
    <row r="205" spans="3:8">
      <c r="C205" s="8">
        <f t="shared" si="57"/>
        <v>202</v>
      </c>
      <c r="D205" s="11">
        <f t="shared" si="55"/>
        <v>875913.86515250895</v>
      </c>
      <c r="E205" s="11">
        <f t="shared" si="58"/>
        <v>11025.307593352394</v>
      </c>
      <c r="F205" s="11">
        <f t="shared" si="56"/>
        <v>8759.1386515250888</v>
      </c>
      <c r="G205" s="11">
        <f t="shared" si="59"/>
        <v>2266.1689418273054</v>
      </c>
      <c r="H205" s="11">
        <f t="shared" si="60"/>
        <v>873647.69621068169</v>
      </c>
    </row>
    <row r="206" spans="3:8">
      <c r="C206" s="8">
        <f t="shared" si="57"/>
        <v>203</v>
      </c>
      <c r="D206" s="11">
        <f t="shared" si="55"/>
        <v>873647.69621068169</v>
      </c>
      <c r="E206" s="11">
        <f t="shared" si="58"/>
        <v>11025.307593352394</v>
      </c>
      <c r="F206" s="11">
        <f t="shared" si="56"/>
        <v>8736.4769621068172</v>
      </c>
      <c r="G206" s="11">
        <f t="shared" si="59"/>
        <v>2288.830631245577</v>
      </c>
      <c r="H206" s="11">
        <f t="shared" si="60"/>
        <v>871358.86557943607</v>
      </c>
    </row>
    <row r="207" spans="3:8">
      <c r="C207" s="8">
        <f t="shared" si="57"/>
        <v>204</v>
      </c>
      <c r="D207" s="11">
        <f t="shared" si="55"/>
        <v>871358.86557943607</v>
      </c>
      <c r="E207" s="11">
        <f t="shared" si="58"/>
        <v>11025.307593352394</v>
      </c>
      <c r="F207" s="11">
        <f t="shared" si="56"/>
        <v>8713.5886557943613</v>
      </c>
      <c r="G207" s="11">
        <f t="shared" si="59"/>
        <v>2311.7189375580328</v>
      </c>
      <c r="H207" s="11">
        <f t="shared" si="60"/>
        <v>869047.14664187806</v>
      </c>
    </row>
    <row r="208" spans="3:8">
      <c r="C208" s="8">
        <f t="shared" si="57"/>
        <v>205</v>
      </c>
      <c r="D208" s="11">
        <f t="shared" si="55"/>
        <v>869047.14664187806</v>
      </c>
      <c r="E208" s="11">
        <f t="shared" si="58"/>
        <v>11025.307593352394</v>
      </c>
      <c r="F208" s="11">
        <f t="shared" si="56"/>
        <v>8690.4714664187813</v>
      </c>
      <c r="G208" s="11">
        <f t="shared" si="59"/>
        <v>2334.8361269336128</v>
      </c>
      <c r="H208" s="11">
        <f t="shared" si="60"/>
        <v>866712.31051494449</v>
      </c>
    </row>
    <row r="209" spans="3:8">
      <c r="C209" s="8">
        <f t="shared" si="57"/>
        <v>206</v>
      </c>
      <c r="D209" s="11">
        <f t="shared" si="55"/>
        <v>866712.31051494449</v>
      </c>
      <c r="E209" s="11">
        <f t="shared" si="58"/>
        <v>11025.307593352394</v>
      </c>
      <c r="F209" s="11">
        <f t="shared" si="56"/>
        <v>8667.1231051494451</v>
      </c>
      <c r="G209" s="11">
        <f t="shared" si="59"/>
        <v>2358.1844882029491</v>
      </c>
      <c r="H209" s="11">
        <f t="shared" si="60"/>
        <v>864354.12602674158</v>
      </c>
    </row>
    <row r="210" spans="3:8">
      <c r="C210" s="8">
        <f t="shared" si="57"/>
        <v>207</v>
      </c>
      <c r="D210" s="11">
        <f t="shared" si="55"/>
        <v>864354.12602674158</v>
      </c>
      <c r="E210" s="11">
        <f t="shared" si="58"/>
        <v>11025.307593352394</v>
      </c>
      <c r="F210" s="11">
        <f t="shared" si="56"/>
        <v>8643.5412602674151</v>
      </c>
      <c r="G210" s="11">
        <f t="shared" si="59"/>
        <v>2381.7663330849791</v>
      </c>
      <c r="H210" s="11">
        <f t="shared" si="60"/>
        <v>861972.35969365656</v>
      </c>
    </row>
    <row r="211" spans="3:8">
      <c r="C211" s="8">
        <f t="shared" si="57"/>
        <v>208</v>
      </c>
      <c r="D211" s="11">
        <f t="shared" si="55"/>
        <v>861972.35969365656</v>
      </c>
      <c r="E211" s="11">
        <f t="shared" si="58"/>
        <v>11025.307593352394</v>
      </c>
      <c r="F211" s="11">
        <f t="shared" si="56"/>
        <v>8619.7235969365665</v>
      </c>
      <c r="G211" s="11">
        <f t="shared" si="59"/>
        <v>2405.5839964158276</v>
      </c>
      <c r="H211" s="11">
        <f t="shared" si="60"/>
        <v>859566.77569724072</v>
      </c>
    </row>
    <row r="212" spans="3:8">
      <c r="C212" s="8">
        <f t="shared" si="57"/>
        <v>209</v>
      </c>
      <c r="D212" s="11">
        <f t="shared" si="55"/>
        <v>859566.77569724072</v>
      </c>
      <c r="E212" s="11">
        <f t="shared" si="58"/>
        <v>11025.307593352394</v>
      </c>
      <c r="F212" s="11">
        <f t="shared" si="56"/>
        <v>8595.667756972407</v>
      </c>
      <c r="G212" s="11">
        <f t="shared" si="59"/>
        <v>2429.6398363799872</v>
      </c>
      <c r="H212" s="11">
        <f t="shared" si="60"/>
        <v>857137.1358608607</v>
      </c>
    </row>
    <row r="213" spans="3:8">
      <c r="C213" s="8">
        <f t="shared" ref="C213:C228" si="61">1+C212</f>
        <v>210</v>
      </c>
      <c r="D213" s="11">
        <f t="shared" si="55"/>
        <v>857137.1358608607</v>
      </c>
      <c r="E213" s="11">
        <f t="shared" ref="E213:E228" si="62">-(1.075^4*B$6)</f>
        <v>11025.307593352394</v>
      </c>
      <c r="F213" s="11">
        <f t="shared" si="56"/>
        <v>8571.3713586086069</v>
      </c>
      <c r="G213" s="11">
        <f t="shared" ref="G213:G228" si="63">E213-F213</f>
        <v>2453.9362347437873</v>
      </c>
      <c r="H213" s="11">
        <f t="shared" ref="H213:H228" si="64">D213-G213</f>
        <v>854683.1996261169</v>
      </c>
    </row>
    <row r="214" spans="3:8">
      <c r="C214" s="8">
        <f t="shared" si="61"/>
        <v>211</v>
      </c>
      <c r="D214" s="11">
        <f t="shared" si="55"/>
        <v>854683.1996261169</v>
      </c>
      <c r="E214" s="11">
        <f t="shared" si="62"/>
        <v>11025.307593352394</v>
      </c>
      <c r="F214" s="11">
        <f t="shared" si="56"/>
        <v>8546.8319962611695</v>
      </c>
      <c r="G214" s="11">
        <f t="shared" si="63"/>
        <v>2478.4755970912247</v>
      </c>
      <c r="H214" s="11">
        <f t="shared" si="64"/>
        <v>852204.72402902564</v>
      </c>
    </row>
    <row r="215" spans="3:8">
      <c r="C215" s="8">
        <f t="shared" si="61"/>
        <v>212</v>
      </c>
      <c r="D215" s="11">
        <f t="shared" si="55"/>
        <v>852204.72402902564</v>
      </c>
      <c r="E215" s="11">
        <f t="shared" si="62"/>
        <v>11025.307593352394</v>
      </c>
      <c r="F215" s="11">
        <f t="shared" si="56"/>
        <v>8522.047240290256</v>
      </c>
      <c r="G215" s="11">
        <f t="shared" si="63"/>
        <v>2503.2603530621382</v>
      </c>
      <c r="H215" s="11">
        <f t="shared" si="64"/>
        <v>849701.46367596346</v>
      </c>
    </row>
    <row r="216" spans="3:8">
      <c r="C216" s="8">
        <f t="shared" si="61"/>
        <v>213</v>
      </c>
      <c r="D216" s="11">
        <f t="shared" si="55"/>
        <v>849701.46367596346</v>
      </c>
      <c r="E216" s="11">
        <f t="shared" si="62"/>
        <v>11025.307593352394</v>
      </c>
      <c r="F216" s="11">
        <f t="shared" si="56"/>
        <v>8497.0146367596353</v>
      </c>
      <c r="G216" s="11">
        <f t="shared" si="63"/>
        <v>2528.2929565927589</v>
      </c>
      <c r="H216" s="11">
        <f t="shared" si="64"/>
        <v>847173.17071937071</v>
      </c>
    </row>
    <row r="217" spans="3:8">
      <c r="C217" s="8">
        <f t="shared" si="61"/>
        <v>214</v>
      </c>
      <c r="D217" s="11">
        <f t="shared" si="55"/>
        <v>847173.17071937071</v>
      </c>
      <c r="E217" s="11">
        <f t="shared" si="62"/>
        <v>11025.307593352394</v>
      </c>
      <c r="F217" s="11">
        <f t="shared" si="56"/>
        <v>8471.7317071937068</v>
      </c>
      <c r="G217" s="11">
        <f t="shared" si="63"/>
        <v>2553.5758861586874</v>
      </c>
      <c r="H217" s="11">
        <f t="shared" si="64"/>
        <v>844619.59483321197</v>
      </c>
    </row>
    <row r="218" spans="3:8">
      <c r="C218" s="8">
        <f t="shared" si="61"/>
        <v>215</v>
      </c>
      <c r="D218" s="11">
        <f t="shared" si="55"/>
        <v>844619.59483321197</v>
      </c>
      <c r="E218" s="11">
        <f t="shared" si="62"/>
        <v>11025.307593352394</v>
      </c>
      <c r="F218" s="11">
        <f t="shared" si="56"/>
        <v>8446.1959483321207</v>
      </c>
      <c r="G218" s="11">
        <f t="shared" si="63"/>
        <v>2579.1116450202735</v>
      </c>
      <c r="H218" s="11">
        <f t="shared" si="64"/>
        <v>842040.48318819166</v>
      </c>
    </row>
    <row r="219" spans="3:8">
      <c r="C219" s="8">
        <f t="shared" si="61"/>
        <v>216</v>
      </c>
      <c r="D219" s="11">
        <f t="shared" si="55"/>
        <v>842040.48318819166</v>
      </c>
      <c r="E219" s="11">
        <f t="shared" si="62"/>
        <v>11025.307593352394</v>
      </c>
      <c r="F219" s="11">
        <f t="shared" si="56"/>
        <v>8420.4048318819168</v>
      </c>
      <c r="G219" s="11">
        <f t="shared" si="63"/>
        <v>2604.9027614704773</v>
      </c>
      <c r="H219" s="11">
        <f t="shared" si="64"/>
        <v>839435.58042672114</v>
      </c>
    </row>
    <row r="220" spans="3:8">
      <c r="C220" s="8">
        <f t="shared" si="61"/>
        <v>217</v>
      </c>
      <c r="D220" s="11">
        <f t="shared" si="55"/>
        <v>839435.58042672114</v>
      </c>
      <c r="E220" s="11">
        <f t="shared" si="62"/>
        <v>11025.307593352394</v>
      </c>
      <c r="F220" s="11">
        <f t="shared" si="56"/>
        <v>8394.3558042672121</v>
      </c>
      <c r="G220" s="11">
        <f t="shared" si="63"/>
        <v>2630.9517890851821</v>
      </c>
      <c r="H220" s="11">
        <f t="shared" si="64"/>
        <v>836804.62863763596</v>
      </c>
    </row>
    <row r="221" spans="3:8">
      <c r="C221" s="8">
        <f t="shared" si="61"/>
        <v>218</v>
      </c>
      <c r="D221" s="11">
        <f t="shared" si="55"/>
        <v>836804.62863763596</v>
      </c>
      <c r="E221" s="11">
        <f t="shared" si="62"/>
        <v>11025.307593352394</v>
      </c>
      <c r="F221" s="11">
        <f t="shared" si="56"/>
        <v>8368.0462863763605</v>
      </c>
      <c r="G221" s="11">
        <f t="shared" si="63"/>
        <v>2657.2613069760337</v>
      </c>
      <c r="H221" s="11">
        <f t="shared" si="64"/>
        <v>834147.36733065988</v>
      </c>
    </row>
    <row r="222" spans="3:8">
      <c r="C222" s="8">
        <f t="shared" si="61"/>
        <v>219</v>
      </c>
      <c r="D222" s="11">
        <f t="shared" si="55"/>
        <v>834147.36733065988</v>
      </c>
      <c r="E222" s="11">
        <f t="shared" si="62"/>
        <v>11025.307593352394</v>
      </c>
      <c r="F222" s="11">
        <f t="shared" si="56"/>
        <v>8341.4736733065984</v>
      </c>
      <c r="G222" s="11">
        <f t="shared" si="63"/>
        <v>2683.8339200457958</v>
      </c>
      <c r="H222" s="11">
        <f t="shared" si="64"/>
        <v>831463.53341061412</v>
      </c>
    </row>
    <row r="223" spans="3:8">
      <c r="C223" s="8">
        <f t="shared" si="61"/>
        <v>220</v>
      </c>
      <c r="D223" s="11">
        <f t="shared" si="55"/>
        <v>831463.53341061412</v>
      </c>
      <c r="E223" s="11">
        <f t="shared" si="62"/>
        <v>11025.307593352394</v>
      </c>
      <c r="F223" s="11">
        <f t="shared" si="56"/>
        <v>8314.6353341061422</v>
      </c>
      <c r="G223" s="11">
        <f t="shared" si="63"/>
        <v>2710.672259246252</v>
      </c>
      <c r="H223" s="11">
        <f t="shared" si="64"/>
        <v>828752.86115136789</v>
      </c>
    </row>
    <row r="224" spans="3:8">
      <c r="C224" s="8">
        <f t="shared" si="61"/>
        <v>221</v>
      </c>
      <c r="D224" s="11">
        <f t="shared" si="55"/>
        <v>828752.86115136789</v>
      </c>
      <c r="E224" s="11">
        <f t="shared" si="62"/>
        <v>11025.307593352394</v>
      </c>
      <c r="F224" s="11">
        <f t="shared" si="56"/>
        <v>8287.5286115136787</v>
      </c>
      <c r="G224" s="11">
        <f t="shared" si="63"/>
        <v>2737.7789818387155</v>
      </c>
      <c r="H224" s="11">
        <f t="shared" si="64"/>
        <v>826015.08216952917</v>
      </c>
    </row>
    <row r="225" spans="3:8">
      <c r="C225" s="8">
        <f t="shared" si="61"/>
        <v>222</v>
      </c>
      <c r="D225" s="11">
        <f t="shared" si="55"/>
        <v>826015.08216952917</v>
      </c>
      <c r="E225" s="11">
        <f t="shared" si="62"/>
        <v>11025.307593352394</v>
      </c>
      <c r="F225" s="11">
        <f t="shared" si="56"/>
        <v>8260.1508216952916</v>
      </c>
      <c r="G225" s="11">
        <f t="shared" si="63"/>
        <v>2765.1567716571026</v>
      </c>
      <c r="H225" s="11">
        <f t="shared" si="64"/>
        <v>823249.92539787211</v>
      </c>
    </row>
    <row r="226" spans="3:8">
      <c r="C226" s="8">
        <f t="shared" si="61"/>
        <v>223</v>
      </c>
      <c r="D226" s="11">
        <f t="shared" si="55"/>
        <v>823249.92539787211</v>
      </c>
      <c r="E226" s="11">
        <f t="shared" si="62"/>
        <v>11025.307593352394</v>
      </c>
      <c r="F226" s="11">
        <f t="shared" si="56"/>
        <v>8232.4992539787218</v>
      </c>
      <c r="G226" s="11">
        <f t="shared" si="63"/>
        <v>2792.8083393736724</v>
      </c>
      <c r="H226" s="11">
        <f t="shared" si="64"/>
        <v>820457.11705849844</v>
      </c>
    </row>
    <row r="227" spans="3:8">
      <c r="C227" s="8">
        <f t="shared" si="61"/>
        <v>224</v>
      </c>
      <c r="D227" s="11">
        <f t="shared" si="55"/>
        <v>820457.11705849844</v>
      </c>
      <c r="E227" s="11">
        <f t="shared" si="62"/>
        <v>11025.307593352394</v>
      </c>
      <c r="F227" s="11">
        <f t="shared" si="56"/>
        <v>8204.5711705849844</v>
      </c>
      <c r="G227" s="11">
        <f t="shared" si="63"/>
        <v>2820.7364227674097</v>
      </c>
      <c r="H227" s="11">
        <f t="shared" si="64"/>
        <v>817636.38063573104</v>
      </c>
    </row>
    <row r="228" spans="3:8">
      <c r="C228" s="8">
        <f t="shared" si="61"/>
        <v>225</v>
      </c>
      <c r="D228" s="11">
        <f t="shared" si="55"/>
        <v>817636.38063573104</v>
      </c>
      <c r="E228" s="11">
        <f t="shared" si="62"/>
        <v>11025.307593352394</v>
      </c>
      <c r="F228" s="11">
        <f t="shared" si="56"/>
        <v>8176.3638063573108</v>
      </c>
      <c r="G228" s="11">
        <f t="shared" si="63"/>
        <v>2848.9437869950834</v>
      </c>
      <c r="H228" s="11">
        <f t="shared" si="64"/>
        <v>814787.4368487359</v>
      </c>
    </row>
    <row r="229" spans="3:8">
      <c r="C229" s="8">
        <f t="shared" ref="C229:C244" si="65">1+C228</f>
        <v>226</v>
      </c>
      <c r="D229" s="11">
        <f t="shared" si="55"/>
        <v>814787.4368487359</v>
      </c>
      <c r="E229" s="11">
        <f t="shared" ref="E229:E244" si="66">-(1.075^4*B$6)</f>
        <v>11025.307593352394</v>
      </c>
      <c r="F229" s="11">
        <f t="shared" si="56"/>
        <v>8147.8743684873589</v>
      </c>
      <c r="G229" s="11">
        <f t="shared" ref="G229:G244" si="67">E229-F229</f>
        <v>2877.4332248650353</v>
      </c>
      <c r="H229" s="11">
        <f t="shared" ref="H229:H244" si="68">D229-G229</f>
        <v>811910.0036238709</v>
      </c>
    </row>
    <row r="230" spans="3:8">
      <c r="C230" s="8">
        <f t="shared" si="65"/>
        <v>227</v>
      </c>
      <c r="D230" s="11">
        <f t="shared" si="55"/>
        <v>811910.0036238709</v>
      </c>
      <c r="E230" s="11">
        <f t="shared" si="66"/>
        <v>11025.307593352394</v>
      </c>
      <c r="F230" s="11">
        <f t="shared" si="56"/>
        <v>8119.1000362387094</v>
      </c>
      <c r="G230" s="11">
        <f t="shared" si="67"/>
        <v>2906.2075571136847</v>
      </c>
      <c r="H230" s="11">
        <f t="shared" si="68"/>
        <v>809003.79606675718</v>
      </c>
    </row>
    <row r="231" spans="3:8">
      <c r="C231" s="8">
        <f t="shared" si="65"/>
        <v>228</v>
      </c>
      <c r="D231" s="11">
        <f t="shared" si="55"/>
        <v>809003.79606675718</v>
      </c>
      <c r="E231" s="11">
        <f t="shared" si="66"/>
        <v>11025.307593352394</v>
      </c>
      <c r="F231" s="11">
        <f t="shared" si="56"/>
        <v>8090.0379606675715</v>
      </c>
      <c r="G231" s="11">
        <f t="shared" si="67"/>
        <v>2935.2696326848227</v>
      </c>
      <c r="H231" s="11">
        <f t="shared" si="68"/>
        <v>806068.52643407241</v>
      </c>
    </row>
    <row r="232" spans="3:8">
      <c r="C232" s="8">
        <f t="shared" si="65"/>
        <v>229</v>
      </c>
      <c r="D232" s="11">
        <f t="shared" si="55"/>
        <v>806068.52643407241</v>
      </c>
      <c r="E232" s="11">
        <f t="shared" si="66"/>
        <v>11025.307593352394</v>
      </c>
      <c r="F232" s="11">
        <f t="shared" si="56"/>
        <v>8060.6852643407246</v>
      </c>
      <c r="G232" s="11">
        <f t="shared" si="67"/>
        <v>2964.6223290116695</v>
      </c>
      <c r="H232" s="11">
        <f t="shared" si="68"/>
        <v>803103.90410506073</v>
      </c>
    </row>
    <row r="233" spans="3:8">
      <c r="C233" s="8">
        <f t="shared" si="65"/>
        <v>230</v>
      </c>
      <c r="D233" s="11">
        <f t="shared" si="55"/>
        <v>803103.90410506073</v>
      </c>
      <c r="E233" s="11">
        <f t="shared" si="66"/>
        <v>11025.307593352394</v>
      </c>
      <c r="F233" s="11">
        <f t="shared" si="56"/>
        <v>8031.0390410506079</v>
      </c>
      <c r="G233" s="11">
        <f t="shared" si="67"/>
        <v>2994.2685523017863</v>
      </c>
      <c r="H233" s="11">
        <f t="shared" si="68"/>
        <v>800109.63555275893</v>
      </c>
    </row>
    <row r="234" spans="3:8">
      <c r="C234" s="8">
        <f t="shared" si="65"/>
        <v>231</v>
      </c>
      <c r="D234" s="11">
        <f t="shared" si="55"/>
        <v>800109.63555275893</v>
      </c>
      <c r="E234" s="11">
        <f t="shared" si="66"/>
        <v>11025.307593352394</v>
      </c>
      <c r="F234" s="11">
        <f t="shared" si="56"/>
        <v>8001.0963555275894</v>
      </c>
      <c r="G234" s="11">
        <f t="shared" si="67"/>
        <v>3024.2112378248048</v>
      </c>
      <c r="H234" s="11">
        <f t="shared" si="68"/>
        <v>797085.42431493418</v>
      </c>
    </row>
    <row r="235" spans="3:8">
      <c r="C235" s="8">
        <f t="shared" si="65"/>
        <v>232</v>
      </c>
      <c r="D235" s="11">
        <f t="shared" si="55"/>
        <v>797085.42431493418</v>
      </c>
      <c r="E235" s="11">
        <f t="shared" si="66"/>
        <v>11025.307593352394</v>
      </c>
      <c r="F235" s="11">
        <f t="shared" si="56"/>
        <v>7970.8542431493415</v>
      </c>
      <c r="G235" s="11">
        <f t="shared" si="67"/>
        <v>3054.4533502030527</v>
      </c>
      <c r="H235" s="11">
        <f t="shared" si="68"/>
        <v>794030.97096473118</v>
      </c>
    </row>
    <row r="236" spans="3:8">
      <c r="C236" s="8">
        <f t="shared" si="65"/>
        <v>233</v>
      </c>
      <c r="D236" s="11">
        <f t="shared" si="55"/>
        <v>794030.97096473118</v>
      </c>
      <c r="E236" s="11">
        <f t="shared" si="66"/>
        <v>11025.307593352394</v>
      </c>
      <c r="F236" s="11">
        <f t="shared" si="56"/>
        <v>7940.309709647312</v>
      </c>
      <c r="G236" s="11">
        <f t="shared" si="67"/>
        <v>3084.9978837050821</v>
      </c>
      <c r="H236" s="11">
        <f t="shared" si="68"/>
        <v>790945.97308102611</v>
      </c>
    </row>
    <row r="237" spans="3:8">
      <c r="C237" s="8">
        <f t="shared" si="65"/>
        <v>234</v>
      </c>
      <c r="D237" s="11">
        <f t="shared" si="55"/>
        <v>790945.97308102611</v>
      </c>
      <c r="E237" s="11">
        <f t="shared" si="66"/>
        <v>11025.307593352394</v>
      </c>
      <c r="F237" s="11">
        <f t="shared" si="56"/>
        <v>7909.4597308102611</v>
      </c>
      <c r="G237" s="11">
        <f t="shared" si="67"/>
        <v>3115.847862542133</v>
      </c>
      <c r="H237" s="11">
        <f t="shared" si="68"/>
        <v>787830.12521848397</v>
      </c>
    </row>
    <row r="238" spans="3:8">
      <c r="C238" s="8">
        <f t="shared" si="65"/>
        <v>235</v>
      </c>
      <c r="D238" s="11">
        <f t="shared" si="55"/>
        <v>787830.12521848397</v>
      </c>
      <c r="E238" s="11">
        <f t="shared" si="66"/>
        <v>11025.307593352394</v>
      </c>
      <c r="F238" s="11">
        <f t="shared" si="56"/>
        <v>7878.3012521848395</v>
      </c>
      <c r="G238" s="11">
        <f t="shared" si="67"/>
        <v>3147.0063411675546</v>
      </c>
      <c r="H238" s="11">
        <f t="shared" si="68"/>
        <v>784683.11887731636</v>
      </c>
    </row>
    <row r="239" spans="3:8">
      <c r="C239" s="8">
        <f t="shared" si="65"/>
        <v>236</v>
      </c>
      <c r="D239" s="11">
        <f t="shared" si="55"/>
        <v>784683.11887731636</v>
      </c>
      <c r="E239" s="11">
        <f t="shared" si="66"/>
        <v>11025.307593352394</v>
      </c>
      <c r="F239" s="11">
        <f t="shared" si="56"/>
        <v>7846.8311887731634</v>
      </c>
      <c r="G239" s="11">
        <f t="shared" si="67"/>
        <v>3178.4764045792308</v>
      </c>
      <c r="H239" s="11">
        <f t="shared" si="68"/>
        <v>781504.64247273712</v>
      </c>
    </row>
    <row r="240" spans="3:8">
      <c r="C240" s="8">
        <f t="shared" si="65"/>
        <v>237</v>
      </c>
      <c r="D240" s="11">
        <f t="shared" si="55"/>
        <v>781504.64247273712</v>
      </c>
      <c r="E240" s="11">
        <f t="shared" si="66"/>
        <v>11025.307593352394</v>
      </c>
      <c r="F240" s="11">
        <f t="shared" si="56"/>
        <v>7815.0464247273712</v>
      </c>
      <c r="G240" s="11">
        <f t="shared" si="67"/>
        <v>3210.2611686250229</v>
      </c>
      <c r="H240" s="11">
        <f t="shared" si="68"/>
        <v>778294.38130411215</v>
      </c>
    </row>
    <row r="241" spans="3:8">
      <c r="C241" s="8">
        <f t="shared" si="65"/>
        <v>238</v>
      </c>
      <c r="D241" s="11">
        <f t="shared" si="55"/>
        <v>778294.38130411215</v>
      </c>
      <c r="E241" s="11">
        <f t="shared" si="66"/>
        <v>11025.307593352394</v>
      </c>
      <c r="F241" s="11">
        <f t="shared" si="56"/>
        <v>7782.9438130411218</v>
      </c>
      <c r="G241" s="11">
        <f t="shared" si="67"/>
        <v>3242.3637803112724</v>
      </c>
      <c r="H241" s="11">
        <f t="shared" si="68"/>
        <v>775052.01752380084</v>
      </c>
    </row>
    <row r="242" spans="3:8">
      <c r="C242" s="8">
        <f t="shared" si="65"/>
        <v>239</v>
      </c>
      <c r="D242" s="11">
        <f t="shared" si="55"/>
        <v>775052.01752380084</v>
      </c>
      <c r="E242" s="11">
        <f t="shared" si="66"/>
        <v>11025.307593352394</v>
      </c>
      <c r="F242" s="11">
        <f t="shared" si="56"/>
        <v>7750.520175238009</v>
      </c>
      <c r="G242" s="11">
        <f t="shared" si="67"/>
        <v>3274.7874181143852</v>
      </c>
      <c r="H242" s="11">
        <f t="shared" si="68"/>
        <v>771777.23010568647</v>
      </c>
    </row>
    <row r="243" spans="3:8">
      <c r="C243" s="8">
        <f t="shared" si="65"/>
        <v>240</v>
      </c>
      <c r="D243" s="11">
        <f t="shared" si="55"/>
        <v>771777.23010568647</v>
      </c>
      <c r="E243" s="11">
        <f t="shared" si="66"/>
        <v>11025.307593352394</v>
      </c>
      <c r="F243" s="11">
        <f t="shared" si="56"/>
        <v>7717.7723010568652</v>
      </c>
      <c r="G243" s="11">
        <f t="shared" si="67"/>
        <v>3307.535292295529</v>
      </c>
      <c r="H243" s="11">
        <f t="shared" si="68"/>
        <v>768469.69481339096</v>
      </c>
    </row>
    <row r="244" spans="3:8">
      <c r="C244" s="8">
        <f t="shared" si="65"/>
        <v>241</v>
      </c>
      <c r="D244" s="11">
        <f t="shared" si="55"/>
        <v>768469.69481339096</v>
      </c>
      <c r="E244" s="11">
        <f t="shared" si="66"/>
        <v>11025.307593352394</v>
      </c>
      <c r="F244" s="11">
        <f t="shared" si="56"/>
        <v>7684.6969481339102</v>
      </c>
      <c r="G244" s="11">
        <f t="shared" si="67"/>
        <v>3340.610645218484</v>
      </c>
      <c r="H244" s="11">
        <f t="shared" si="68"/>
        <v>765129.08416817244</v>
      </c>
    </row>
    <row r="245" spans="3:8">
      <c r="C245" s="8">
        <f t="shared" ref="C245:C260" si="69">1+C244</f>
        <v>242</v>
      </c>
      <c r="D245" s="11">
        <f t="shared" si="55"/>
        <v>765129.08416817244</v>
      </c>
      <c r="E245" s="11">
        <f t="shared" ref="E245:E260" si="70">-(1.075^4*B$6)</f>
        <v>11025.307593352394</v>
      </c>
      <c r="F245" s="11">
        <f t="shared" si="56"/>
        <v>7651.2908416817245</v>
      </c>
      <c r="G245" s="11">
        <f t="shared" ref="G245:G260" si="71">E245-F245</f>
        <v>3374.0167516706697</v>
      </c>
      <c r="H245" s="11">
        <f t="shared" ref="H245:H260" si="72">D245-G245</f>
        <v>761755.06741650181</v>
      </c>
    </row>
    <row r="246" spans="3:8">
      <c r="C246" s="8">
        <f t="shared" si="69"/>
        <v>243</v>
      </c>
      <c r="D246" s="11">
        <f t="shared" si="55"/>
        <v>761755.06741650181</v>
      </c>
      <c r="E246" s="11">
        <f t="shared" si="70"/>
        <v>11025.307593352394</v>
      </c>
      <c r="F246" s="11">
        <f t="shared" si="56"/>
        <v>7617.5506741650179</v>
      </c>
      <c r="G246" s="11">
        <f t="shared" si="71"/>
        <v>3407.7569191873763</v>
      </c>
      <c r="H246" s="11">
        <f t="shared" si="72"/>
        <v>758347.31049731444</v>
      </c>
    </row>
    <row r="247" spans="3:8">
      <c r="C247" s="8">
        <f t="shared" si="69"/>
        <v>244</v>
      </c>
      <c r="D247" s="11">
        <f t="shared" si="55"/>
        <v>758347.31049731444</v>
      </c>
      <c r="E247" s="11">
        <f t="shared" si="70"/>
        <v>11025.307593352394</v>
      </c>
      <c r="F247" s="11">
        <f t="shared" si="56"/>
        <v>7583.4731049731445</v>
      </c>
      <c r="G247" s="11">
        <f t="shared" si="71"/>
        <v>3441.8344883792497</v>
      </c>
      <c r="H247" s="11">
        <f t="shared" si="72"/>
        <v>754905.47600893513</v>
      </c>
    </row>
    <row r="248" spans="3:8">
      <c r="C248" s="8">
        <f t="shared" si="69"/>
        <v>245</v>
      </c>
      <c r="D248" s="11">
        <f t="shared" si="55"/>
        <v>754905.47600893513</v>
      </c>
      <c r="E248" s="11">
        <f t="shared" si="70"/>
        <v>11025.307593352394</v>
      </c>
      <c r="F248" s="11">
        <f t="shared" si="56"/>
        <v>7549.0547600893515</v>
      </c>
      <c r="G248" s="11">
        <f t="shared" si="71"/>
        <v>3476.2528332630427</v>
      </c>
      <c r="H248" s="11">
        <f t="shared" si="72"/>
        <v>751429.22317567212</v>
      </c>
    </row>
    <row r="249" spans="3:8">
      <c r="C249" s="8">
        <f t="shared" si="69"/>
        <v>246</v>
      </c>
      <c r="D249" s="11">
        <f t="shared" si="55"/>
        <v>751429.22317567212</v>
      </c>
      <c r="E249" s="11">
        <f t="shared" si="70"/>
        <v>11025.307593352394</v>
      </c>
      <c r="F249" s="11">
        <f t="shared" si="56"/>
        <v>7514.2922317567209</v>
      </c>
      <c r="G249" s="11">
        <f t="shared" si="71"/>
        <v>3511.0153615956733</v>
      </c>
      <c r="H249" s="11">
        <f t="shared" si="72"/>
        <v>747918.20781407645</v>
      </c>
    </row>
    <row r="250" spans="3:8">
      <c r="C250" s="8">
        <f t="shared" si="69"/>
        <v>247</v>
      </c>
      <c r="D250" s="11">
        <f t="shared" si="55"/>
        <v>747918.20781407645</v>
      </c>
      <c r="E250" s="11">
        <f t="shared" si="70"/>
        <v>11025.307593352394</v>
      </c>
      <c r="F250" s="11">
        <f t="shared" si="56"/>
        <v>7479.182078140765</v>
      </c>
      <c r="G250" s="11">
        <f t="shared" si="71"/>
        <v>3546.1255152116291</v>
      </c>
      <c r="H250" s="11">
        <f t="shared" si="72"/>
        <v>744372.08229886484</v>
      </c>
    </row>
    <row r="251" spans="3:8">
      <c r="C251" s="8">
        <f t="shared" si="69"/>
        <v>248</v>
      </c>
      <c r="D251" s="11">
        <f t="shared" si="55"/>
        <v>744372.08229886484</v>
      </c>
      <c r="E251" s="11">
        <f t="shared" si="70"/>
        <v>11025.307593352394</v>
      </c>
      <c r="F251" s="11">
        <f t="shared" si="56"/>
        <v>7443.7208229886483</v>
      </c>
      <c r="G251" s="11">
        <f t="shared" si="71"/>
        <v>3581.5867703637459</v>
      </c>
      <c r="H251" s="11">
        <f t="shared" si="72"/>
        <v>740790.49552850111</v>
      </c>
    </row>
    <row r="252" spans="3:8">
      <c r="C252" s="8">
        <f t="shared" si="69"/>
        <v>249</v>
      </c>
      <c r="D252" s="11">
        <f t="shared" si="55"/>
        <v>740790.49552850111</v>
      </c>
      <c r="E252" s="11">
        <f t="shared" si="70"/>
        <v>11025.307593352394</v>
      </c>
      <c r="F252" s="11">
        <f t="shared" si="56"/>
        <v>7407.9049552850111</v>
      </c>
      <c r="G252" s="11">
        <f t="shared" si="71"/>
        <v>3617.4026380673831</v>
      </c>
      <c r="H252" s="11">
        <f t="shared" si="72"/>
        <v>737173.09289043373</v>
      </c>
    </row>
    <row r="253" spans="3:8">
      <c r="C253" s="8">
        <f t="shared" si="69"/>
        <v>250</v>
      </c>
      <c r="D253" s="11">
        <f t="shared" si="55"/>
        <v>737173.09289043373</v>
      </c>
      <c r="E253" s="11">
        <f t="shared" si="70"/>
        <v>11025.307593352394</v>
      </c>
      <c r="F253" s="11">
        <f t="shared" si="56"/>
        <v>7371.7309289043378</v>
      </c>
      <c r="G253" s="11">
        <f t="shared" si="71"/>
        <v>3653.5766644480564</v>
      </c>
      <c r="H253" s="11">
        <f t="shared" si="72"/>
        <v>733519.51622598572</v>
      </c>
    </row>
    <row r="254" spans="3:8">
      <c r="C254" s="8">
        <f t="shared" si="69"/>
        <v>251</v>
      </c>
      <c r="D254" s="11">
        <f t="shared" si="55"/>
        <v>733519.51622598572</v>
      </c>
      <c r="E254" s="11">
        <f t="shared" si="70"/>
        <v>11025.307593352394</v>
      </c>
      <c r="F254" s="11">
        <f t="shared" si="56"/>
        <v>7335.1951622598572</v>
      </c>
      <c r="G254" s="11">
        <f t="shared" si="71"/>
        <v>3690.112431092537</v>
      </c>
      <c r="H254" s="11">
        <f t="shared" si="72"/>
        <v>729829.40379489318</v>
      </c>
    </row>
    <row r="255" spans="3:8">
      <c r="C255" s="8">
        <f t="shared" si="69"/>
        <v>252</v>
      </c>
      <c r="D255" s="11">
        <f t="shared" si="55"/>
        <v>729829.40379489318</v>
      </c>
      <c r="E255" s="11">
        <f t="shared" si="70"/>
        <v>11025.307593352394</v>
      </c>
      <c r="F255" s="11">
        <f t="shared" si="56"/>
        <v>7298.2940379489319</v>
      </c>
      <c r="G255" s="11">
        <f t="shared" si="71"/>
        <v>3727.0135554034623</v>
      </c>
      <c r="H255" s="11">
        <f t="shared" si="72"/>
        <v>726102.39023948973</v>
      </c>
    </row>
    <row r="256" spans="3:8">
      <c r="C256" s="8">
        <f t="shared" si="69"/>
        <v>253</v>
      </c>
      <c r="D256" s="11">
        <f t="shared" si="55"/>
        <v>726102.39023948973</v>
      </c>
      <c r="E256" s="11">
        <f t="shared" si="70"/>
        <v>11025.307593352394</v>
      </c>
      <c r="F256" s="11">
        <f t="shared" si="56"/>
        <v>7261.023902394897</v>
      </c>
      <c r="G256" s="11">
        <f t="shared" si="71"/>
        <v>3764.2836909574971</v>
      </c>
      <c r="H256" s="11">
        <f t="shared" si="72"/>
        <v>722338.10654853226</v>
      </c>
    </row>
    <row r="257" spans="3:8">
      <c r="C257" s="8">
        <f t="shared" si="69"/>
        <v>254</v>
      </c>
      <c r="D257" s="11">
        <f t="shared" si="55"/>
        <v>722338.10654853226</v>
      </c>
      <c r="E257" s="11">
        <f t="shared" si="70"/>
        <v>11025.307593352394</v>
      </c>
      <c r="F257" s="11">
        <f t="shared" si="56"/>
        <v>7223.3810654853223</v>
      </c>
      <c r="G257" s="11">
        <f t="shared" si="71"/>
        <v>3801.9265278670719</v>
      </c>
      <c r="H257" s="11">
        <f t="shared" si="72"/>
        <v>718536.18002066517</v>
      </c>
    </row>
    <row r="258" spans="3:8">
      <c r="C258" s="8">
        <f t="shared" si="69"/>
        <v>255</v>
      </c>
      <c r="D258" s="11">
        <f t="shared" si="55"/>
        <v>718536.18002066517</v>
      </c>
      <c r="E258" s="11">
        <f t="shared" si="70"/>
        <v>11025.307593352394</v>
      </c>
      <c r="F258" s="11">
        <f t="shared" si="56"/>
        <v>7185.3618002066514</v>
      </c>
      <c r="G258" s="11">
        <f t="shared" si="71"/>
        <v>3839.9457931457428</v>
      </c>
      <c r="H258" s="11">
        <f t="shared" si="72"/>
        <v>714696.23422751948</v>
      </c>
    </row>
    <row r="259" spans="3:8">
      <c r="C259" s="8">
        <f t="shared" si="69"/>
        <v>256</v>
      </c>
      <c r="D259" s="11">
        <f t="shared" si="55"/>
        <v>714696.23422751948</v>
      </c>
      <c r="E259" s="11">
        <f t="shared" si="70"/>
        <v>11025.307593352394</v>
      </c>
      <c r="F259" s="11">
        <f t="shared" si="56"/>
        <v>7146.9623422751947</v>
      </c>
      <c r="G259" s="11">
        <f t="shared" si="71"/>
        <v>3878.3452510771995</v>
      </c>
      <c r="H259" s="11">
        <f t="shared" si="72"/>
        <v>710817.88897644228</v>
      </c>
    </row>
    <row r="260" spans="3:8">
      <c r="C260" s="8">
        <f t="shared" si="69"/>
        <v>257</v>
      </c>
      <c r="D260" s="11">
        <f t="shared" ref="D260:D323" si="73">H259</f>
        <v>710817.88897644228</v>
      </c>
      <c r="E260" s="11">
        <f t="shared" si="70"/>
        <v>11025.307593352394</v>
      </c>
      <c r="F260" s="11">
        <f t="shared" ref="F260:F323" si="74">(B$4/B$2)*H259</f>
        <v>7108.1788897644228</v>
      </c>
      <c r="G260" s="11">
        <f t="shared" si="71"/>
        <v>3917.1287035879714</v>
      </c>
      <c r="H260" s="11">
        <f t="shared" si="72"/>
        <v>706900.76027285436</v>
      </c>
    </row>
    <row r="261" spans="3:8">
      <c r="C261" s="8">
        <f t="shared" ref="C261:C276" si="75">1+C260</f>
        <v>258</v>
      </c>
      <c r="D261" s="11">
        <f t="shared" si="73"/>
        <v>706900.76027285436</v>
      </c>
      <c r="E261" s="11">
        <f t="shared" ref="E261:E276" si="76">-(1.075^4*B$6)</f>
        <v>11025.307593352394</v>
      </c>
      <c r="F261" s="11">
        <f t="shared" si="74"/>
        <v>7069.007602728544</v>
      </c>
      <c r="G261" s="11">
        <f t="shared" ref="G261:G276" si="77">E261-F261</f>
        <v>3956.2999906238501</v>
      </c>
      <c r="H261" s="11">
        <f t="shared" ref="H261:H276" si="78">D261-G261</f>
        <v>702944.46028223052</v>
      </c>
    </row>
    <row r="262" spans="3:8">
      <c r="C262" s="8">
        <f t="shared" si="75"/>
        <v>259</v>
      </c>
      <c r="D262" s="11">
        <f t="shared" si="73"/>
        <v>702944.46028223052</v>
      </c>
      <c r="E262" s="11">
        <f t="shared" si="76"/>
        <v>11025.307593352394</v>
      </c>
      <c r="F262" s="11">
        <f t="shared" si="74"/>
        <v>7029.4446028223056</v>
      </c>
      <c r="G262" s="11">
        <f t="shared" si="77"/>
        <v>3995.8629905300886</v>
      </c>
      <c r="H262" s="11">
        <f t="shared" si="78"/>
        <v>698948.59729170043</v>
      </c>
    </row>
    <row r="263" spans="3:8">
      <c r="C263" s="8">
        <f t="shared" si="75"/>
        <v>260</v>
      </c>
      <c r="D263" s="11">
        <f t="shared" si="73"/>
        <v>698948.59729170043</v>
      </c>
      <c r="E263" s="11">
        <f t="shared" si="76"/>
        <v>11025.307593352394</v>
      </c>
      <c r="F263" s="11">
        <f t="shared" si="74"/>
        <v>6989.4859729170048</v>
      </c>
      <c r="G263" s="11">
        <f t="shared" si="77"/>
        <v>4035.8216204353894</v>
      </c>
      <c r="H263" s="11">
        <f t="shared" si="78"/>
        <v>694912.77567126509</v>
      </c>
    </row>
    <row r="264" spans="3:8">
      <c r="C264" s="8">
        <f t="shared" si="75"/>
        <v>261</v>
      </c>
      <c r="D264" s="11">
        <f t="shared" si="73"/>
        <v>694912.77567126509</v>
      </c>
      <c r="E264" s="11">
        <f t="shared" si="76"/>
        <v>11025.307593352394</v>
      </c>
      <c r="F264" s="11">
        <f t="shared" si="74"/>
        <v>6949.1277567126508</v>
      </c>
      <c r="G264" s="11">
        <f t="shared" si="77"/>
        <v>4076.1798366397434</v>
      </c>
      <c r="H264" s="11">
        <f t="shared" si="78"/>
        <v>690836.5958346253</v>
      </c>
    </row>
    <row r="265" spans="3:8">
      <c r="C265" s="8">
        <f t="shared" si="75"/>
        <v>262</v>
      </c>
      <c r="D265" s="11">
        <f t="shared" si="73"/>
        <v>690836.5958346253</v>
      </c>
      <c r="E265" s="11">
        <f t="shared" si="76"/>
        <v>11025.307593352394</v>
      </c>
      <c r="F265" s="11">
        <f t="shared" si="74"/>
        <v>6908.3659583462531</v>
      </c>
      <c r="G265" s="11">
        <f t="shared" si="77"/>
        <v>4116.941635006141</v>
      </c>
      <c r="H265" s="11">
        <f t="shared" si="78"/>
        <v>686719.6541996192</v>
      </c>
    </row>
    <row r="266" spans="3:8">
      <c r="C266" s="8">
        <f t="shared" si="75"/>
        <v>263</v>
      </c>
      <c r="D266" s="11">
        <f t="shared" si="73"/>
        <v>686719.6541996192</v>
      </c>
      <c r="E266" s="11">
        <f t="shared" si="76"/>
        <v>11025.307593352394</v>
      </c>
      <c r="F266" s="11">
        <f t="shared" si="74"/>
        <v>6867.1965419961925</v>
      </c>
      <c r="G266" s="11">
        <f t="shared" si="77"/>
        <v>4158.1110513562016</v>
      </c>
      <c r="H266" s="11">
        <f t="shared" si="78"/>
        <v>682561.54314826301</v>
      </c>
    </row>
    <row r="267" spans="3:8">
      <c r="C267" s="8">
        <f t="shared" si="75"/>
        <v>264</v>
      </c>
      <c r="D267" s="11">
        <f t="shared" si="73"/>
        <v>682561.54314826301</v>
      </c>
      <c r="E267" s="11">
        <f t="shared" si="76"/>
        <v>11025.307593352394</v>
      </c>
      <c r="F267" s="11">
        <f t="shared" si="74"/>
        <v>6825.6154314826299</v>
      </c>
      <c r="G267" s="11">
        <f t="shared" si="77"/>
        <v>4199.6921618697643</v>
      </c>
      <c r="H267" s="11">
        <f t="shared" si="78"/>
        <v>678361.85098639328</v>
      </c>
    </row>
    <row r="268" spans="3:8">
      <c r="C268" s="8">
        <f t="shared" si="75"/>
        <v>265</v>
      </c>
      <c r="D268" s="11">
        <f t="shared" si="73"/>
        <v>678361.85098639328</v>
      </c>
      <c r="E268" s="11">
        <f t="shared" si="76"/>
        <v>11025.307593352394</v>
      </c>
      <c r="F268" s="11">
        <f t="shared" si="74"/>
        <v>6783.6185098639326</v>
      </c>
      <c r="G268" s="11">
        <f t="shared" si="77"/>
        <v>4241.6890834884616</v>
      </c>
      <c r="H268" s="11">
        <f t="shared" si="78"/>
        <v>674120.16190290486</v>
      </c>
    </row>
    <row r="269" spans="3:8">
      <c r="C269" s="8">
        <f t="shared" si="75"/>
        <v>266</v>
      </c>
      <c r="D269" s="11">
        <f t="shared" si="73"/>
        <v>674120.16190290486</v>
      </c>
      <c r="E269" s="11">
        <f t="shared" si="76"/>
        <v>11025.307593352394</v>
      </c>
      <c r="F269" s="11">
        <f t="shared" si="74"/>
        <v>6741.2016190290487</v>
      </c>
      <c r="G269" s="11">
        <f t="shared" si="77"/>
        <v>4284.1059743233454</v>
      </c>
      <c r="H269" s="11">
        <f t="shared" si="78"/>
        <v>669836.05592858151</v>
      </c>
    </row>
    <row r="270" spans="3:8">
      <c r="C270" s="8">
        <f t="shared" si="75"/>
        <v>267</v>
      </c>
      <c r="D270" s="11">
        <f t="shared" si="73"/>
        <v>669836.05592858151</v>
      </c>
      <c r="E270" s="11">
        <f t="shared" si="76"/>
        <v>11025.307593352394</v>
      </c>
      <c r="F270" s="11">
        <f t="shared" si="74"/>
        <v>6698.3605592858148</v>
      </c>
      <c r="G270" s="11">
        <f t="shared" si="77"/>
        <v>4326.9470340665794</v>
      </c>
      <c r="H270" s="11">
        <f t="shared" si="78"/>
        <v>665509.10889451497</v>
      </c>
    </row>
    <row r="271" spans="3:8">
      <c r="C271" s="8">
        <f t="shared" si="75"/>
        <v>268</v>
      </c>
      <c r="D271" s="11">
        <f t="shared" si="73"/>
        <v>665509.10889451497</v>
      </c>
      <c r="E271" s="11">
        <f t="shared" si="76"/>
        <v>11025.307593352394</v>
      </c>
      <c r="F271" s="11">
        <f t="shared" si="74"/>
        <v>6655.0910889451497</v>
      </c>
      <c r="G271" s="11">
        <f t="shared" si="77"/>
        <v>4370.2165044072444</v>
      </c>
      <c r="H271" s="11">
        <f t="shared" si="78"/>
        <v>661138.89239010774</v>
      </c>
    </row>
    <row r="272" spans="3:8">
      <c r="C272" s="8">
        <f t="shared" si="75"/>
        <v>269</v>
      </c>
      <c r="D272" s="11">
        <f t="shared" si="73"/>
        <v>661138.89239010774</v>
      </c>
      <c r="E272" s="11">
        <f t="shared" si="76"/>
        <v>11025.307593352394</v>
      </c>
      <c r="F272" s="11">
        <f t="shared" si="74"/>
        <v>6611.3889239010778</v>
      </c>
      <c r="G272" s="11">
        <f t="shared" si="77"/>
        <v>4413.9186694513164</v>
      </c>
      <c r="H272" s="11">
        <f t="shared" si="78"/>
        <v>656724.97372065648</v>
      </c>
    </row>
    <row r="273" spans="3:8">
      <c r="C273" s="8">
        <f t="shared" si="75"/>
        <v>270</v>
      </c>
      <c r="D273" s="11">
        <f t="shared" si="73"/>
        <v>656724.97372065648</v>
      </c>
      <c r="E273" s="11">
        <f t="shared" si="76"/>
        <v>11025.307593352394</v>
      </c>
      <c r="F273" s="11">
        <f t="shared" si="74"/>
        <v>6567.2497372065645</v>
      </c>
      <c r="G273" s="11">
        <f t="shared" si="77"/>
        <v>4458.0578561458296</v>
      </c>
      <c r="H273" s="11">
        <f t="shared" si="78"/>
        <v>652266.91586451069</v>
      </c>
    </row>
    <row r="274" spans="3:8">
      <c r="C274" s="8">
        <f t="shared" si="75"/>
        <v>271</v>
      </c>
      <c r="D274" s="11">
        <f t="shared" si="73"/>
        <v>652266.91586451069</v>
      </c>
      <c r="E274" s="11">
        <f t="shared" si="76"/>
        <v>11025.307593352394</v>
      </c>
      <c r="F274" s="11">
        <f t="shared" si="74"/>
        <v>6522.669158645107</v>
      </c>
      <c r="G274" s="11">
        <f t="shared" si="77"/>
        <v>4502.6384347072872</v>
      </c>
      <c r="H274" s="11">
        <f t="shared" si="78"/>
        <v>647764.27742980339</v>
      </c>
    </row>
    <row r="275" spans="3:8">
      <c r="C275" s="8">
        <f t="shared" si="75"/>
        <v>272</v>
      </c>
      <c r="D275" s="11">
        <f t="shared" si="73"/>
        <v>647764.27742980339</v>
      </c>
      <c r="E275" s="11">
        <f t="shared" si="76"/>
        <v>11025.307593352394</v>
      </c>
      <c r="F275" s="11">
        <f t="shared" si="74"/>
        <v>6477.6427742980341</v>
      </c>
      <c r="G275" s="11">
        <f t="shared" si="77"/>
        <v>4547.6648190543601</v>
      </c>
      <c r="H275" s="11">
        <f t="shared" si="78"/>
        <v>643216.61261074909</v>
      </c>
    </row>
    <row r="276" spans="3:8">
      <c r="C276" s="8">
        <f t="shared" si="75"/>
        <v>273</v>
      </c>
      <c r="D276" s="11">
        <f t="shared" si="73"/>
        <v>643216.61261074909</v>
      </c>
      <c r="E276" s="11">
        <f t="shared" si="76"/>
        <v>11025.307593352394</v>
      </c>
      <c r="F276" s="11">
        <f t="shared" si="74"/>
        <v>6432.1661261074914</v>
      </c>
      <c r="G276" s="11">
        <f t="shared" si="77"/>
        <v>4593.1414672449027</v>
      </c>
      <c r="H276" s="11">
        <f t="shared" si="78"/>
        <v>638623.47114350414</v>
      </c>
    </row>
    <row r="277" spans="3:8">
      <c r="C277" s="8">
        <f t="shared" ref="C277:C292" si="79">1+C276</f>
        <v>274</v>
      </c>
      <c r="D277" s="11">
        <f t="shared" si="73"/>
        <v>638623.47114350414</v>
      </c>
      <c r="E277" s="11">
        <f t="shared" ref="E277:E292" si="80">-(1.075^4*B$6)</f>
        <v>11025.307593352394</v>
      </c>
      <c r="F277" s="11">
        <f t="shared" si="74"/>
        <v>6386.2347114350414</v>
      </c>
      <c r="G277" s="11">
        <f t="shared" ref="G277:G292" si="81">E277-F277</f>
        <v>4639.0728819173528</v>
      </c>
      <c r="H277" s="11">
        <f t="shared" ref="H277:H292" si="82">D277-G277</f>
        <v>633984.39826158679</v>
      </c>
    </row>
    <row r="278" spans="3:8">
      <c r="C278" s="8">
        <f t="shared" si="79"/>
        <v>275</v>
      </c>
      <c r="D278" s="11">
        <f t="shared" si="73"/>
        <v>633984.39826158679</v>
      </c>
      <c r="E278" s="11">
        <f t="shared" si="80"/>
        <v>11025.307593352394</v>
      </c>
      <c r="F278" s="11">
        <f t="shared" si="74"/>
        <v>6339.8439826158683</v>
      </c>
      <c r="G278" s="11">
        <f t="shared" si="81"/>
        <v>4685.4636107365259</v>
      </c>
      <c r="H278" s="11">
        <f t="shared" si="82"/>
        <v>629298.93465085025</v>
      </c>
    </row>
    <row r="279" spans="3:8">
      <c r="C279" s="8">
        <f t="shared" si="79"/>
        <v>276</v>
      </c>
      <c r="D279" s="11">
        <f t="shared" si="73"/>
        <v>629298.93465085025</v>
      </c>
      <c r="E279" s="11">
        <f t="shared" si="80"/>
        <v>11025.307593352394</v>
      </c>
      <c r="F279" s="11">
        <f t="shared" si="74"/>
        <v>6292.9893465085024</v>
      </c>
      <c r="G279" s="11">
        <f t="shared" si="81"/>
        <v>4732.3182468438918</v>
      </c>
      <c r="H279" s="11">
        <f t="shared" si="82"/>
        <v>624566.61640400637</v>
      </c>
    </row>
    <row r="280" spans="3:8">
      <c r="C280" s="8">
        <f t="shared" si="79"/>
        <v>277</v>
      </c>
      <c r="D280" s="11">
        <f t="shared" si="73"/>
        <v>624566.61640400637</v>
      </c>
      <c r="E280" s="11">
        <f t="shared" si="80"/>
        <v>11025.307593352394</v>
      </c>
      <c r="F280" s="11">
        <f t="shared" si="74"/>
        <v>6245.6661640400634</v>
      </c>
      <c r="G280" s="11">
        <f t="shared" si="81"/>
        <v>4779.6414293123307</v>
      </c>
      <c r="H280" s="11">
        <f t="shared" si="82"/>
        <v>619786.97497469408</v>
      </c>
    </row>
    <row r="281" spans="3:8">
      <c r="C281" s="8">
        <f t="shared" si="79"/>
        <v>278</v>
      </c>
      <c r="D281" s="11">
        <f t="shared" si="73"/>
        <v>619786.97497469408</v>
      </c>
      <c r="E281" s="11">
        <f t="shared" si="80"/>
        <v>11025.307593352394</v>
      </c>
      <c r="F281" s="11">
        <f t="shared" si="74"/>
        <v>6197.8697497469411</v>
      </c>
      <c r="G281" s="11">
        <f t="shared" si="81"/>
        <v>4827.4378436054531</v>
      </c>
      <c r="H281" s="11">
        <f t="shared" si="82"/>
        <v>614959.53713108867</v>
      </c>
    </row>
    <row r="282" spans="3:8">
      <c r="C282" s="8">
        <f t="shared" si="79"/>
        <v>279</v>
      </c>
      <c r="D282" s="11">
        <f t="shared" si="73"/>
        <v>614959.53713108867</v>
      </c>
      <c r="E282" s="11">
        <f t="shared" si="80"/>
        <v>11025.307593352394</v>
      </c>
      <c r="F282" s="11">
        <f t="shared" si="74"/>
        <v>6149.5953713108865</v>
      </c>
      <c r="G282" s="11">
        <f t="shared" si="81"/>
        <v>4875.7122220415076</v>
      </c>
      <c r="H282" s="11">
        <f t="shared" si="82"/>
        <v>610083.82490904711</v>
      </c>
    </row>
    <row r="283" spans="3:8">
      <c r="C283" s="8">
        <f t="shared" si="79"/>
        <v>280</v>
      </c>
      <c r="D283" s="11">
        <f t="shared" si="73"/>
        <v>610083.82490904711</v>
      </c>
      <c r="E283" s="11">
        <f t="shared" si="80"/>
        <v>11025.307593352394</v>
      </c>
      <c r="F283" s="11">
        <f t="shared" si="74"/>
        <v>6100.8382490904714</v>
      </c>
      <c r="G283" s="11">
        <f t="shared" si="81"/>
        <v>4924.4693442619227</v>
      </c>
      <c r="H283" s="11">
        <f t="shared" si="82"/>
        <v>605159.35556478519</v>
      </c>
    </row>
    <row r="284" spans="3:8">
      <c r="C284" s="8">
        <f t="shared" si="79"/>
        <v>281</v>
      </c>
      <c r="D284" s="11">
        <f t="shared" si="73"/>
        <v>605159.35556478519</v>
      </c>
      <c r="E284" s="11">
        <f t="shared" si="80"/>
        <v>11025.307593352394</v>
      </c>
      <c r="F284" s="11">
        <f t="shared" si="74"/>
        <v>6051.5935556478516</v>
      </c>
      <c r="G284" s="11">
        <f t="shared" si="81"/>
        <v>4973.7140377045425</v>
      </c>
      <c r="H284" s="11">
        <f t="shared" si="82"/>
        <v>600185.64152708068</v>
      </c>
    </row>
    <row r="285" spans="3:8">
      <c r="C285" s="8">
        <f t="shared" si="79"/>
        <v>282</v>
      </c>
      <c r="D285" s="11">
        <f t="shared" si="73"/>
        <v>600185.64152708068</v>
      </c>
      <c r="E285" s="11">
        <f t="shared" si="80"/>
        <v>11025.307593352394</v>
      </c>
      <c r="F285" s="11">
        <f t="shared" si="74"/>
        <v>6001.8564152708068</v>
      </c>
      <c r="G285" s="11">
        <f t="shared" si="81"/>
        <v>5023.4511780815874</v>
      </c>
      <c r="H285" s="11">
        <f t="shared" si="82"/>
        <v>595162.19034899911</v>
      </c>
    </row>
    <row r="286" spans="3:8">
      <c r="C286" s="8">
        <f t="shared" si="79"/>
        <v>283</v>
      </c>
      <c r="D286" s="11">
        <f t="shared" si="73"/>
        <v>595162.19034899911</v>
      </c>
      <c r="E286" s="11">
        <f t="shared" si="80"/>
        <v>11025.307593352394</v>
      </c>
      <c r="F286" s="11">
        <f t="shared" si="74"/>
        <v>5951.6219034899914</v>
      </c>
      <c r="G286" s="11">
        <f t="shared" si="81"/>
        <v>5073.6856898624028</v>
      </c>
      <c r="H286" s="11">
        <f t="shared" si="82"/>
        <v>590088.50465913676</v>
      </c>
    </row>
    <row r="287" spans="3:8">
      <c r="C287" s="8">
        <f t="shared" si="79"/>
        <v>284</v>
      </c>
      <c r="D287" s="11">
        <f t="shared" si="73"/>
        <v>590088.50465913676</v>
      </c>
      <c r="E287" s="11">
        <f t="shared" si="80"/>
        <v>11025.307593352394</v>
      </c>
      <c r="F287" s="11">
        <f t="shared" si="74"/>
        <v>5900.8850465913674</v>
      </c>
      <c r="G287" s="11">
        <f t="shared" si="81"/>
        <v>5124.4225467610268</v>
      </c>
      <c r="H287" s="11">
        <f t="shared" si="82"/>
        <v>584964.08211237576</v>
      </c>
    </row>
    <row r="288" spans="3:8">
      <c r="C288" s="8">
        <f t="shared" si="79"/>
        <v>285</v>
      </c>
      <c r="D288" s="11">
        <f t="shared" si="73"/>
        <v>584964.08211237576</v>
      </c>
      <c r="E288" s="11">
        <f t="shared" si="80"/>
        <v>11025.307593352394</v>
      </c>
      <c r="F288" s="11">
        <f t="shared" si="74"/>
        <v>5849.6408211237576</v>
      </c>
      <c r="G288" s="11">
        <f t="shared" si="81"/>
        <v>5175.6667722286365</v>
      </c>
      <c r="H288" s="11">
        <f t="shared" si="82"/>
        <v>579788.4153401471</v>
      </c>
    </row>
    <row r="289" spans="3:8">
      <c r="C289" s="8">
        <f t="shared" si="79"/>
        <v>286</v>
      </c>
      <c r="D289" s="11">
        <f t="shared" si="73"/>
        <v>579788.4153401471</v>
      </c>
      <c r="E289" s="11">
        <f t="shared" si="80"/>
        <v>11025.307593352394</v>
      </c>
      <c r="F289" s="11">
        <f t="shared" si="74"/>
        <v>5797.8841534014709</v>
      </c>
      <c r="G289" s="11">
        <f t="shared" si="81"/>
        <v>5227.4234399509232</v>
      </c>
      <c r="H289" s="11">
        <f t="shared" si="82"/>
        <v>574560.99190019618</v>
      </c>
    </row>
    <row r="290" spans="3:8">
      <c r="C290" s="8">
        <f t="shared" si="79"/>
        <v>287</v>
      </c>
      <c r="D290" s="11">
        <f t="shared" si="73"/>
        <v>574560.99190019618</v>
      </c>
      <c r="E290" s="11">
        <f t="shared" si="80"/>
        <v>11025.307593352394</v>
      </c>
      <c r="F290" s="11">
        <f t="shared" si="74"/>
        <v>5745.6099190019622</v>
      </c>
      <c r="G290" s="11">
        <f t="shared" si="81"/>
        <v>5279.697674350432</v>
      </c>
      <c r="H290" s="11">
        <f t="shared" si="82"/>
        <v>569281.29422584572</v>
      </c>
    </row>
    <row r="291" spans="3:8">
      <c r="C291" s="8">
        <f t="shared" si="79"/>
        <v>288</v>
      </c>
      <c r="D291" s="11">
        <f t="shared" si="73"/>
        <v>569281.29422584572</v>
      </c>
      <c r="E291" s="11">
        <f t="shared" si="80"/>
        <v>11025.307593352394</v>
      </c>
      <c r="F291" s="11">
        <f t="shared" si="74"/>
        <v>5692.812942258457</v>
      </c>
      <c r="G291" s="11">
        <f t="shared" si="81"/>
        <v>5332.4946510939371</v>
      </c>
      <c r="H291" s="11">
        <f t="shared" si="82"/>
        <v>563948.79957475176</v>
      </c>
    </row>
    <row r="292" spans="3:8">
      <c r="C292" s="8">
        <f t="shared" si="79"/>
        <v>289</v>
      </c>
      <c r="D292" s="11">
        <f t="shared" si="73"/>
        <v>563948.79957475176</v>
      </c>
      <c r="E292" s="11">
        <f t="shared" si="80"/>
        <v>11025.307593352394</v>
      </c>
      <c r="F292" s="11">
        <f t="shared" si="74"/>
        <v>5639.4879957475177</v>
      </c>
      <c r="G292" s="11">
        <f t="shared" si="81"/>
        <v>5385.8195976048764</v>
      </c>
      <c r="H292" s="11">
        <f t="shared" si="82"/>
        <v>558562.97997714684</v>
      </c>
    </row>
    <row r="293" spans="3:8">
      <c r="C293" s="8">
        <f t="shared" ref="C293:C308" si="83">1+C292</f>
        <v>290</v>
      </c>
      <c r="D293" s="11">
        <f t="shared" si="73"/>
        <v>558562.97997714684</v>
      </c>
      <c r="E293" s="11">
        <f t="shared" ref="E293:E308" si="84">-(1.075^4*B$6)</f>
        <v>11025.307593352394</v>
      </c>
      <c r="F293" s="11">
        <f t="shared" si="74"/>
        <v>5585.6297997714682</v>
      </c>
      <c r="G293" s="11">
        <f t="shared" ref="G293:G308" si="85">E293-F293</f>
        <v>5439.6777935809259</v>
      </c>
      <c r="H293" s="11">
        <f t="shared" ref="H293:H308" si="86">D293-G293</f>
        <v>553123.30218356592</v>
      </c>
    </row>
    <row r="294" spans="3:8">
      <c r="C294" s="8">
        <f t="shared" si="83"/>
        <v>291</v>
      </c>
      <c r="D294" s="11">
        <f t="shared" si="73"/>
        <v>553123.30218356592</v>
      </c>
      <c r="E294" s="11">
        <f t="shared" si="84"/>
        <v>11025.307593352394</v>
      </c>
      <c r="F294" s="11">
        <f t="shared" si="74"/>
        <v>5531.2330218356592</v>
      </c>
      <c r="G294" s="11">
        <f t="shared" si="85"/>
        <v>5494.074571516735</v>
      </c>
      <c r="H294" s="11">
        <f t="shared" si="86"/>
        <v>547629.2276120492</v>
      </c>
    </row>
    <row r="295" spans="3:8">
      <c r="C295" s="8">
        <f t="shared" si="83"/>
        <v>292</v>
      </c>
      <c r="D295" s="11">
        <f t="shared" si="73"/>
        <v>547629.2276120492</v>
      </c>
      <c r="E295" s="11">
        <f t="shared" si="84"/>
        <v>11025.307593352394</v>
      </c>
      <c r="F295" s="11">
        <f t="shared" si="74"/>
        <v>5476.2922761204918</v>
      </c>
      <c r="G295" s="11">
        <f t="shared" si="85"/>
        <v>5549.0153172319024</v>
      </c>
      <c r="H295" s="11">
        <f t="shared" si="86"/>
        <v>542080.21229481732</v>
      </c>
    </row>
    <row r="296" spans="3:8">
      <c r="C296" s="8">
        <f t="shared" si="83"/>
        <v>293</v>
      </c>
      <c r="D296" s="11">
        <f t="shared" si="73"/>
        <v>542080.21229481732</v>
      </c>
      <c r="E296" s="11">
        <f t="shared" si="84"/>
        <v>11025.307593352394</v>
      </c>
      <c r="F296" s="11">
        <f t="shared" si="74"/>
        <v>5420.8021229481737</v>
      </c>
      <c r="G296" s="11">
        <f t="shared" si="85"/>
        <v>5604.5054704042204</v>
      </c>
      <c r="H296" s="11">
        <f t="shared" si="86"/>
        <v>536475.70682441315</v>
      </c>
    </row>
    <row r="297" spans="3:8">
      <c r="C297" s="8">
        <f t="shared" si="83"/>
        <v>294</v>
      </c>
      <c r="D297" s="11">
        <f t="shared" si="73"/>
        <v>536475.70682441315</v>
      </c>
      <c r="E297" s="11">
        <f t="shared" si="84"/>
        <v>11025.307593352394</v>
      </c>
      <c r="F297" s="11">
        <f t="shared" si="74"/>
        <v>5364.7570682441319</v>
      </c>
      <c r="G297" s="11">
        <f t="shared" si="85"/>
        <v>5660.5505251082623</v>
      </c>
      <c r="H297" s="11">
        <f t="shared" si="86"/>
        <v>530815.15629930492</v>
      </c>
    </row>
    <row r="298" spans="3:8">
      <c r="C298" s="8">
        <f t="shared" si="83"/>
        <v>295</v>
      </c>
      <c r="D298" s="11">
        <f t="shared" si="73"/>
        <v>530815.15629930492</v>
      </c>
      <c r="E298" s="11">
        <f t="shared" si="84"/>
        <v>11025.307593352394</v>
      </c>
      <c r="F298" s="11">
        <f t="shared" si="74"/>
        <v>5308.1515629930491</v>
      </c>
      <c r="G298" s="11">
        <f t="shared" si="85"/>
        <v>5717.1560303593451</v>
      </c>
      <c r="H298" s="11">
        <f t="shared" si="86"/>
        <v>525098.00026894559</v>
      </c>
    </row>
    <row r="299" spans="3:8">
      <c r="C299" s="8">
        <f t="shared" si="83"/>
        <v>296</v>
      </c>
      <c r="D299" s="11">
        <f t="shared" si="73"/>
        <v>525098.00026894559</v>
      </c>
      <c r="E299" s="11">
        <f t="shared" si="84"/>
        <v>11025.307593352394</v>
      </c>
      <c r="F299" s="11">
        <f t="shared" si="74"/>
        <v>5250.9800026894563</v>
      </c>
      <c r="G299" s="11">
        <f t="shared" si="85"/>
        <v>5774.3275906629378</v>
      </c>
      <c r="H299" s="11">
        <f t="shared" si="86"/>
        <v>519323.67267828266</v>
      </c>
    </row>
    <row r="300" spans="3:8">
      <c r="C300" s="8">
        <f t="shared" si="83"/>
        <v>297</v>
      </c>
      <c r="D300" s="11">
        <f t="shared" si="73"/>
        <v>519323.67267828266</v>
      </c>
      <c r="E300" s="11">
        <f t="shared" si="84"/>
        <v>11025.307593352394</v>
      </c>
      <c r="F300" s="11">
        <f t="shared" si="74"/>
        <v>5193.2367267828267</v>
      </c>
      <c r="G300" s="11">
        <f t="shared" si="85"/>
        <v>5832.0708665695674</v>
      </c>
      <c r="H300" s="11">
        <f t="shared" si="86"/>
        <v>513491.60181171307</v>
      </c>
    </row>
    <row r="301" spans="3:8">
      <c r="C301" s="8">
        <f t="shared" si="83"/>
        <v>298</v>
      </c>
      <c r="D301" s="11">
        <f t="shared" si="73"/>
        <v>513491.60181171307</v>
      </c>
      <c r="E301" s="11">
        <f t="shared" si="84"/>
        <v>11025.307593352394</v>
      </c>
      <c r="F301" s="11">
        <f t="shared" si="74"/>
        <v>5134.916018117131</v>
      </c>
      <c r="G301" s="11">
        <f t="shared" si="85"/>
        <v>5890.3915752352632</v>
      </c>
      <c r="H301" s="11">
        <f t="shared" si="86"/>
        <v>507601.21023647778</v>
      </c>
    </row>
    <row r="302" spans="3:8">
      <c r="C302" s="8">
        <f t="shared" si="83"/>
        <v>299</v>
      </c>
      <c r="D302" s="11">
        <f t="shared" si="73"/>
        <v>507601.21023647778</v>
      </c>
      <c r="E302" s="11">
        <f t="shared" si="84"/>
        <v>11025.307593352394</v>
      </c>
      <c r="F302" s="11">
        <f t="shared" si="74"/>
        <v>5076.012102364778</v>
      </c>
      <c r="G302" s="11">
        <f t="shared" si="85"/>
        <v>5949.2954909876162</v>
      </c>
      <c r="H302" s="11">
        <f t="shared" si="86"/>
        <v>501651.91474549018</v>
      </c>
    </row>
    <row r="303" spans="3:8">
      <c r="C303" s="8">
        <f t="shared" si="83"/>
        <v>300</v>
      </c>
      <c r="D303" s="11">
        <f t="shared" si="73"/>
        <v>501651.91474549018</v>
      </c>
      <c r="E303" s="11">
        <f t="shared" si="84"/>
        <v>11025.307593352394</v>
      </c>
      <c r="F303" s="11">
        <f t="shared" si="74"/>
        <v>5016.5191474549019</v>
      </c>
      <c r="G303" s="11">
        <f t="shared" si="85"/>
        <v>6008.7884458974922</v>
      </c>
      <c r="H303" s="11">
        <f t="shared" si="86"/>
        <v>495643.12629959267</v>
      </c>
    </row>
    <row r="304" spans="3:8">
      <c r="C304" s="8">
        <f t="shared" si="83"/>
        <v>301</v>
      </c>
      <c r="D304" s="11">
        <f t="shared" si="73"/>
        <v>495643.12629959267</v>
      </c>
      <c r="E304" s="11">
        <f t="shared" si="84"/>
        <v>11025.307593352394</v>
      </c>
      <c r="F304" s="11">
        <f t="shared" si="74"/>
        <v>4956.4312629959268</v>
      </c>
      <c r="G304" s="11">
        <f t="shared" si="85"/>
        <v>6068.8763303564674</v>
      </c>
      <c r="H304" s="11">
        <f t="shared" si="86"/>
        <v>489574.2499692362</v>
      </c>
    </row>
    <row r="305" spans="3:8">
      <c r="C305" s="8">
        <f t="shared" si="83"/>
        <v>302</v>
      </c>
      <c r="D305" s="11">
        <f t="shared" si="73"/>
        <v>489574.2499692362</v>
      </c>
      <c r="E305" s="11">
        <f t="shared" si="84"/>
        <v>11025.307593352394</v>
      </c>
      <c r="F305" s="11">
        <f t="shared" si="74"/>
        <v>4895.7424996923619</v>
      </c>
      <c r="G305" s="11">
        <f t="shared" si="85"/>
        <v>6129.5650936600323</v>
      </c>
      <c r="H305" s="11">
        <f t="shared" si="86"/>
        <v>483444.68487557617</v>
      </c>
    </row>
    <row r="306" spans="3:8">
      <c r="C306" s="8">
        <f t="shared" si="83"/>
        <v>303</v>
      </c>
      <c r="D306" s="11">
        <f t="shared" si="73"/>
        <v>483444.68487557617</v>
      </c>
      <c r="E306" s="11">
        <f t="shared" si="84"/>
        <v>11025.307593352394</v>
      </c>
      <c r="F306" s="11">
        <f t="shared" si="74"/>
        <v>4834.4468487557615</v>
      </c>
      <c r="G306" s="11">
        <f t="shared" si="85"/>
        <v>6190.8607445966327</v>
      </c>
      <c r="H306" s="11">
        <f t="shared" si="86"/>
        <v>477253.82413097954</v>
      </c>
    </row>
    <row r="307" spans="3:8">
      <c r="C307" s="8">
        <f t="shared" si="83"/>
        <v>304</v>
      </c>
      <c r="D307" s="11">
        <f t="shared" si="73"/>
        <v>477253.82413097954</v>
      </c>
      <c r="E307" s="11">
        <f t="shared" si="84"/>
        <v>11025.307593352394</v>
      </c>
      <c r="F307" s="11">
        <f t="shared" si="74"/>
        <v>4772.5382413097959</v>
      </c>
      <c r="G307" s="11">
        <f t="shared" si="85"/>
        <v>6252.7693520425983</v>
      </c>
      <c r="H307" s="11">
        <f t="shared" si="86"/>
        <v>471001.05477893696</v>
      </c>
    </row>
    <row r="308" spans="3:8">
      <c r="C308" s="8">
        <f t="shared" si="83"/>
        <v>305</v>
      </c>
      <c r="D308" s="11">
        <f t="shared" si="73"/>
        <v>471001.05477893696</v>
      </c>
      <c r="E308" s="11">
        <f t="shared" si="84"/>
        <v>11025.307593352394</v>
      </c>
      <c r="F308" s="11">
        <f t="shared" si="74"/>
        <v>4710.0105477893694</v>
      </c>
      <c r="G308" s="11">
        <f t="shared" si="85"/>
        <v>6315.2970455630248</v>
      </c>
      <c r="H308" s="11">
        <f t="shared" si="86"/>
        <v>464685.75773337396</v>
      </c>
    </row>
    <row r="309" spans="3:8">
      <c r="C309" s="8">
        <f t="shared" ref="C309:C324" si="87">1+C308</f>
        <v>306</v>
      </c>
      <c r="D309" s="11">
        <f t="shared" si="73"/>
        <v>464685.75773337396</v>
      </c>
      <c r="E309" s="11">
        <f t="shared" ref="E309:E324" si="88">-(1.075^4*B$6)</f>
        <v>11025.307593352394</v>
      </c>
      <c r="F309" s="11">
        <f t="shared" si="74"/>
        <v>4646.8575773337398</v>
      </c>
      <c r="G309" s="11">
        <f t="shared" ref="G309:G324" si="89">E309-F309</f>
        <v>6378.4500160186544</v>
      </c>
      <c r="H309" s="11">
        <f t="shared" ref="H309:H324" si="90">D309-G309</f>
        <v>458307.30771735532</v>
      </c>
    </row>
    <row r="310" spans="3:8">
      <c r="C310" s="8">
        <f t="shared" si="87"/>
        <v>307</v>
      </c>
      <c r="D310" s="11">
        <f t="shared" si="73"/>
        <v>458307.30771735532</v>
      </c>
      <c r="E310" s="11">
        <f t="shared" si="88"/>
        <v>11025.307593352394</v>
      </c>
      <c r="F310" s="11">
        <f t="shared" si="74"/>
        <v>4583.0730771735534</v>
      </c>
      <c r="G310" s="11">
        <f t="shared" si="89"/>
        <v>6442.2345161788407</v>
      </c>
      <c r="H310" s="11">
        <f t="shared" si="90"/>
        <v>451865.07320117648</v>
      </c>
    </row>
    <row r="311" spans="3:8">
      <c r="C311" s="8">
        <f t="shared" si="87"/>
        <v>308</v>
      </c>
      <c r="D311" s="11">
        <f t="shared" si="73"/>
        <v>451865.07320117648</v>
      </c>
      <c r="E311" s="11">
        <f t="shared" si="88"/>
        <v>11025.307593352394</v>
      </c>
      <c r="F311" s="11">
        <f t="shared" si="74"/>
        <v>4518.6507320117653</v>
      </c>
      <c r="G311" s="11">
        <f t="shared" si="89"/>
        <v>6506.6568613406289</v>
      </c>
      <c r="H311" s="11">
        <f t="shared" si="90"/>
        <v>445358.41633983585</v>
      </c>
    </row>
    <row r="312" spans="3:8">
      <c r="C312" s="8">
        <f t="shared" si="87"/>
        <v>309</v>
      </c>
      <c r="D312" s="11">
        <f t="shared" si="73"/>
        <v>445358.41633983585</v>
      </c>
      <c r="E312" s="11">
        <f t="shared" si="88"/>
        <v>11025.307593352394</v>
      </c>
      <c r="F312" s="11">
        <f t="shared" si="74"/>
        <v>4453.5841633983582</v>
      </c>
      <c r="G312" s="11">
        <f t="shared" si="89"/>
        <v>6571.723429954036</v>
      </c>
      <c r="H312" s="11">
        <f t="shared" si="90"/>
        <v>438786.69290988182</v>
      </c>
    </row>
    <row r="313" spans="3:8">
      <c r="C313" s="8">
        <f t="shared" si="87"/>
        <v>310</v>
      </c>
      <c r="D313" s="11">
        <f t="shared" si="73"/>
        <v>438786.69290988182</v>
      </c>
      <c r="E313" s="11">
        <f t="shared" si="88"/>
        <v>11025.307593352394</v>
      </c>
      <c r="F313" s="11">
        <f t="shared" si="74"/>
        <v>4387.8669290988182</v>
      </c>
      <c r="G313" s="11">
        <f t="shared" si="89"/>
        <v>6637.440664253576</v>
      </c>
      <c r="H313" s="11">
        <f t="shared" si="90"/>
        <v>432149.25224562827</v>
      </c>
    </row>
    <row r="314" spans="3:8">
      <c r="C314" s="8">
        <f t="shared" si="87"/>
        <v>311</v>
      </c>
      <c r="D314" s="11">
        <f t="shared" si="73"/>
        <v>432149.25224562827</v>
      </c>
      <c r="E314" s="11">
        <f t="shared" si="88"/>
        <v>11025.307593352394</v>
      </c>
      <c r="F314" s="11">
        <f t="shared" si="74"/>
        <v>4321.492522456283</v>
      </c>
      <c r="G314" s="11">
        <f t="shared" si="89"/>
        <v>6703.8150708961111</v>
      </c>
      <c r="H314" s="11">
        <f t="shared" si="90"/>
        <v>425445.43717473216</v>
      </c>
    </row>
    <row r="315" spans="3:8">
      <c r="C315" s="8">
        <f t="shared" si="87"/>
        <v>312</v>
      </c>
      <c r="D315" s="11">
        <f t="shared" si="73"/>
        <v>425445.43717473216</v>
      </c>
      <c r="E315" s="11">
        <f t="shared" si="88"/>
        <v>11025.307593352394</v>
      </c>
      <c r="F315" s="11">
        <f t="shared" si="74"/>
        <v>4254.4543717473216</v>
      </c>
      <c r="G315" s="11">
        <f t="shared" si="89"/>
        <v>6770.8532216050726</v>
      </c>
      <c r="H315" s="11">
        <f t="shared" si="90"/>
        <v>418674.58395312709</v>
      </c>
    </row>
    <row r="316" spans="3:8">
      <c r="C316" s="8">
        <f t="shared" si="87"/>
        <v>313</v>
      </c>
      <c r="D316" s="11">
        <f t="shared" si="73"/>
        <v>418674.58395312709</v>
      </c>
      <c r="E316" s="11">
        <f t="shared" si="88"/>
        <v>11025.307593352394</v>
      </c>
      <c r="F316" s="11">
        <f t="shared" si="74"/>
        <v>4186.7458395312706</v>
      </c>
      <c r="G316" s="11">
        <f t="shared" si="89"/>
        <v>6838.5617538211236</v>
      </c>
      <c r="H316" s="11">
        <f t="shared" si="90"/>
        <v>411836.02219930594</v>
      </c>
    </row>
    <row r="317" spans="3:8">
      <c r="C317" s="8">
        <f t="shared" si="87"/>
        <v>314</v>
      </c>
      <c r="D317" s="11">
        <f t="shared" si="73"/>
        <v>411836.02219930594</v>
      </c>
      <c r="E317" s="11">
        <f t="shared" si="88"/>
        <v>11025.307593352394</v>
      </c>
      <c r="F317" s="11">
        <f t="shared" si="74"/>
        <v>4118.3602219930599</v>
      </c>
      <c r="G317" s="11">
        <f t="shared" si="89"/>
        <v>6906.9473713593343</v>
      </c>
      <c r="H317" s="11">
        <f t="shared" si="90"/>
        <v>404929.07482794661</v>
      </c>
    </row>
    <row r="318" spans="3:8">
      <c r="C318" s="8">
        <f t="shared" si="87"/>
        <v>315</v>
      </c>
      <c r="D318" s="11">
        <f t="shared" si="73"/>
        <v>404929.07482794661</v>
      </c>
      <c r="E318" s="11">
        <f t="shared" si="88"/>
        <v>11025.307593352394</v>
      </c>
      <c r="F318" s="11">
        <f t="shared" si="74"/>
        <v>4049.2907482794662</v>
      </c>
      <c r="G318" s="11">
        <f t="shared" si="89"/>
        <v>6976.0168450729279</v>
      </c>
      <c r="H318" s="11">
        <f t="shared" si="90"/>
        <v>397953.0579828737</v>
      </c>
    </row>
    <row r="319" spans="3:8">
      <c r="C319" s="8">
        <f t="shared" si="87"/>
        <v>316</v>
      </c>
      <c r="D319" s="11">
        <f t="shared" si="73"/>
        <v>397953.0579828737</v>
      </c>
      <c r="E319" s="11">
        <f t="shared" si="88"/>
        <v>11025.307593352394</v>
      </c>
      <c r="F319" s="11">
        <f t="shared" si="74"/>
        <v>3979.5305798287372</v>
      </c>
      <c r="G319" s="11">
        <f t="shared" si="89"/>
        <v>7045.7770135236569</v>
      </c>
      <c r="H319" s="11">
        <f t="shared" si="90"/>
        <v>390907.28096935002</v>
      </c>
    </row>
    <row r="320" spans="3:8">
      <c r="C320" s="8">
        <f t="shared" si="87"/>
        <v>317</v>
      </c>
      <c r="D320" s="11">
        <f t="shared" si="73"/>
        <v>390907.28096935002</v>
      </c>
      <c r="E320" s="11">
        <f t="shared" si="88"/>
        <v>11025.307593352394</v>
      </c>
      <c r="F320" s="11">
        <f t="shared" si="74"/>
        <v>3909.0728096935004</v>
      </c>
      <c r="G320" s="11">
        <f t="shared" si="89"/>
        <v>7116.2347836588942</v>
      </c>
      <c r="H320" s="11">
        <f t="shared" si="90"/>
        <v>383791.04618569114</v>
      </c>
    </row>
    <row r="321" spans="3:8">
      <c r="C321" s="8">
        <f t="shared" si="87"/>
        <v>318</v>
      </c>
      <c r="D321" s="11">
        <f t="shared" si="73"/>
        <v>383791.04618569114</v>
      </c>
      <c r="E321" s="11">
        <f t="shared" si="88"/>
        <v>11025.307593352394</v>
      </c>
      <c r="F321" s="11">
        <f t="shared" si="74"/>
        <v>3837.9104618569113</v>
      </c>
      <c r="G321" s="11">
        <f t="shared" si="89"/>
        <v>7187.3971314954833</v>
      </c>
      <c r="H321" s="11">
        <f t="shared" si="90"/>
        <v>376603.64905419567</v>
      </c>
    </row>
    <row r="322" spans="3:8">
      <c r="C322" s="8">
        <f t="shared" si="87"/>
        <v>319</v>
      </c>
      <c r="D322" s="11">
        <f t="shared" si="73"/>
        <v>376603.64905419567</v>
      </c>
      <c r="E322" s="11">
        <f t="shared" si="88"/>
        <v>11025.307593352394</v>
      </c>
      <c r="F322" s="11">
        <f t="shared" si="74"/>
        <v>3766.0364905419569</v>
      </c>
      <c r="G322" s="11">
        <f t="shared" si="89"/>
        <v>7259.2711028104368</v>
      </c>
      <c r="H322" s="11">
        <f t="shared" si="90"/>
        <v>369344.37795138522</v>
      </c>
    </row>
    <row r="323" spans="3:8">
      <c r="C323" s="8">
        <f t="shared" si="87"/>
        <v>320</v>
      </c>
      <c r="D323" s="11">
        <f t="shared" si="73"/>
        <v>369344.37795138522</v>
      </c>
      <c r="E323" s="11">
        <f t="shared" si="88"/>
        <v>11025.307593352394</v>
      </c>
      <c r="F323" s="11">
        <f t="shared" si="74"/>
        <v>3693.4437795138524</v>
      </c>
      <c r="G323" s="11">
        <f t="shared" si="89"/>
        <v>7331.8638138385413</v>
      </c>
      <c r="H323" s="11">
        <f t="shared" si="90"/>
        <v>362012.51413754671</v>
      </c>
    </row>
    <row r="324" spans="3:8">
      <c r="C324" s="8">
        <f t="shared" si="87"/>
        <v>321</v>
      </c>
      <c r="D324" s="11">
        <f t="shared" ref="D324:D363" si="91">H323</f>
        <v>362012.51413754671</v>
      </c>
      <c r="E324" s="11">
        <f t="shared" si="88"/>
        <v>11025.307593352394</v>
      </c>
      <c r="F324" s="11">
        <f t="shared" ref="F324:F363" si="92">(B$4/B$2)*H323</f>
        <v>3620.1251413754671</v>
      </c>
      <c r="G324" s="11">
        <f t="shared" si="89"/>
        <v>7405.182451976927</v>
      </c>
      <c r="H324" s="11">
        <f t="shared" si="90"/>
        <v>354607.33168556978</v>
      </c>
    </row>
    <row r="325" spans="3:8">
      <c r="C325" s="8">
        <f t="shared" ref="C325:C340" si="93">1+C324</f>
        <v>322</v>
      </c>
      <c r="D325" s="11">
        <f t="shared" si="91"/>
        <v>354607.33168556978</v>
      </c>
      <c r="E325" s="11">
        <f t="shared" ref="E325:E340" si="94">-(1.075^4*B$6)</f>
        <v>11025.307593352394</v>
      </c>
      <c r="F325" s="11">
        <f t="shared" si="92"/>
        <v>3546.0733168556981</v>
      </c>
      <c r="G325" s="11">
        <f t="shared" ref="G325:G340" si="95">E325-F325</f>
        <v>7479.2342764966961</v>
      </c>
      <c r="H325" s="11">
        <f t="shared" ref="H325:H340" si="96">D325-G325</f>
        <v>347128.09740907309</v>
      </c>
    </row>
    <row r="326" spans="3:8">
      <c r="C326" s="8">
        <f t="shared" si="93"/>
        <v>323</v>
      </c>
      <c r="D326" s="11">
        <f t="shared" si="91"/>
        <v>347128.09740907309</v>
      </c>
      <c r="E326" s="11">
        <f t="shared" si="94"/>
        <v>11025.307593352394</v>
      </c>
      <c r="F326" s="11">
        <f t="shared" si="92"/>
        <v>3471.280974090731</v>
      </c>
      <c r="G326" s="11">
        <f t="shared" si="95"/>
        <v>7554.0266192616637</v>
      </c>
      <c r="H326" s="11">
        <f t="shared" si="96"/>
        <v>339574.07078981143</v>
      </c>
    </row>
    <row r="327" spans="3:8">
      <c r="C327" s="8">
        <f t="shared" si="93"/>
        <v>324</v>
      </c>
      <c r="D327" s="11">
        <f t="shared" si="91"/>
        <v>339574.07078981143</v>
      </c>
      <c r="E327" s="11">
        <f t="shared" si="94"/>
        <v>11025.307593352394</v>
      </c>
      <c r="F327" s="11">
        <f t="shared" si="92"/>
        <v>3395.7407078981146</v>
      </c>
      <c r="G327" s="11">
        <f t="shared" si="95"/>
        <v>7629.5668854542801</v>
      </c>
      <c r="H327" s="11">
        <f t="shared" si="96"/>
        <v>331944.50390435715</v>
      </c>
    </row>
    <row r="328" spans="3:8">
      <c r="C328" s="8">
        <f t="shared" si="93"/>
        <v>325</v>
      </c>
      <c r="D328" s="11">
        <f t="shared" si="91"/>
        <v>331944.50390435715</v>
      </c>
      <c r="E328" s="11">
        <f t="shared" si="94"/>
        <v>11025.307593352394</v>
      </c>
      <c r="F328" s="11">
        <f t="shared" si="92"/>
        <v>3319.4450390435713</v>
      </c>
      <c r="G328" s="11">
        <f t="shared" si="95"/>
        <v>7705.8625543088228</v>
      </c>
      <c r="H328" s="11">
        <f t="shared" si="96"/>
        <v>324238.6413500483</v>
      </c>
    </row>
    <row r="329" spans="3:8">
      <c r="C329" s="8">
        <f t="shared" si="93"/>
        <v>326</v>
      </c>
      <c r="D329" s="11">
        <f t="shared" si="91"/>
        <v>324238.6413500483</v>
      </c>
      <c r="E329" s="11">
        <f t="shared" si="94"/>
        <v>11025.307593352394</v>
      </c>
      <c r="F329" s="11">
        <f t="shared" si="92"/>
        <v>3242.3864135004833</v>
      </c>
      <c r="G329" s="11">
        <f t="shared" si="95"/>
        <v>7782.9211798519109</v>
      </c>
      <c r="H329" s="11">
        <f t="shared" si="96"/>
        <v>316455.72017019638</v>
      </c>
    </row>
    <row r="330" spans="3:8">
      <c r="C330" s="8">
        <f t="shared" si="93"/>
        <v>327</v>
      </c>
      <c r="D330" s="11">
        <f t="shared" si="91"/>
        <v>316455.72017019638</v>
      </c>
      <c r="E330" s="11">
        <f t="shared" si="94"/>
        <v>11025.307593352394</v>
      </c>
      <c r="F330" s="11">
        <f t="shared" si="92"/>
        <v>3164.557201701964</v>
      </c>
      <c r="G330" s="11">
        <f t="shared" si="95"/>
        <v>7860.7503916504302</v>
      </c>
      <c r="H330" s="11">
        <f t="shared" si="96"/>
        <v>308594.96977854596</v>
      </c>
    </row>
    <row r="331" spans="3:8">
      <c r="C331" s="8">
        <f t="shared" si="93"/>
        <v>328</v>
      </c>
      <c r="D331" s="11">
        <f t="shared" si="91"/>
        <v>308594.96977854596</v>
      </c>
      <c r="E331" s="11">
        <f t="shared" si="94"/>
        <v>11025.307593352394</v>
      </c>
      <c r="F331" s="11">
        <f t="shared" si="92"/>
        <v>3085.9496977854596</v>
      </c>
      <c r="G331" s="11">
        <f t="shared" si="95"/>
        <v>7939.3578955669345</v>
      </c>
      <c r="H331" s="11">
        <f t="shared" si="96"/>
        <v>300655.61188297905</v>
      </c>
    </row>
    <row r="332" spans="3:8">
      <c r="C332" s="8">
        <f t="shared" si="93"/>
        <v>329</v>
      </c>
      <c r="D332" s="11">
        <f t="shared" si="91"/>
        <v>300655.61188297905</v>
      </c>
      <c r="E332" s="11">
        <f t="shared" si="94"/>
        <v>11025.307593352394</v>
      </c>
      <c r="F332" s="11">
        <f t="shared" si="92"/>
        <v>3006.5561188297906</v>
      </c>
      <c r="G332" s="11">
        <f t="shared" si="95"/>
        <v>8018.7514745226035</v>
      </c>
      <c r="H332" s="11">
        <f t="shared" si="96"/>
        <v>292636.86040845647</v>
      </c>
    </row>
    <row r="333" spans="3:8">
      <c r="C333" s="8">
        <f t="shared" si="93"/>
        <v>330</v>
      </c>
      <c r="D333" s="11">
        <f t="shared" si="91"/>
        <v>292636.86040845647</v>
      </c>
      <c r="E333" s="11">
        <f t="shared" si="94"/>
        <v>11025.307593352394</v>
      </c>
      <c r="F333" s="11">
        <f t="shared" si="92"/>
        <v>2926.3686040845646</v>
      </c>
      <c r="G333" s="11">
        <f t="shared" si="95"/>
        <v>8098.93898926783</v>
      </c>
      <c r="H333" s="11">
        <f t="shared" si="96"/>
        <v>284537.92141918861</v>
      </c>
    </row>
    <row r="334" spans="3:8">
      <c r="C334" s="8">
        <f t="shared" si="93"/>
        <v>331</v>
      </c>
      <c r="D334" s="11">
        <f t="shared" si="91"/>
        <v>284537.92141918861</v>
      </c>
      <c r="E334" s="11">
        <f t="shared" si="94"/>
        <v>11025.307593352394</v>
      </c>
      <c r="F334" s="11">
        <f t="shared" si="92"/>
        <v>2845.3792141918861</v>
      </c>
      <c r="G334" s="11">
        <f t="shared" si="95"/>
        <v>8179.9283791605085</v>
      </c>
      <c r="H334" s="11">
        <f t="shared" si="96"/>
        <v>276357.99304002809</v>
      </c>
    </row>
    <row r="335" spans="3:8">
      <c r="C335" s="8">
        <f t="shared" si="93"/>
        <v>332</v>
      </c>
      <c r="D335" s="11">
        <f t="shared" si="91"/>
        <v>276357.99304002809</v>
      </c>
      <c r="E335" s="11">
        <f t="shared" si="94"/>
        <v>11025.307593352394</v>
      </c>
      <c r="F335" s="11">
        <f t="shared" si="92"/>
        <v>2763.5799304002808</v>
      </c>
      <c r="G335" s="11">
        <f t="shared" si="95"/>
        <v>8261.727662952113</v>
      </c>
      <c r="H335" s="11">
        <f t="shared" si="96"/>
        <v>268096.26537707599</v>
      </c>
    </row>
    <row r="336" spans="3:8">
      <c r="C336" s="8">
        <f t="shared" si="93"/>
        <v>333</v>
      </c>
      <c r="D336" s="11">
        <f t="shared" si="91"/>
        <v>268096.26537707599</v>
      </c>
      <c r="E336" s="11">
        <f t="shared" si="94"/>
        <v>11025.307593352394</v>
      </c>
      <c r="F336" s="11">
        <f t="shared" si="92"/>
        <v>2680.96265377076</v>
      </c>
      <c r="G336" s="11">
        <f t="shared" si="95"/>
        <v>8344.3449395816351</v>
      </c>
      <c r="H336" s="11">
        <f t="shared" si="96"/>
        <v>259751.92043749435</v>
      </c>
    </row>
    <row r="337" spans="3:8">
      <c r="C337" s="8">
        <f t="shared" si="93"/>
        <v>334</v>
      </c>
      <c r="D337" s="11">
        <f t="shared" si="91"/>
        <v>259751.92043749435</v>
      </c>
      <c r="E337" s="11">
        <f t="shared" si="94"/>
        <v>11025.307593352394</v>
      </c>
      <c r="F337" s="11">
        <f t="shared" si="92"/>
        <v>2597.5192043749435</v>
      </c>
      <c r="G337" s="11">
        <f t="shared" si="95"/>
        <v>8427.7883889774512</v>
      </c>
      <c r="H337" s="11">
        <f t="shared" si="96"/>
        <v>251324.13204851691</v>
      </c>
    </row>
    <row r="338" spans="3:8">
      <c r="C338" s="8">
        <f t="shared" si="93"/>
        <v>335</v>
      </c>
      <c r="D338" s="11">
        <f t="shared" si="91"/>
        <v>251324.13204851691</v>
      </c>
      <c r="E338" s="11">
        <f t="shared" si="94"/>
        <v>11025.307593352394</v>
      </c>
      <c r="F338" s="11">
        <f t="shared" si="92"/>
        <v>2513.2413204851691</v>
      </c>
      <c r="G338" s="11">
        <f t="shared" si="95"/>
        <v>8512.0662728672251</v>
      </c>
      <c r="H338" s="11">
        <f t="shared" si="96"/>
        <v>242812.06577564968</v>
      </c>
    </row>
    <row r="339" spans="3:8">
      <c r="C339" s="8">
        <f t="shared" si="93"/>
        <v>336</v>
      </c>
      <c r="D339" s="11">
        <f t="shared" si="91"/>
        <v>242812.06577564968</v>
      </c>
      <c r="E339" s="11">
        <f t="shared" si="94"/>
        <v>11025.307593352394</v>
      </c>
      <c r="F339" s="11">
        <f t="shared" si="92"/>
        <v>2428.1206577564967</v>
      </c>
      <c r="G339" s="11">
        <f t="shared" si="95"/>
        <v>8597.186935595897</v>
      </c>
      <c r="H339" s="11">
        <f t="shared" si="96"/>
        <v>234214.87884005377</v>
      </c>
    </row>
    <row r="340" spans="3:8">
      <c r="C340" s="8">
        <f t="shared" si="93"/>
        <v>337</v>
      </c>
      <c r="D340" s="11">
        <f t="shared" si="91"/>
        <v>234214.87884005377</v>
      </c>
      <c r="E340" s="11">
        <f t="shared" si="94"/>
        <v>11025.307593352394</v>
      </c>
      <c r="F340" s="11">
        <f t="shared" si="92"/>
        <v>2342.1487884005378</v>
      </c>
      <c r="G340" s="11">
        <f t="shared" si="95"/>
        <v>8683.1588049518559</v>
      </c>
      <c r="H340" s="11">
        <f t="shared" si="96"/>
        <v>225531.72003510193</v>
      </c>
    </row>
    <row r="341" spans="3:8">
      <c r="C341" s="8">
        <f t="shared" ref="C341:C356" si="97">1+C340</f>
        <v>338</v>
      </c>
      <c r="D341" s="11">
        <f t="shared" si="91"/>
        <v>225531.72003510193</v>
      </c>
      <c r="E341" s="11">
        <f t="shared" ref="E341:E356" si="98">-(1.075^4*B$6)</f>
        <v>11025.307593352394</v>
      </c>
      <c r="F341" s="11">
        <f t="shared" si="92"/>
        <v>2255.3172003510194</v>
      </c>
      <c r="G341" s="11">
        <f t="shared" ref="G341:G356" si="99">E341-F341</f>
        <v>8769.9903930013752</v>
      </c>
      <c r="H341" s="11">
        <f t="shared" ref="H341:H356" si="100">D341-G341</f>
        <v>216761.72964210054</v>
      </c>
    </row>
    <row r="342" spans="3:8">
      <c r="C342" s="8">
        <f t="shared" si="97"/>
        <v>339</v>
      </c>
      <c r="D342" s="11">
        <f t="shared" si="91"/>
        <v>216761.72964210054</v>
      </c>
      <c r="E342" s="11">
        <f t="shared" si="98"/>
        <v>11025.307593352394</v>
      </c>
      <c r="F342" s="11">
        <f t="shared" si="92"/>
        <v>2167.6172964210054</v>
      </c>
      <c r="G342" s="11">
        <f t="shared" si="99"/>
        <v>8857.6902969313887</v>
      </c>
      <c r="H342" s="11">
        <f t="shared" si="100"/>
        <v>207904.03934516915</v>
      </c>
    </row>
    <row r="343" spans="3:8">
      <c r="C343" s="8">
        <f t="shared" si="97"/>
        <v>340</v>
      </c>
      <c r="D343" s="11">
        <f t="shared" si="91"/>
        <v>207904.03934516915</v>
      </c>
      <c r="E343" s="11">
        <f t="shared" si="98"/>
        <v>11025.307593352394</v>
      </c>
      <c r="F343" s="11">
        <f t="shared" si="92"/>
        <v>2079.0403934516917</v>
      </c>
      <c r="G343" s="11">
        <f t="shared" si="99"/>
        <v>8946.2671999007034</v>
      </c>
      <c r="H343" s="11">
        <f t="shared" si="100"/>
        <v>198957.77214526845</v>
      </c>
    </row>
    <row r="344" spans="3:8">
      <c r="C344" s="8">
        <f t="shared" si="97"/>
        <v>341</v>
      </c>
      <c r="D344" s="11">
        <f t="shared" si="91"/>
        <v>198957.77214526845</v>
      </c>
      <c r="E344" s="11">
        <f t="shared" si="98"/>
        <v>11025.307593352394</v>
      </c>
      <c r="F344" s="11">
        <f t="shared" si="92"/>
        <v>1989.5777214526845</v>
      </c>
      <c r="G344" s="11">
        <f t="shared" si="99"/>
        <v>9035.7298718997099</v>
      </c>
      <c r="H344" s="11">
        <f t="shared" si="100"/>
        <v>189922.04227336874</v>
      </c>
    </row>
    <row r="345" spans="3:8">
      <c r="C345" s="8">
        <f t="shared" si="97"/>
        <v>342</v>
      </c>
      <c r="D345" s="11">
        <f t="shared" si="91"/>
        <v>189922.04227336874</v>
      </c>
      <c r="E345" s="11">
        <f t="shared" si="98"/>
        <v>11025.307593352394</v>
      </c>
      <c r="F345" s="11">
        <f t="shared" si="92"/>
        <v>1899.2204227336874</v>
      </c>
      <c r="G345" s="11">
        <f t="shared" si="99"/>
        <v>9126.0871706187063</v>
      </c>
      <c r="H345" s="11">
        <f t="shared" si="100"/>
        <v>180795.95510275004</v>
      </c>
    </row>
    <row r="346" spans="3:8">
      <c r="C346" s="8">
        <f t="shared" si="97"/>
        <v>343</v>
      </c>
      <c r="D346" s="11">
        <f t="shared" si="91"/>
        <v>180795.95510275004</v>
      </c>
      <c r="E346" s="11">
        <f t="shared" si="98"/>
        <v>11025.307593352394</v>
      </c>
      <c r="F346" s="11">
        <f t="shared" si="92"/>
        <v>1807.9595510275005</v>
      </c>
      <c r="G346" s="11">
        <f t="shared" si="99"/>
        <v>9217.348042324893</v>
      </c>
      <c r="H346" s="11">
        <f t="shared" si="100"/>
        <v>171578.60706042516</v>
      </c>
    </row>
    <row r="347" spans="3:8">
      <c r="C347" s="8">
        <f t="shared" si="97"/>
        <v>344</v>
      </c>
      <c r="D347" s="11">
        <f t="shared" si="91"/>
        <v>171578.60706042516</v>
      </c>
      <c r="E347" s="11">
        <f t="shared" si="98"/>
        <v>11025.307593352394</v>
      </c>
      <c r="F347" s="11">
        <f t="shared" si="92"/>
        <v>1715.7860706042516</v>
      </c>
      <c r="G347" s="11">
        <f t="shared" si="99"/>
        <v>9309.5215227481422</v>
      </c>
      <c r="H347" s="11">
        <f t="shared" si="100"/>
        <v>162269.08553767702</v>
      </c>
    </row>
    <row r="348" spans="3:8">
      <c r="C348" s="8">
        <f t="shared" si="97"/>
        <v>345</v>
      </c>
      <c r="D348" s="11">
        <f t="shared" si="91"/>
        <v>162269.08553767702</v>
      </c>
      <c r="E348" s="11">
        <f t="shared" si="98"/>
        <v>11025.307593352394</v>
      </c>
      <c r="F348" s="11">
        <f t="shared" si="92"/>
        <v>1622.6908553767703</v>
      </c>
      <c r="G348" s="11">
        <f t="shared" si="99"/>
        <v>9402.6167379756243</v>
      </c>
      <c r="H348" s="11">
        <f t="shared" si="100"/>
        <v>152866.4687997014</v>
      </c>
    </row>
    <row r="349" spans="3:8">
      <c r="C349" s="8">
        <f t="shared" si="97"/>
        <v>346</v>
      </c>
      <c r="D349" s="11">
        <f t="shared" si="91"/>
        <v>152866.4687997014</v>
      </c>
      <c r="E349" s="11">
        <f t="shared" si="98"/>
        <v>11025.307593352394</v>
      </c>
      <c r="F349" s="11">
        <f t="shared" si="92"/>
        <v>1528.664687997014</v>
      </c>
      <c r="G349" s="11">
        <f t="shared" si="99"/>
        <v>9496.6429053553802</v>
      </c>
      <c r="H349" s="11">
        <f t="shared" si="100"/>
        <v>143369.82589434602</v>
      </c>
    </row>
    <row r="350" spans="3:8">
      <c r="C350" s="8">
        <f t="shared" si="97"/>
        <v>347</v>
      </c>
      <c r="D350" s="11">
        <f t="shared" si="91"/>
        <v>143369.82589434602</v>
      </c>
      <c r="E350" s="11">
        <f t="shared" si="98"/>
        <v>11025.307593352394</v>
      </c>
      <c r="F350" s="11">
        <f t="shared" si="92"/>
        <v>1433.6982589434604</v>
      </c>
      <c r="G350" s="11">
        <f t="shared" si="99"/>
        <v>9591.6093344089331</v>
      </c>
      <c r="H350" s="11">
        <f t="shared" si="100"/>
        <v>133778.21655993708</v>
      </c>
    </row>
    <row r="351" spans="3:8">
      <c r="C351" s="8">
        <f t="shared" si="97"/>
        <v>348</v>
      </c>
      <c r="D351" s="11">
        <f t="shared" si="91"/>
        <v>133778.21655993708</v>
      </c>
      <c r="E351" s="11">
        <f t="shared" si="98"/>
        <v>11025.307593352394</v>
      </c>
      <c r="F351" s="11">
        <f t="shared" si="92"/>
        <v>1337.7821655993707</v>
      </c>
      <c r="G351" s="11">
        <f t="shared" si="99"/>
        <v>9687.5254277530239</v>
      </c>
      <c r="H351" s="11">
        <f t="shared" si="100"/>
        <v>124090.69113218406</v>
      </c>
    </row>
    <row r="352" spans="3:8">
      <c r="C352" s="8">
        <f t="shared" si="97"/>
        <v>349</v>
      </c>
      <c r="D352" s="11">
        <f t="shared" si="91"/>
        <v>124090.69113218406</v>
      </c>
      <c r="E352" s="11">
        <f t="shared" si="98"/>
        <v>11025.307593352394</v>
      </c>
      <c r="F352" s="11">
        <f t="shared" si="92"/>
        <v>1240.9069113218407</v>
      </c>
      <c r="G352" s="11">
        <f t="shared" si="99"/>
        <v>9784.4006820305531</v>
      </c>
      <c r="H352" s="11">
        <f t="shared" si="100"/>
        <v>114306.29045015351</v>
      </c>
    </row>
    <row r="353" spans="3:8">
      <c r="C353" s="8">
        <f t="shared" si="97"/>
        <v>350</v>
      </c>
      <c r="D353" s="11">
        <f t="shared" si="91"/>
        <v>114306.29045015351</v>
      </c>
      <c r="E353" s="11">
        <f t="shared" si="98"/>
        <v>11025.307593352394</v>
      </c>
      <c r="F353" s="11">
        <f t="shared" si="92"/>
        <v>1143.0629045015351</v>
      </c>
      <c r="G353" s="11">
        <f t="shared" si="99"/>
        <v>9882.2446888508584</v>
      </c>
      <c r="H353" s="11">
        <f t="shared" si="100"/>
        <v>104424.04576130265</v>
      </c>
    </row>
    <row r="354" spans="3:8">
      <c r="C354" s="8">
        <f t="shared" si="97"/>
        <v>351</v>
      </c>
      <c r="D354" s="11">
        <f t="shared" si="91"/>
        <v>104424.04576130265</v>
      </c>
      <c r="E354" s="11">
        <f t="shared" si="98"/>
        <v>11025.307593352394</v>
      </c>
      <c r="F354" s="11">
        <f t="shared" si="92"/>
        <v>1044.2404576130266</v>
      </c>
      <c r="G354" s="11">
        <f t="shared" si="99"/>
        <v>9981.0671357393676</v>
      </c>
      <c r="H354" s="11">
        <f t="shared" si="100"/>
        <v>94442.978625563279</v>
      </c>
    </row>
    <row r="355" spans="3:8">
      <c r="C355" s="8">
        <f t="shared" si="97"/>
        <v>352</v>
      </c>
      <c r="D355" s="11">
        <f t="shared" si="91"/>
        <v>94442.978625563279</v>
      </c>
      <c r="E355" s="11">
        <f t="shared" si="98"/>
        <v>11025.307593352394</v>
      </c>
      <c r="F355" s="11">
        <f t="shared" si="92"/>
        <v>944.42978625563285</v>
      </c>
      <c r="G355" s="11">
        <f t="shared" si="99"/>
        <v>10080.877807096762</v>
      </c>
      <c r="H355" s="11">
        <f t="shared" si="100"/>
        <v>84362.100818466512</v>
      </c>
    </row>
    <row r="356" spans="3:8">
      <c r="C356" s="8">
        <f t="shared" si="97"/>
        <v>353</v>
      </c>
      <c r="D356" s="11">
        <f t="shared" si="91"/>
        <v>84362.100818466512</v>
      </c>
      <c r="E356" s="11">
        <f t="shared" si="98"/>
        <v>11025.307593352394</v>
      </c>
      <c r="F356" s="11">
        <f t="shared" si="92"/>
        <v>843.62100818466513</v>
      </c>
      <c r="G356" s="11">
        <f t="shared" si="99"/>
        <v>10181.686585167728</v>
      </c>
      <c r="H356" s="11">
        <f t="shared" si="100"/>
        <v>74180.414233298783</v>
      </c>
    </row>
    <row r="357" spans="3:8">
      <c r="C357" s="8">
        <f t="shared" ref="C357:C363" si="101">1+C356</f>
        <v>354</v>
      </c>
      <c r="D357" s="11">
        <f t="shared" si="91"/>
        <v>74180.414233298783</v>
      </c>
      <c r="E357" s="11">
        <f t="shared" ref="E357:E363" si="102">-(1.075^4*B$6)</f>
        <v>11025.307593352394</v>
      </c>
      <c r="F357" s="11">
        <f t="shared" si="92"/>
        <v>741.80414233298779</v>
      </c>
      <c r="G357" s="11">
        <f t="shared" ref="G357:G363" si="103">E357-F357</f>
        <v>10283.503451019405</v>
      </c>
      <c r="H357" s="11">
        <f t="shared" ref="H357:H363" si="104">D357-G357</f>
        <v>63896.910782279374</v>
      </c>
    </row>
    <row r="358" spans="3:8">
      <c r="C358" s="8">
        <f t="shared" si="101"/>
        <v>355</v>
      </c>
      <c r="D358" s="11">
        <f t="shared" si="91"/>
        <v>63896.910782279374</v>
      </c>
      <c r="E358" s="11">
        <f t="shared" si="102"/>
        <v>11025.307593352394</v>
      </c>
      <c r="F358" s="11">
        <f t="shared" si="92"/>
        <v>638.96910782279372</v>
      </c>
      <c r="G358" s="11">
        <f t="shared" si="103"/>
        <v>10386.338485529601</v>
      </c>
      <c r="H358" s="11">
        <f t="shared" si="104"/>
        <v>53510.572296749771</v>
      </c>
    </row>
    <row r="359" spans="3:8">
      <c r="C359" s="8">
        <f t="shared" si="101"/>
        <v>356</v>
      </c>
      <c r="D359" s="11">
        <f t="shared" si="91"/>
        <v>53510.572296749771</v>
      </c>
      <c r="E359" s="11">
        <f t="shared" si="102"/>
        <v>11025.307593352394</v>
      </c>
      <c r="F359" s="11">
        <f t="shared" si="92"/>
        <v>535.10572296749774</v>
      </c>
      <c r="G359" s="11">
        <f t="shared" si="103"/>
        <v>10490.201870384897</v>
      </c>
      <c r="H359" s="11">
        <f t="shared" si="104"/>
        <v>43020.370426364876</v>
      </c>
    </row>
    <row r="360" spans="3:8">
      <c r="C360" s="8">
        <f t="shared" si="101"/>
        <v>357</v>
      </c>
      <c r="D360" s="11">
        <f t="shared" si="91"/>
        <v>43020.370426364876</v>
      </c>
      <c r="E360" s="11">
        <f t="shared" si="102"/>
        <v>11025.307593352394</v>
      </c>
      <c r="F360" s="11">
        <f t="shared" si="92"/>
        <v>430.20370426364877</v>
      </c>
      <c r="G360" s="11">
        <f t="shared" si="103"/>
        <v>10595.103889088745</v>
      </c>
      <c r="H360" s="11">
        <f t="shared" si="104"/>
        <v>32425.266537276133</v>
      </c>
    </row>
    <row r="361" spans="3:8">
      <c r="C361" s="8">
        <f t="shared" si="101"/>
        <v>358</v>
      </c>
      <c r="D361" s="11">
        <f t="shared" si="91"/>
        <v>32425.266537276133</v>
      </c>
      <c r="E361" s="11">
        <f t="shared" si="102"/>
        <v>11025.307593352394</v>
      </c>
      <c r="F361" s="11">
        <f t="shared" si="92"/>
        <v>324.25266537276133</v>
      </c>
      <c r="G361" s="11">
        <f t="shared" si="103"/>
        <v>10701.054927979632</v>
      </c>
      <c r="H361" s="11">
        <f t="shared" si="104"/>
        <v>21724.211609296501</v>
      </c>
    </row>
    <row r="362" spans="3:8">
      <c r="C362" s="8">
        <f t="shared" si="101"/>
        <v>359</v>
      </c>
      <c r="D362" s="11">
        <f t="shared" si="91"/>
        <v>21724.211609296501</v>
      </c>
      <c r="E362" s="11">
        <f t="shared" si="102"/>
        <v>11025.307593352394</v>
      </c>
      <c r="F362" s="11">
        <f t="shared" si="92"/>
        <v>217.24211609296501</v>
      </c>
      <c r="G362" s="11">
        <f t="shared" si="103"/>
        <v>10808.06547725943</v>
      </c>
      <c r="H362" s="11">
        <f t="shared" si="104"/>
        <v>10916.146132037071</v>
      </c>
    </row>
    <row r="363" spans="3:8">
      <c r="C363" s="8">
        <f t="shared" si="101"/>
        <v>360</v>
      </c>
      <c r="D363" s="11">
        <f t="shared" si="91"/>
        <v>10916.146132037071</v>
      </c>
      <c r="E363" s="11">
        <f t="shared" si="102"/>
        <v>11025.307593352394</v>
      </c>
      <c r="F363" s="11">
        <f t="shared" si="92"/>
        <v>109.16146132037071</v>
      </c>
      <c r="G363" s="11">
        <f t="shared" si="103"/>
        <v>10916.146132032023</v>
      </c>
      <c r="H363" s="11">
        <f t="shared" si="104"/>
        <v>5.0476955948397517E-9</v>
      </c>
    </row>
  </sheetData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71"/>
  <sheetViews>
    <sheetView workbookViewId="0"/>
  </sheetViews>
  <sheetFormatPr defaultColWidth="8.7109375" defaultRowHeight="11.1" customHeight="1"/>
  <cols>
    <col min="1" max="2" width="8.7109375" style="15"/>
    <col min="3" max="3" width="10.42578125" style="15" customWidth="1"/>
    <col min="4" max="5" width="8.7109375" style="15"/>
    <col min="6" max="6" width="10" style="15" bestFit="1" customWidth="1"/>
    <col min="7" max="16384" width="8.7109375" style="15"/>
  </cols>
  <sheetData>
    <row r="1" spans="1:15" ht="11.1" customHeight="1">
      <c r="A1" s="16" t="s">
        <v>79</v>
      </c>
      <c r="H1" s="63" t="s">
        <v>151</v>
      </c>
      <c r="I1" s="63"/>
      <c r="J1" s="63"/>
      <c r="K1" s="63"/>
      <c r="L1" s="63" t="s">
        <v>92</v>
      </c>
      <c r="M1" s="63"/>
      <c r="N1" s="63"/>
      <c r="O1" s="63"/>
    </row>
    <row r="2" spans="1:15" ht="11.1" customHeight="1">
      <c r="A2" s="14" t="s">
        <v>29</v>
      </c>
      <c r="H2" s="63">
        <v>0</v>
      </c>
      <c r="I2" s="63">
        <v>8.1533999999999995E-2</v>
      </c>
      <c r="J2" s="63">
        <v>7444.86</v>
      </c>
      <c r="K2" s="63" t="s">
        <v>91</v>
      </c>
      <c r="L2" s="63" t="s">
        <v>93</v>
      </c>
      <c r="M2" s="63" t="s">
        <v>94</v>
      </c>
      <c r="N2" s="63" t="s">
        <v>95</v>
      </c>
      <c r="O2" s="63" t="s">
        <v>96</v>
      </c>
    </row>
    <row r="3" spans="1:15" ht="11.1" customHeight="1">
      <c r="B3" s="30" t="s">
        <v>80</v>
      </c>
      <c r="F3" s="14" t="s">
        <v>32</v>
      </c>
      <c r="H3" s="63">
        <v>1</v>
      </c>
      <c r="I3" s="63">
        <v>0.08</v>
      </c>
      <c r="J3" s="63">
        <v>7337.65</v>
      </c>
      <c r="K3" s="63">
        <v>1</v>
      </c>
      <c r="L3" s="64">
        <v>0.08</v>
      </c>
      <c r="M3" s="64">
        <v>9.0499999999999997E-2</v>
      </c>
      <c r="N3" s="64">
        <v>0.1012</v>
      </c>
      <c r="O3" s="64">
        <v>0.10009999999999999</v>
      </c>
    </row>
    <row r="4" spans="1:15" ht="11.1" customHeight="1">
      <c r="A4" s="17" t="s">
        <v>33</v>
      </c>
      <c r="B4" s="18">
        <v>30</v>
      </c>
      <c r="C4" s="17" t="s">
        <v>34</v>
      </c>
      <c r="D4" s="19">
        <v>0.02</v>
      </c>
      <c r="E4" s="30" t="s">
        <v>81</v>
      </c>
      <c r="F4" s="20">
        <f>PMT(B6/12,12*B4,-B5)</f>
        <v>13984.290171055585</v>
      </c>
      <c r="H4" s="63">
        <v>2</v>
      </c>
      <c r="I4" s="63">
        <v>7.85E-2</v>
      </c>
      <c r="J4" s="63">
        <v>7230.58</v>
      </c>
      <c r="K4" s="63">
        <v>2</v>
      </c>
      <c r="L4" s="64">
        <v>0.08</v>
      </c>
      <c r="M4" s="64">
        <v>8.5500000000000007E-2</v>
      </c>
      <c r="N4" s="64">
        <v>9.11E-2</v>
      </c>
      <c r="O4" s="64">
        <v>9.01E-2</v>
      </c>
    </row>
    <row r="5" spans="1:15" ht="11.1" customHeight="1">
      <c r="A5" s="17" t="s">
        <v>36</v>
      </c>
      <c r="B5" s="18">
        <v>2000000</v>
      </c>
      <c r="C5" s="17" t="s">
        <v>37</v>
      </c>
      <c r="D5" s="19">
        <v>0.01</v>
      </c>
      <c r="E5" s="17" t="s">
        <v>42</v>
      </c>
      <c r="F5" s="21">
        <f>IRR(H11:H371,0.01)*12</f>
        <v>7.7075957061969014E-2</v>
      </c>
      <c r="G5" s="17" t="s">
        <v>82</v>
      </c>
      <c r="H5" s="63">
        <v>3</v>
      </c>
      <c r="I5" s="63">
        <v>7.6899999999999996E-2</v>
      </c>
      <c r="J5" s="63">
        <v>7124.08</v>
      </c>
      <c r="K5" s="63">
        <v>3</v>
      </c>
      <c r="L5" s="64">
        <v>0.08</v>
      </c>
      <c r="M5" s="64">
        <v>8.3799999999999999E-2</v>
      </c>
      <c r="N5" s="64">
        <v>8.77E-2</v>
      </c>
      <c r="O5" s="64">
        <v>8.6699999999999999E-2</v>
      </c>
    </row>
    <row r="6" spans="1:15" ht="11.1" customHeight="1">
      <c r="A6" s="30" t="s">
        <v>83</v>
      </c>
      <c r="B6" s="19">
        <v>7.4999999999999997E-2</v>
      </c>
      <c r="C6" s="17" t="s">
        <v>40</v>
      </c>
      <c r="D6" s="18">
        <v>8</v>
      </c>
      <c r="E6" s="17" t="s">
        <v>46</v>
      </c>
      <c r="F6" s="43">
        <f>IRR(G11:G371,0.01)*12</f>
        <v>7.9363540549712397E-2</v>
      </c>
      <c r="K6" s="63">
        <v>4</v>
      </c>
      <c r="L6" s="64"/>
      <c r="M6" s="64"/>
      <c r="N6" s="64"/>
      <c r="O6" s="64"/>
    </row>
    <row r="7" spans="1:15" ht="11.1" customHeight="1">
      <c r="A7" s="17"/>
      <c r="B7" s="19"/>
      <c r="C7" s="17" t="s">
        <v>50</v>
      </c>
      <c r="D7" s="19">
        <v>0.33</v>
      </c>
      <c r="E7" s="22" t="s">
        <v>49</v>
      </c>
      <c r="F7" s="21">
        <f>IRR(J11:J371,0.01)*12</f>
        <v>5.1371139351356732E-2</v>
      </c>
      <c r="K7" s="63">
        <v>5</v>
      </c>
      <c r="L7" s="64">
        <v>0.08</v>
      </c>
      <c r="M7" s="64">
        <v>8.2500000000000004E-2</v>
      </c>
      <c r="N7" s="64">
        <v>8.5000000000000006E-2</v>
      </c>
      <c r="O7" s="64">
        <v>8.4099999999999994E-2</v>
      </c>
    </row>
    <row r="8" spans="1:15" ht="11.1" customHeight="1">
      <c r="A8" s="17"/>
      <c r="B8" s="19"/>
      <c r="C8" s="17"/>
      <c r="D8" s="18"/>
      <c r="E8" s="22" t="s">
        <v>51</v>
      </c>
      <c r="F8" s="21">
        <f>IRR(I11:I371,0.01)*12</f>
        <v>5.302853236151428E-2</v>
      </c>
      <c r="H8" s="24"/>
      <c r="K8" s="63">
        <v>6</v>
      </c>
      <c r="L8" s="64"/>
      <c r="M8" s="64"/>
      <c r="N8" s="64"/>
      <c r="O8" s="64"/>
    </row>
    <row r="9" spans="1:15" ht="11.1" customHeight="1">
      <c r="A9" s="14" t="s">
        <v>84</v>
      </c>
      <c r="I9" s="22" t="s">
        <v>74</v>
      </c>
      <c r="K9" s="63">
        <v>7</v>
      </c>
      <c r="L9" s="64">
        <v>0.08</v>
      </c>
      <c r="M9" s="64">
        <v>8.1900000000000001E-2</v>
      </c>
      <c r="N9" s="64">
        <v>8.3900000000000002E-2</v>
      </c>
      <c r="O9" s="64">
        <v>8.3000000000000004E-2</v>
      </c>
    </row>
    <row r="10" spans="1:15" ht="11.1" customHeight="1">
      <c r="A10" s="30" t="s">
        <v>85</v>
      </c>
      <c r="B10" s="17" t="s">
        <v>86</v>
      </c>
      <c r="C10" s="17" t="s">
        <v>87</v>
      </c>
      <c r="D10" s="17" t="s">
        <v>88</v>
      </c>
      <c r="E10" s="17" t="s">
        <v>89</v>
      </c>
      <c r="F10" s="22" t="s">
        <v>90</v>
      </c>
      <c r="G10" s="17" t="s">
        <v>76</v>
      </c>
      <c r="H10" s="17" t="s">
        <v>77</v>
      </c>
      <c r="I10" s="22" t="s">
        <v>76</v>
      </c>
      <c r="J10" s="22" t="s">
        <v>77</v>
      </c>
      <c r="K10" s="63">
        <v>8</v>
      </c>
      <c r="L10" s="64"/>
      <c r="M10" s="64"/>
      <c r="N10" s="64"/>
      <c r="O10" s="64"/>
    </row>
    <row r="11" spans="1:15" ht="11.1" customHeight="1">
      <c r="A11" s="25">
        <v>0</v>
      </c>
      <c r="E11" s="26">
        <f>B5</f>
        <v>2000000</v>
      </c>
      <c r="F11" s="31">
        <v>35125</v>
      </c>
      <c r="G11" s="25">
        <f>-(1-$D$4)*$B$5</f>
        <v>-1960000</v>
      </c>
      <c r="H11" s="25">
        <f>-(1-$D$4)*$B$5</f>
        <v>-1960000</v>
      </c>
      <c r="I11" s="25">
        <f>-(1-(1-$D$7)*$D$4)*$B$5</f>
        <v>-1973200</v>
      </c>
      <c r="J11" s="25">
        <f>-(1-(1-$D$7)*$D$4)*$B$5</f>
        <v>-1973200</v>
      </c>
      <c r="K11" s="63">
        <v>9</v>
      </c>
      <c r="L11" s="64"/>
      <c r="M11" s="64"/>
      <c r="N11" s="64"/>
      <c r="O11" s="64"/>
    </row>
    <row r="12" spans="1:15" ht="11.1" customHeight="1">
      <c r="A12" s="25">
        <v>1</v>
      </c>
      <c r="B12" s="20">
        <f t="shared" ref="B12:B75" si="0">IF(A12&gt;B$4*12,0,PMT(B$6/12,B$4*12,-B$5))</f>
        <v>13984.290171055585</v>
      </c>
      <c r="C12" s="20">
        <f t="shared" ref="C12:C75" si="1">IF(A12&gt;12*B$4,0,E11*B$6/12)</f>
        <v>12500</v>
      </c>
      <c r="D12" s="20">
        <f t="shared" ref="D12:D75" si="2">IF(A12&gt;12*B$4,0,B12-C12)</f>
        <v>1484.2901710555852</v>
      </c>
      <c r="E12" s="26">
        <f t="shared" ref="E12:E75" si="3">IF(A12&gt;B$4*12,0,E11-D12)</f>
        <v>1998515.7098289444</v>
      </c>
      <c r="F12" s="31">
        <v>35156</v>
      </c>
      <c r="G12" s="28">
        <f>IF($A12&lt;$D$6*12,$B12,IF($A12&gt;$D$6*12,0,$B12+$E12*(1+$D$5)))</f>
        <v>13984.290171055585</v>
      </c>
      <c r="H12" s="20">
        <f t="shared" ref="H12:H75" si="4">B12</f>
        <v>13984.290171055585</v>
      </c>
      <c r="I12" s="28">
        <f t="shared" ref="I12:I75" si="5">IF($A12&lt;$D$6*12,$B12-($D$7*C12),IF($A12&gt;$D$6*12,0,$B12-($D$7*C12)+$E12*(1+(1-$D$7)*$D$5)))</f>
        <v>9859.2901710555852</v>
      </c>
      <c r="J12" s="20">
        <f t="shared" ref="J12:J75" si="6">B12-$D$7*C12</f>
        <v>9859.2901710555852</v>
      </c>
      <c r="K12" s="63">
        <f t="shared" ref="K12:K32" si="7">1+K11</f>
        <v>10</v>
      </c>
      <c r="L12" s="64">
        <v>0.08</v>
      </c>
      <c r="M12" s="64">
        <v>8.1500000000000003E-2</v>
      </c>
      <c r="N12" s="64">
        <v>8.3099999999999993E-2</v>
      </c>
      <c r="O12" s="64">
        <v>8.2100000000000006E-2</v>
      </c>
    </row>
    <row r="13" spans="1:15" ht="11.1" customHeight="1">
      <c r="A13" s="25">
        <f t="shared" ref="A13:A76" si="8">A12+1</f>
        <v>2</v>
      </c>
      <c r="B13" s="20">
        <f t="shared" si="0"/>
        <v>13984.290171055585</v>
      </c>
      <c r="C13" s="20">
        <f t="shared" si="1"/>
        <v>12490.723186430901</v>
      </c>
      <c r="D13" s="20">
        <f t="shared" si="2"/>
        <v>1493.5669846246838</v>
      </c>
      <c r="E13" s="26">
        <f t="shared" si="3"/>
        <v>1997022.1428443198</v>
      </c>
      <c r="F13" s="31">
        <v>35186</v>
      </c>
      <c r="G13" s="28">
        <f t="shared" ref="G13:G76" si="9">IF(A13&lt;D$6*12,B13,IF(A13&gt;D$6*12,0,B13+E13*(1+D$5)))</f>
        <v>13984.290171055585</v>
      </c>
      <c r="H13" s="20">
        <f t="shared" si="4"/>
        <v>13984.290171055585</v>
      </c>
      <c r="I13" s="28">
        <f t="shared" si="5"/>
        <v>9862.3515195333875</v>
      </c>
      <c r="J13" s="20">
        <f t="shared" si="6"/>
        <v>9862.3515195333875</v>
      </c>
      <c r="K13" s="63">
        <f t="shared" si="7"/>
        <v>11</v>
      </c>
      <c r="L13" s="64"/>
      <c r="M13" s="64"/>
      <c r="N13" s="64"/>
      <c r="O13" s="64"/>
    </row>
    <row r="14" spans="1:15" ht="11.1" customHeight="1">
      <c r="A14" s="25">
        <f t="shared" si="8"/>
        <v>3</v>
      </c>
      <c r="B14" s="20">
        <f t="shared" si="0"/>
        <v>13984.290171055585</v>
      </c>
      <c r="C14" s="20">
        <f t="shared" si="1"/>
        <v>12481.388392776998</v>
      </c>
      <c r="D14" s="20">
        <f t="shared" si="2"/>
        <v>1502.9017782785868</v>
      </c>
      <c r="E14" s="26">
        <f t="shared" si="3"/>
        <v>1995519.2410660412</v>
      </c>
      <c r="F14" s="31">
        <v>35217</v>
      </c>
      <c r="G14" s="28">
        <f t="shared" si="9"/>
        <v>13984.290171055585</v>
      </c>
      <c r="H14" s="20">
        <f t="shared" si="4"/>
        <v>13984.290171055585</v>
      </c>
      <c r="I14" s="28">
        <f t="shared" si="5"/>
        <v>9865.4320014391742</v>
      </c>
      <c r="J14" s="20">
        <f t="shared" si="6"/>
        <v>9865.4320014391742</v>
      </c>
      <c r="K14" s="63">
        <f t="shared" si="7"/>
        <v>12</v>
      </c>
      <c r="L14" s="64"/>
      <c r="M14" s="64"/>
      <c r="N14" s="64"/>
      <c r="O14" s="64"/>
    </row>
    <row r="15" spans="1:15" ht="11.1" customHeight="1">
      <c r="A15" s="25">
        <f t="shared" si="8"/>
        <v>4</v>
      </c>
      <c r="B15" s="20">
        <f t="shared" si="0"/>
        <v>13984.290171055585</v>
      </c>
      <c r="C15" s="20">
        <f t="shared" si="1"/>
        <v>12471.995256662756</v>
      </c>
      <c r="D15" s="20">
        <f t="shared" si="2"/>
        <v>1512.294914392829</v>
      </c>
      <c r="E15" s="26">
        <f t="shared" si="3"/>
        <v>1994006.9461516484</v>
      </c>
      <c r="F15" s="31">
        <v>35247</v>
      </c>
      <c r="G15" s="28">
        <f t="shared" si="9"/>
        <v>13984.290171055585</v>
      </c>
      <c r="H15" s="20">
        <f t="shared" si="4"/>
        <v>13984.290171055585</v>
      </c>
      <c r="I15" s="28">
        <f t="shared" si="5"/>
        <v>9868.5317363568756</v>
      </c>
      <c r="J15" s="20">
        <f t="shared" si="6"/>
        <v>9868.5317363568756</v>
      </c>
      <c r="K15" s="63">
        <f t="shared" si="7"/>
        <v>13</v>
      </c>
      <c r="L15" s="64"/>
      <c r="M15" s="64"/>
      <c r="N15" s="64"/>
      <c r="O15" s="64"/>
    </row>
    <row r="16" spans="1:15" ht="11.1" customHeight="1">
      <c r="A16" s="25">
        <f t="shared" si="8"/>
        <v>5</v>
      </c>
      <c r="B16" s="20">
        <f t="shared" si="0"/>
        <v>13984.290171055585</v>
      </c>
      <c r="C16" s="20">
        <f t="shared" si="1"/>
        <v>12462.543413447804</v>
      </c>
      <c r="D16" s="20">
        <f t="shared" si="2"/>
        <v>1521.7467576077815</v>
      </c>
      <c r="E16" s="26">
        <f t="shared" si="3"/>
        <v>1992485.1993940407</v>
      </c>
      <c r="F16" s="31">
        <v>35278</v>
      </c>
      <c r="G16" s="28">
        <f t="shared" si="9"/>
        <v>13984.290171055585</v>
      </c>
      <c r="H16" s="20">
        <f t="shared" si="4"/>
        <v>13984.290171055585</v>
      </c>
      <c r="I16" s="28">
        <f t="shared" si="5"/>
        <v>9871.6508446178086</v>
      </c>
      <c r="J16" s="20">
        <f t="shared" si="6"/>
        <v>9871.6508446178086</v>
      </c>
      <c r="K16" s="63">
        <f t="shared" si="7"/>
        <v>14</v>
      </c>
      <c r="L16" s="64"/>
      <c r="M16" s="64"/>
      <c r="N16" s="64"/>
      <c r="O16" s="64"/>
    </row>
    <row r="17" spans="1:15" ht="11.1" customHeight="1">
      <c r="A17" s="25">
        <f t="shared" si="8"/>
        <v>6</v>
      </c>
      <c r="B17" s="20">
        <f t="shared" si="0"/>
        <v>13984.290171055585</v>
      </c>
      <c r="C17" s="20">
        <f t="shared" si="1"/>
        <v>12453.032496212754</v>
      </c>
      <c r="D17" s="20">
        <f t="shared" si="2"/>
        <v>1531.257674842831</v>
      </c>
      <c r="E17" s="26">
        <f t="shared" si="3"/>
        <v>1990953.9417191979</v>
      </c>
      <c r="F17" s="31">
        <v>35309</v>
      </c>
      <c r="G17" s="28">
        <f t="shared" si="9"/>
        <v>13984.290171055585</v>
      </c>
      <c r="H17" s="20">
        <f t="shared" si="4"/>
        <v>13984.290171055585</v>
      </c>
      <c r="I17" s="28">
        <f t="shared" si="5"/>
        <v>9874.7894473053748</v>
      </c>
      <c r="J17" s="20">
        <f t="shared" si="6"/>
        <v>9874.7894473053748</v>
      </c>
      <c r="K17" s="63">
        <f t="shared" si="7"/>
        <v>15</v>
      </c>
      <c r="L17" s="64">
        <v>0.08</v>
      </c>
      <c r="M17" s="64">
        <v>8.1199999999999994E-2</v>
      </c>
      <c r="N17" s="64">
        <v>8.2500000000000004E-2</v>
      </c>
      <c r="O17" s="64">
        <v>8.1500000000000003E-2</v>
      </c>
    </row>
    <row r="18" spans="1:15" ht="11.1" customHeight="1">
      <c r="A18" s="25">
        <f t="shared" si="8"/>
        <v>7</v>
      </c>
      <c r="B18" s="20">
        <f t="shared" si="0"/>
        <v>13984.290171055585</v>
      </c>
      <c r="C18" s="20">
        <f t="shared" si="1"/>
        <v>12443.462135744987</v>
      </c>
      <c r="D18" s="20">
        <f t="shared" si="2"/>
        <v>1540.8280353105984</v>
      </c>
      <c r="E18" s="26">
        <f t="shared" si="3"/>
        <v>1989413.1136838873</v>
      </c>
      <c r="F18" s="31">
        <v>35339</v>
      </c>
      <c r="G18" s="28">
        <f t="shared" si="9"/>
        <v>13984.290171055585</v>
      </c>
      <c r="H18" s="20">
        <f t="shared" si="4"/>
        <v>13984.290171055585</v>
      </c>
      <c r="I18" s="28">
        <f t="shared" si="5"/>
        <v>9877.947666259739</v>
      </c>
      <c r="J18" s="20">
        <f t="shared" si="6"/>
        <v>9877.947666259739</v>
      </c>
      <c r="K18" s="63">
        <f t="shared" si="7"/>
        <v>16</v>
      </c>
      <c r="L18" s="64"/>
      <c r="M18" s="64"/>
      <c r="N18" s="64"/>
      <c r="O18" s="64"/>
    </row>
    <row r="19" spans="1:15" ht="11.1" customHeight="1">
      <c r="A19" s="25">
        <f t="shared" si="8"/>
        <v>8</v>
      </c>
      <c r="B19" s="20">
        <f t="shared" si="0"/>
        <v>13984.290171055585</v>
      </c>
      <c r="C19" s="20">
        <f t="shared" si="1"/>
        <v>12433.831960524294</v>
      </c>
      <c r="D19" s="20">
        <f t="shared" si="2"/>
        <v>1550.4582105312911</v>
      </c>
      <c r="E19" s="26">
        <f t="shared" si="3"/>
        <v>1987862.6554733559</v>
      </c>
      <c r="F19" s="31">
        <v>35370</v>
      </c>
      <c r="G19" s="28">
        <f t="shared" si="9"/>
        <v>13984.290171055585</v>
      </c>
      <c r="H19" s="20">
        <f t="shared" si="4"/>
        <v>13984.290171055585</v>
      </c>
      <c r="I19" s="28">
        <f t="shared" si="5"/>
        <v>9881.1256240825678</v>
      </c>
      <c r="J19" s="20">
        <f t="shared" si="6"/>
        <v>9881.1256240825678</v>
      </c>
      <c r="K19" s="63">
        <f t="shared" si="7"/>
        <v>17</v>
      </c>
      <c r="L19" s="64"/>
      <c r="M19" s="64"/>
      <c r="N19" s="64"/>
      <c r="O19" s="64"/>
    </row>
    <row r="20" spans="1:15" ht="11.1" customHeight="1">
      <c r="A20" s="25">
        <f t="shared" si="8"/>
        <v>9</v>
      </c>
      <c r="B20" s="20">
        <f t="shared" si="0"/>
        <v>13984.290171055585</v>
      </c>
      <c r="C20" s="20">
        <f t="shared" si="1"/>
        <v>12424.141596708474</v>
      </c>
      <c r="D20" s="20">
        <f t="shared" si="2"/>
        <v>1560.1485743471112</v>
      </c>
      <c r="E20" s="26">
        <f t="shared" si="3"/>
        <v>1986302.5068990088</v>
      </c>
      <c r="F20" s="31">
        <v>35400</v>
      </c>
      <c r="G20" s="28">
        <f t="shared" si="9"/>
        <v>13984.290171055585</v>
      </c>
      <c r="H20" s="20">
        <f t="shared" si="4"/>
        <v>13984.290171055585</v>
      </c>
      <c r="I20" s="28">
        <f t="shared" si="5"/>
        <v>9884.3234441417881</v>
      </c>
      <c r="J20" s="20">
        <f t="shared" si="6"/>
        <v>9884.3234441417881</v>
      </c>
      <c r="K20" s="63">
        <f t="shared" si="7"/>
        <v>18</v>
      </c>
      <c r="L20" s="64"/>
      <c r="M20" s="64"/>
      <c r="N20" s="64"/>
      <c r="O20" s="64"/>
    </row>
    <row r="21" spans="1:15" ht="11.1" customHeight="1">
      <c r="A21" s="25">
        <f t="shared" si="8"/>
        <v>10</v>
      </c>
      <c r="B21" s="20">
        <f t="shared" si="0"/>
        <v>13984.290171055585</v>
      </c>
      <c r="C21" s="20">
        <f t="shared" si="1"/>
        <v>12414.390668118804</v>
      </c>
      <c r="D21" s="20">
        <f t="shared" si="2"/>
        <v>1569.8995029367816</v>
      </c>
      <c r="E21" s="26">
        <f t="shared" si="3"/>
        <v>1984732.607396072</v>
      </c>
      <c r="F21" s="31">
        <v>35431</v>
      </c>
      <c r="G21" s="28">
        <f t="shared" si="9"/>
        <v>13984.290171055585</v>
      </c>
      <c r="H21" s="20">
        <f t="shared" si="4"/>
        <v>13984.290171055585</v>
      </c>
      <c r="I21" s="28">
        <f t="shared" si="5"/>
        <v>9887.5412505763798</v>
      </c>
      <c r="J21" s="20">
        <f t="shared" si="6"/>
        <v>9887.5412505763798</v>
      </c>
      <c r="K21" s="63">
        <f t="shared" si="7"/>
        <v>19</v>
      </c>
      <c r="L21" s="64"/>
      <c r="M21" s="64"/>
      <c r="N21" s="64"/>
      <c r="O21" s="64"/>
    </row>
    <row r="22" spans="1:15" ht="11.1" customHeight="1">
      <c r="A22" s="25">
        <f t="shared" si="8"/>
        <v>11</v>
      </c>
      <c r="B22" s="20">
        <f t="shared" si="0"/>
        <v>13984.290171055585</v>
      </c>
      <c r="C22" s="20">
        <f t="shared" si="1"/>
        <v>12404.578796225449</v>
      </c>
      <c r="D22" s="20">
        <f t="shared" si="2"/>
        <v>1579.7113748301363</v>
      </c>
      <c r="E22" s="26">
        <f t="shared" si="3"/>
        <v>1983152.8960212418</v>
      </c>
      <c r="F22" s="31">
        <v>35462</v>
      </c>
      <c r="G22" s="28">
        <f t="shared" si="9"/>
        <v>13984.290171055585</v>
      </c>
      <c r="H22" s="20">
        <f t="shared" si="4"/>
        <v>13984.290171055585</v>
      </c>
      <c r="I22" s="28">
        <f t="shared" si="5"/>
        <v>9890.7791683011874</v>
      </c>
      <c r="J22" s="20">
        <f t="shared" si="6"/>
        <v>9890.7791683011874</v>
      </c>
      <c r="K22" s="63">
        <f t="shared" si="7"/>
        <v>20</v>
      </c>
      <c r="L22" s="64">
        <v>0.08</v>
      </c>
      <c r="M22" s="64">
        <v>8.1100000000000005E-2</v>
      </c>
      <c r="N22" s="64">
        <v>8.2299999999999998E-2</v>
      </c>
      <c r="O22" s="64">
        <v>8.1299999999999997E-2</v>
      </c>
    </row>
    <row r="23" spans="1:15" ht="11.1" customHeight="1">
      <c r="A23" s="25">
        <f t="shared" si="8"/>
        <v>12</v>
      </c>
      <c r="B23" s="20">
        <f t="shared" si="0"/>
        <v>13984.290171055585</v>
      </c>
      <c r="C23" s="20">
        <f t="shared" si="1"/>
        <v>12394.70560013276</v>
      </c>
      <c r="D23" s="20">
        <f t="shared" si="2"/>
        <v>1589.5845709228252</v>
      </c>
      <c r="E23" s="26">
        <f t="shared" si="3"/>
        <v>1981563.3114503189</v>
      </c>
      <c r="F23" s="31">
        <v>35490</v>
      </c>
      <c r="G23" s="28">
        <f t="shared" si="9"/>
        <v>13984.290171055585</v>
      </c>
      <c r="H23" s="20">
        <f t="shared" si="4"/>
        <v>13984.290171055585</v>
      </c>
      <c r="I23" s="28">
        <f t="shared" si="5"/>
        <v>9894.0373230117748</v>
      </c>
      <c r="J23" s="20">
        <f t="shared" si="6"/>
        <v>9894.0373230117748</v>
      </c>
      <c r="K23" s="63">
        <f t="shared" si="7"/>
        <v>21</v>
      </c>
      <c r="L23" s="64"/>
      <c r="M23" s="64"/>
      <c r="N23" s="64"/>
      <c r="O23" s="64"/>
    </row>
    <row r="24" spans="1:15" ht="11.1" customHeight="1">
      <c r="A24" s="25">
        <f t="shared" si="8"/>
        <v>13</v>
      </c>
      <c r="B24" s="20">
        <f t="shared" si="0"/>
        <v>13984.290171055585</v>
      </c>
      <c r="C24" s="20">
        <f t="shared" si="1"/>
        <v>12384.770696564492</v>
      </c>
      <c r="D24" s="20">
        <f t="shared" si="2"/>
        <v>1599.5194744910932</v>
      </c>
      <c r="E24" s="26">
        <f t="shared" si="3"/>
        <v>1979963.7919758279</v>
      </c>
      <c r="F24" s="31">
        <v>35521</v>
      </c>
      <c r="G24" s="28">
        <f t="shared" si="9"/>
        <v>13984.290171055585</v>
      </c>
      <c r="H24" s="20">
        <f t="shared" si="4"/>
        <v>13984.290171055585</v>
      </c>
      <c r="I24" s="28">
        <f t="shared" si="5"/>
        <v>9897.3158411893019</v>
      </c>
      <c r="J24" s="20">
        <f t="shared" si="6"/>
        <v>9897.3158411893019</v>
      </c>
      <c r="K24" s="63">
        <f t="shared" si="7"/>
        <v>22</v>
      </c>
      <c r="L24" s="64"/>
      <c r="M24" s="64"/>
      <c r="N24" s="64"/>
      <c r="O24" s="64"/>
    </row>
    <row r="25" spans="1:15" ht="11.1" customHeight="1">
      <c r="A25" s="25">
        <f t="shared" si="8"/>
        <v>14</v>
      </c>
      <c r="B25" s="20">
        <f t="shared" si="0"/>
        <v>13984.290171055585</v>
      </c>
      <c r="C25" s="20">
        <f t="shared" si="1"/>
        <v>12374.773699848925</v>
      </c>
      <c r="D25" s="20">
        <f t="shared" si="2"/>
        <v>1609.5164712066598</v>
      </c>
      <c r="E25" s="26">
        <f t="shared" si="3"/>
        <v>1978354.2755046212</v>
      </c>
      <c r="F25" s="31">
        <v>35551</v>
      </c>
      <c r="G25" s="28">
        <f t="shared" si="9"/>
        <v>13984.290171055585</v>
      </c>
      <c r="H25" s="20">
        <f t="shared" si="4"/>
        <v>13984.290171055585</v>
      </c>
      <c r="I25" s="28">
        <f t="shared" si="5"/>
        <v>9900.6148501054395</v>
      </c>
      <c r="J25" s="20">
        <f t="shared" si="6"/>
        <v>9900.6148501054395</v>
      </c>
      <c r="K25" s="63">
        <f t="shared" si="7"/>
        <v>23</v>
      </c>
      <c r="L25" s="64"/>
      <c r="M25" s="64"/>
      <c r="N25" s="64"/>
      <c r="O25" s="64"/>
    </row>
    <row r="26" spans="1:15" ht="11.1" customHeight="1">
      <c r="A26" s="25">
        <f t="shared" si="8"/>
        <v>15</v>
      </c>
      <c r="B26" s="20">
        <f t="shared" si="0"/>
        <v>13984.290171055585</v>
      </c>
      <c r="C26" s="20">
        <f t="shared" si="1"/>
        <v>12364.714221903881</v>
      </c>
      <c r="D26" s="20">
        <f t="shared" si="2"/>
        <v>1619.5759491517038</v>
      </c>
      <c r="E26" s="26">
        <f t="shared" si="3"/>
        <v>1976734.6995554694</v>
      </c>
      <c r="F26" s="31">
        <v>35582</v>
      </c>
      <c r="G26" s="28">
        <f t="shared" si="9"/>
        <v>13984.290171055585</v>
      </c>
      <c r="H26" s="20">
        <f t="shared" si="4"/>
        <v>13984.290171055585</v>
      </c>
      <c r="I26" s="28">
        <f t="shared" si="5"/>
        <v>9903.9344778273044</v>
      </c>
      <c r="J26" s="20">
        <f t="shared" si="6"/>
        <v>9903.9344778273044</v>
      </c>
      <c r="K26" s="63">
        <f t="shared" si="7"/>
        <v>24</v>
      </c>
      <c r="L26" s="64"/>
      <c r="M26" s="64"/>
      <c r="N26" s="64"/>
      <c r="O26" s="64"/>
    </row>
    <row r="27" spans="1:15" ht="11.1" customHeight="1">
      <c r="A27" s="25">
        <f t="shared" si="8"/>
        <v>16</v>
      </c>
      <c r="B27" s="20">
        <f t="shared" si="0"/>
        <v>13984.290171055585</v>
      </c>
      <c r="C27" s="20">
        <f t="shared" si="1"/>
        <v>12354.591872221683</v>
      </c>
      <c r="D27" s="20">
        <f t="shared" si="2"/>
        <v>1629.6982988339023</v>
      </c>
      <c r="E27" s="26">
        <f t="shared" si="3"/>
        <v>1975105.0012566356</v>
      </c>
      <c r="F27" s="31">
        <v>35612</v>
      </c>
      <c r="G27" s="28">
        <f t="shared" si="9"/>
        <v>13984.290171055585</v>
      </c>
      <c r="H27" s="20">
        <f t="shared" si="4"/>
        <v>13984.290171055585</v>
      </c>
      <c r="I27" s="28">
        <f t="shared" si="5"/>
        <v>9907.2748532224286</v>
      </c>
      <c r="J27" s="20">
        <f t="shared" si="6"/>
        <v>9907.2748532224286</v>
      </c>
      <c r="K27" s="63">
        <f t="shared" si="7"/>
        <v>25</v>
      </c>
      <c r="L27" s="64">
        <v>0.08</v>
      </c>
      <c r="M27" s="64">
        <v>8.1100000000000005E-2</v>
      </c>
      <c r="N27" s="64">
        <v>8.2199999999999995E-2</v>
      </c>
      <c r="O27" s="64">
        <v>8.1100000000000005E-2</v>
      </c>
    </row>
    <row r="28" spans="1:15" ht="11.1" customHeight="1">
      <c r="A28" s="25">
        <f t="shared" si="8"/>
        <v>17</v>
      </c>
      <c r="B28" s="20">
        <f t="shared" si="0"/>
        <v>13984.290171055585</v>
      </c>
      <c r="C28" s="20">
        <f t="shared" si="1"/>
        <v>12344.406257853972</v>
      </c>
      <c r="D28" s="20">
        <f t="shared" si="2"/>
        <v>1639.8839132016128</v>
      </c>
      <c r="E28" s="26">
        <f t="shared" si="3"/>
        <v>1973465.1173434341</v>
      </c>
      <c r="F28" s="31">
        <v>35643</v>
      </c>
      <c r="G28" s="28">
        <f t="shared" si="9"/>
        <v>13984.290171055585</v>
      </c>
      <c r="H28" s="20">
        <f t="shared" si="4"/>
        <v>13984.290171055585</v>
      </c>
      <c r="I28" s="28">
        <f t="shared" si="5"/>
        <v>9910.6361059637748</v>
      </c>
      <c r="J28" s="20">
        <f t="shared" si="6"/>
        <v>9910.6361059637748</v>
      </c>
      <c r="K28" s="63">
        <f t="shared" si="7"/>
        <v>26</v>
      </c>
      <c r="L28" s="64"/>
      <c r="M28" s="64"/>
      <c r="N28" s="64"/>
      <c r="O28" s="64"/>
    </row>
    <row r="29" spans="1:15" ht="11.1" customHeight="1">
      <c r="A29" s="25">
        <f t="shared" si="8"/>
        <v>18</v>
      </c>
      <c r="B29" s="20">
        <f t="shared" si="0"/>
        <v>13984.290171055585</v>
      </c>
      <c r="C29" s="20">
        <f t="shared" si="1"/>
        <v>12334.156983396462</v>
      </c>
      <c r="D29" s="20">
        <f t="shared" si="2"/>
        <v>1650.133187659123</v>
      </c>
      <c r="E29" s="26">
        <f t="shared" si="3"/>
        <v>1971814.984155775</v>
      </c>
      <c r="F29" s="31">
        <v>35674</v>
      </c>
      <c r="G29" s="28">
        <f t="shared" si="9"/>
        <v>13984.290171055585</v>
      </c>
      <c r="H29" s="20">
        <f t="shared" si="4"/>
        <v>13984.290171055585</v>
      </c>
      <c r="I29" s="28">
        <f t="shared" si="5"/>
        <v>9914.0183665347522</v>
      </c>
      <c r="J29" s="20">
        <f t="shared" si="6"/>
        <v>9914.0183665347522</v>
      </c>
      <c r="K29" s="63">
        <f t="shared" si="7"/>
        <v>27</v>
      </c>
      <c r="L29" s="64"/>
      <c r="M29" s="64"/>
      <c r="N29" s="64"/>
      <c r="O29" s="64"/>
    </row>
    <row r="30" spans="1:15" ht="11.1" customHeight="1">
      <c r="A30" s="25">
        <f t="shared" si="8"/>
        <v>19</v>
      </c>
      <c r="B30" s="20">
        <f t="shared" si="0"/>
        <v>13984.290171055585</v>
      </c>
      <c r="C30" s="20">
        <f t="shared" si="1"/>
        <v>12323.843650973593</v>
      </c>
      <c r="D30" s="20">
        <f t="shared" si="2"/>
        <v>1660.4465200819923</v>
      </c>
      <c r="E30" s="26">
        <f t="shared" si="3"/>
        <v>1970154.5376356931</v>
      </c>
      <c r="F30" s="31">
        <v>35704</v>
      </c>
      <c r="G30" s="28">
        <f t="shared" si="9"/>
        <v>13984.290171055585</v>
      </c>
      <c r="H30" s="20">
        <f t="shared" si="4"/>
        <v>13984.290171055585</v>
      </c>
      <c r="I30" s="28">
        <f t="shared" si="5"/>
        <v>9917.4217662342999</v>
      </c>
      <c r="J30" s="20">
        <f t="shared" si="6"/>
        <v>9917.4217662342999</v>
      </c>
      <c r="K30" s="63">
        <f t="shared" si="7"/>
        <v>28</v>
      </c>
      <c r="L30" s="64"/>
      <c r="M30" s="64"/>
      <c r="N30" s="64"/>
      <c r="O30" s="64"/>
    </row>
    <row r="31" spans="1:15" ht="11.1" customHeight="1">
      <c r="A31" s="25">
        <f t="shared" si="8"/>
        <v>20</v>
      </c>
      <c r="B31" s="20">
        <f t="shared" si="0"/>
        <v>13984.290171055585</v>
      </c>
      <c r="C31" s="20">
        <f t="shared" si="1"/>
        <v>12313.465860223083</v>
      </c>
      <c r="D31" s="20">
        <f t="shared" si="2"/>
        <v>1670.8243108325023</v>
      </c>
      <c r="E31" s="26">
        <f t="shared" si="3"/>
        <v>1968483.7133248607</v>
      </c>
      <c r="F31" s="31">
        <v>35735</v>
      </c>
      <c r="G31" s="28">
        <f t="shared" si="9"/>
        <v>13984.290171055585</v>
      </c>
      <c r="H31" s="20">
        <f t="shared" si="4"/>
        <v>13984.290171055585</v>
      </c>
      <c r="I31" s="28">
        <f t="shared" si="5"/>
        <v>9920.8464371819682</v>
      </c>
      <c r="J31" s="20">
        <f t="shared" si="6"/>
        <v>9920.8464371819682</v>
      </c>
      <c r="K31" s="63">
        <f t="shared" si="7"/>
        <v>29</v>
      </c>
      <c r="L31" s="64"/>
      <c r="M31" s="64"/>
      <c r="N31" s="64"/>
      <c r="O31" s="64"/>
    </row>
    <row r="32" spans="1:15" ht="11.1" customHeight="1">
      <c r="A32" s="25">
        <f t="shared" si="8"/>
        <v>21</v>
      </c>
      <c r="B32" s="20">
        <f t="shared" si="0"/>
        <v>13984.290171055585</v>
      </c>
      <c r="C32" s="20">
        <f t="shared" si="1"/>
        <v>12303.023208280378</v>
      </c>
      <c r="D32" s="20">
        <f t="shared" si="2"/>
        <v>1681.2669627752075</v>
      </c>
      <c r="E32" s="26">
        <f t="shared" si="3"/>
        <v>1966802.4463620854</v>
      </c>
      <c r="F32" s="31">
        <v>35765</v>
      </c>
      <c r="G32" s="28">
        <f t="shared" si="9"/>
        <v>13984.290171055585</v>
      </c>
      <c r="H32" s="20">
        <f t="shared" si="4"/>
        <v>13984.290171055585</v>
      </c>
      <c r="I32" s="28">
        <f t="shared" si="5"/>
        <v>9924.2925123230598</v>
      </c>
      <c r="J32" s="20">
        <f t="shared" si="6"/>
        <v>9924.2925123230598</v>
      </c>
      <c r="K32" s="63">
        <f t="shared" si="7"/>
        <v>30</v>
      </c>
      <c r="L32" s="64">
        <v>0.08</v>
      </c>
      <c r="M32" s="64">
        <v>8.1100000000000005E-2</v>
      </c>
      <c r="N32" s="64">
        <v>8.2100000000000006E-2</v>
      </c>
      <c r="O32" s="64">
        <v>8.1100000000000005E-2</v>
      </c>
    </row>
    <row r="33" spans="1:10" ht="11.1" customHeight="1">
      <c r="A33" s="25">
        <f t="shared" si="8"/>
        <v>22</v>
      </c>
      <c r="B33" s="20">
        <f t="shared" si="0"/>
        <v>13984.290171055585</v>
      </c>
      <c r="C33" s="20">
        <f t="shared" si="1"/>
        <v>12292.515289763032</v>
      </c>
      <c r="D33" s="20">
        <f t="shared" si="2"/>
        <v>1691.7748812925529</v>
      </c>
      <c r="E33" s="26">
        <f t="shared" si="3"/>
        <v>1965110.6714807928</v>
      </c>
      <c r="F33" s="31">
        <v>35796</v>
      </c>
      <c r="G33" s="28">
        <f t="shared" si="9"/>
        <v>13984.290171055585</v>
      </c>
      <c r="H33" s="20">
        <f t="shared" si="4"/>
        <v>13984.290171055585</v>
      </c>
      <c r="I33" s="28">
        <f t="shared" si="5"/>
        <v>9927.7601254337842</v>
      </c>
      <c r="J33" s="20">
        <f t="shared" si="6"/>
        <v>9927.7601254337842</v>
      </c>
    </row>
    <row r="34" spans="1:10" ht="11.1" customHeight="1">
      <c r="A34" s="25">
        <f t="shared" si="8"/>
        <v>23</v>
      </c>
      <c r="B34" s="20">
        <f t="shared" si="0"/>
        <v>13984.290171055585</v>
      </c>
      <c r="C34" s="20">
        <f t="shared" si="1"/>
        <v>12281.941696754955</v>
      </c>
      <c r="D34" s="20">
        <f t="shared" si="2"/>
        <v>1702.3484743006302</v>
      </c>
      <c r="E34" s="26">
        <f t="shared" si="3"/>
        <v>1963408.3230064921</v>
      </c>
      <c r="F34" s="31">
        <v>35827</v>
      </c>
      <c r="G34" s="28">
        <f t="shared" si="9"/>
        <v>13984.290171055585</v>
      </c>
      <c r="H34" s="20">
        <f t="shared" si="4"/>
        <v>13984.290171055585</v>
      </c>
      <c r="I34" s="28">
        <f t="shared" si="5"/>
        <v>9931.2494111264496</v>
      </c>
      <c r="J34" s="20">
        <f t="shared" si="6"/>
        <v>9931.2494111264496</v>
      </c>
    </row>
    <row r="35" spans="1:10" ht="11.1" customHeight="1">
      <c r="A35" s="25">
        <f t="shared" si="8"/>
        <v>24</v>
      </c>
      <c r="B35" s="20">
        <f t="shared" si="0"/>
        <v>13984.290171055585</v>
      </c>
      <c r="C35" s="20">
        <f t="shared" si="1"/>
        <v>12271.302018790577</v>
      </c>
      <c r="D35" s="20">
        <f t="shared" si="2"/>
        <v>1712.9881522650085</v>
      </c>
      <c r="E35" s="26">
        <f t="shared" si="3"/>
        <v>1961695.334854227</v>
      </c>
      <c r="F35" s="31">
        <v>35855</v>
      </c>
      <c r="G35" s="28">
        <f t="shared" si="9"/>
        <v>13984.290171055585</v>
      </c>
      <c r="H35" s="20">
        <f t="shared" si="4"/>
        <v>13984.290171055585</v>
      </c>
      <c r="I35" s="28">
        <f t="shared" si="5"/>
        <v>9934.7605048546939</v>
      </c>
      <c r="J35" s="20">
        <f t="shared" si="6"/>
        <v>9934.7605048546939</v>
      </c>
    </row>
    <row r="36" spans="1:10" ht="11.1" customHeight="1">
      <c r="A36" s="25">
        <f t="shared" si="8"/>
        <v>25</v>
      </c>
      <c r="B36" s="20">
        <f t="shared" si="0"/>
        <v>13984.290171055585</v>
      </c>
      <c r="C36" s="20">
        <f t="shared" si="1"/>
        <v>12260.595842838919</v>
      </c>
      <c r="D36" s="20">
        <f t="shared" si="2"/>
        <v>1723.6943282166667</v>
      </c>
      <c r="E36" s="26">
        <f t="shared" si="3"/>
        <v>1959971.6405260104</v>
      </c>
      <c r="F36" s="31">
        <v>35886</v>
      </c>
      <c r="G36" s="28">
        <f t="shared" si="9"/>
        <v>13984.290171055585</v>
      </c>
      <c r="H36" s="20">
        <f t="shared" si="4"/>
        <v>13984.290171055585</v>
      </c>
      <c r="I36" s="28">
        <f t="shared" si="5"/>
        <v>9938.2935429187419</v>
      </c>
      <c r="J36" s="20">
        <f t="shared" si="6"/>
        <v>9938.2935429187419</v>
      </c>
    </row>
    <row r="37" spans="1:10" ht="11.1" customHeight="1">
      <c r="A37" s="25">
        <f t="shared" si="8"/>
        <v>26</v>
      </c>
      <c r="B37" s="20">
        <f t="shared" si="0"/>
        <v>13984.290171055585</v>
      </c>
      <c r="C37" s="20">
        <f t="shared" si="1"/>
        <v>12249.822753287566</v>
      </c>
      <c r="D37" s="20">
        <f t="shared" si="2"/>
        <v>1734.467417768019</v>
      </c>
      <c r="E37" s="26">
        <f t="shared" si="3"/>
        <v>1958237.1731082425</v>
      </c>
      <c r="F37" s="31">
        <v>35916</v>
      </c>
      <c r="G37" s="28">
        <f t="shared" si="9"/>
        <v>13984.290171055585</v>
      </c>
      <c r="H37" s="20">
        <f t="shared" si="4"/>
        <v>13984.290171055585</v>
      </c>
      <c r="I37" s="28">
        <f t="shared" si="5"/>
        <v>9941.8486624706893</v>
      </c>
      <c r="J37" s="20">
        <f t="shared" si="6"/>
        <v>9941.8486624706893</v>
      </c>
    </row>
    <row r="38" spans="1:10" ht="11.1" customHeight="1">
      <c r="A38" s="25">
        <f t="shared" si="8"/>
        <v>27</v>
      </c>
      <c r="B38" s="20">
        <f t="shared" si="0"/>
        <v>13984.290171055585</v>
      </c>
      <c r="C38" s="20">
        <f t="shared" si="1"/>
        <v>12238.982331926514</v>
      </c>
      <c r="D38" s="20">
        <f t="shared" si="2"/>
        <v>1745.307839129071</v>
      </c>
      <c r="E38" s="26">
        <f t="shared" si="3"/>
        <v>1956491.8652691133</v>
      </c>
      <c r="F38" s="31">
        <v>35947</v>
      </c>
      <c r="G38" s="28">
        <f t="shared" si="9"/>
        <v>13984.290171055585</v>
      </c>
      <c r="H38" s="20">
        <f t="shared" si="4"/>
        <v>13984.290171055585</v>
      </c>
      <c r="I38" s="28">
        <f t="shared" si="5"/>
        <v>9945.4260015198342</v>
      </c>
      <c r="J38" s="20">
        <f t="shared" si="6"/>
        <v>9945.4260015198342</v>
      </c>
    </row>
    <row r="39" spans="1:10" ht="11.1" customHeight="1">
      <c r="A39" s="25">
        <f t="shared" si="8"/>
        <v>28</v>
      </c>
      <c r="B39" s="20">
        <f t="shared" si="0"/>
        <v>13984.290171055585</v>
      </c>
      <c r="C39" s="20">
        <f t="shared" si="1"/>
        <v>12228.074157931958</v>
      </c>
      <c r="D39" s="20">
        <f t="shared" si="2"/>
        <v>1756.2160131236269</v>
      </c>
      <c r="E39" s="26">
        <f t="shared" si="3"/>
        <v>1954735.6492559898</v>
      </c>
      <c r="F39" s="31">
        <v>35977</v>
      </c>
      <c r="G39" s="28">
        <f t="shared" si="9"/>
        <v>13984.290171055585</v>
      </c>
      <c r="H39" s="20">
        <f t="shared" si="4"/>
        <v>13984.290171055585</v>
      </c>
      <c r="I39" s="28">
        <f t="shared" si="5"/>
        <v>9949.0256989380396</v>
      </c>
      <c r="J39" s="20">
        <f t="shared" si="6"/>
        <v>9949.0256989380396</v>
      </c>
    </row>
    <row r="40" spans="1:10" ht="11.1" customHeight="1">
      <c r="A40" s="25">
        <f t="shared" si="8"/>
        <v>29</v>
      </c>
      <c r="B40" s="20">
        <f t="shared" si="0"/>
        <v>13984.290171055585</v>
      </c>
      <c r="C40" s="20">
        <f t="shared" si="1"/>
        <v>12217.097807849937</v>
      </c>
      <c r="D40" s="20">
        <f t="shared" si="2"/>
        <v>1767.1923632056478</v>
      </c>
      <c r="E40" s="26">
        <f t="shared" si="3"/>
        <v>1952968.4568927842</v>
      </c>
      <c r="F40" s="31">
        <v>36008</v>
      </c>
      <c r="G40" s="28">
        <f t="shared" si="9"/>
        <v>13984.290171055585</v>
      </c>
      <c r="H40" s="20">
        <f t="shared" si="4"/>
        <v>13984.290171055585</v>
      </c>
      <c r="I40" s="28">
        <f t="shared" si="5"/>
        <v>9952.6478944651062</v>
      </c>
      <c r="J40" s="20">
        <f t="shared" si="6"/>
        <v>9952.6478944651062</v>
      </c>
    </row>
    <row r="41" spans="1:10" ht="11.1" customHeight="1">
      <c r="A41" s="25">
        <f t="shared" si="8"/>
        <v>30</v>
      </c>
      <c r="B41" s="20">
        <f t="shared" si="0"/>
        <v>13984.290171055585</v>
      </c>
      <c r="C41" s="20">
        <f t="shared" si="1"/>
        <v>12206.052855579901</v>
      </c>
      <c r="D41" s="20">
        <f t="shared" si="2"/>
        <v>1778.2373154756842</v>
      </c>
      <c r="E41" s="26">
        <f t="shared" si="3"/>
        <v>1951190.2195773085</v>
      </c>
      <c r="F41" s="31">
        <v>36039</v>
      </c>
      <c r="G41" s="28">
        <f t="shared" si="9"/>
        <v>13984.290171055585</v>
      </c>
      <c r="H41" s="20">
        <f t="shared" si="4"/>
        <v>13984.290171055585</v>
      </c>
      <c r="I41" s="28">
        <f t="shared" si="5"/>
        <v>9956.2927287142174</v>
      </c>
      <c r="J41" s="20">
        <f t="shared" si="6"/>
        <v>9956.2927287142174</v>
      </c>
    </row>
    <row r="42" spans="1:10" ht="11.1" customHeight="1">
      <c r="A42" s="25">
        <f t="shared" si="8"/>
        <v>31</v>
      </c>
      <c r="B42" s="20">
        <f t="shared" si="0"/>
        <v>13984.290171055585</v>
      </c>
      <c r="C42" s="20">
        <f t="shared" si="1"/>
        <v>12194.938872358178</v>
      </c>
      <c r="D42" s="20">
        <f t="shared" si="2"/>
        <v>1789.3512986974074</v>
      </c>
      <c r="E42" s="26">
        <f t="shared" si="3"/>
        <v>1949400.8682786112</v>
      </c>
      <c r="F42" s="31">
        <v>36069</v>
      </c>
      <c r="G42" s="28">
        <f t="shared" si="9"/>
        <v>13984.290171055585</v>
      </c>
      <c r="H42" s="20">
        <f t="shared" si="4"/>
        <v>13984.290171055585</v>
      </c>
      <c r="I42" s="28">
        <f t="shared" si="5"/>
        <v>9959.9603431773867</v>
      </c>
      <c r="J42" s="20">
        <f t="shared" si="6"/>
        <v>9959.9603431773867</v>
      </c>
    </row>
    <row r="43" spans="1:10" ht="11.1" customHeight="1">
      <c r="A43" s="25">
        <f t="shared" si="8"/>
        <v>32</v>
      </c>
      <c r="B43" s="20">
        <f t="shared" si="0"/>
        <v>13984.290171055585</v>
      </c>
      <c r="C43" s="20">
        <f t="shared" si="1"/>
        <v>12183.75542674132</v>
      </c>
      <c r="D43" s="20">
        <f t="shared" si="2"/>
        <v>1800.5347443142655</v>
      </c>
      <c r="E43" s="26">
        <f t="shared" si="3"/>
        <v>1947600.3335342971</v>
      </c>
      <c r="F43" s="31">
        <v>36100</v>
      </c>
      <c r="G43" s="28">
        <f t="shared" si="9"/>
        <v>13984.290171055585</v>
      </c>
      <c r="H43" s="20">
        <f t="shared" si="4"/>
        <v>13984.290171055585</v>
      </c>
      <c r="I43" s="28">
        <f t="shared" si="5"/>
        <v>9963.650880230949</v>
      </c>
      <c r="J43" s="20">
        <f t="shared" si="6"/>
        <v>9963.650880230949</v>
      </c>
    </row>
    <row r="44" spans="1:10" ht="11.1" customHeight="1">
      <c r="A44" s="25">
        <f t="shared" si="8"/>
        <v>33</v>
      </c>
      <c r="B44" s="20">
        <f t="shared" si="0"/>
        <v>13984.290171055585</v>
      </c>
      <c r="C44" s="20">
        <f t="shared" si="1"/>
        <v>12172.502084589358</v>
      </c>
      <c r="D44" s="20">
        <f t="shared" si="2"/>
        <v>1811.7880864662275</v>
      </c>
      <c r="E44" s="26">
        <f t="shared" si="3"/>
        <v>1945788.5454478308</v>
      </c>
      <c r="F44" s="31">
        <v>36130</v>
      </c>
      <c r="G44" s="28">
        <f t="shared" si="9"/>
        <v>13984.290171055585</v>
      </c>
      <c r="H44" s="20">
        <f t="shared" si="4"/>
        <v>13984.290171055585</v>
      </c>
      <c r="I44" s="28">
        <f t="shared" si="5"/>
        <v>9967.3644831410966</v>
      </c>
      <c r="J44" s="20">
        <f t="shared" si="6"/>
        <v>9967.3644831410966</v>
      </c>
    </row>
    <row r="45" spans="1:10" ht="11.1" customHeight="1">
      <c r="A45" s="25">
        <f t="shared" si="8"/>
        <v>34</v>
      </c>
      <c r="B45" s="20">
        <f t="shared" si="0"/>
        <v>13984.290171055585</v>
      </c>
      <c r="C45" s="20">
        <f t="shared" si="1"/>
        <v>12161.178409048944</v>
      </c>
      <c r="D45" s="20">
        <f t="shared" si="2"/>
        <v>1823.1117620066416</v>
      </c>
      <c r="E45" s="26">
        <f t="shared" si="3"/>
        <v>1943965.4336858243</v>
      </c>
      <c r="F45" s="31">
        <v>36161</v>
      </c>
      <c r="G45" s="28">
        <f t="shared" si="9"/>
        <v>13984.290171055585</v>
      </c>
      <c r="H45" s="20">
        <f t="shared" si="4"/>
        <v>13984.290171055585</v>
      </c>
      <c r="I45" s="28">
        <f t="shared" si="5"/>
        <v>9971.1012960694334</v>
      </c>
      <c r="J45" s="20">
        <f t="shared" si="6"/>
        <v>9971.1012960694334</v>
      </c>
    </row>
    <row r="46" spans="1:10" ht="11.1" customHeight="1">
      <c r="A46" s="25">
        <f t="shared" si="8"/>
        <v>35</v>
      </c>
      <c r="B46" s="20">
        <f t="shared" si="0"/>
        <v>13984.290171055585</v>
      </c>
      <c r="C46" s="20">
        <f t="shared" si="1"/>
        <v>12149.783960536401</v>
      </c>
      <c r="D46" s="20">
        <f t="shared" si="2"/>
        <v>1834.5062105191846</v>
      </c>
      <c r="E46" s="26">
        <f t="shared" si="3"/>
        <v>1942130.927475305</v>
      </c>
      <c r="F46" s="31">
        <v>36192</v>
      </c>
      <c r="G46" s="28">
        <f t="shared" si="9"/>
        <v>13984.290171055585</v>
      </c>
      <c r="H46" s="20">
        <f t="shared" si="4"/>
        <v>13984.290171055585</v>
      </c>
      <c r="I46" s="28">
        <f t="shared" si="5"/>
        <v>9974.8614640785727</v>
      </c>
      <c r="J46" s="20">
        <f t="shared" si="6"/>
        <v>9974.8614640785727</v>
      </c>
    </row>
    <row r="47" spans="1:10" ht="11.1" customHeight="1">
      <c r="A47" s="25">
        <f t="shared" si="8"/>
        <v>36</v>
      </c>
      <c r="B47" s="20">
        <f t="shared" si="0"/>
        <v>13984.290171055585</v>
      </c>
      <c r="C47" s="20">
        <f t="shared" si="1"/>
        <v>12138.318296720658</v>
      </c>
      <c r="D47" s="20">
        <f t="shared" si="2"/>
        <v>1845.9718743349276</v>
      </c>
      <c r="E47" s="26">
        <f t="shared" si="3"/>
        <v>1940284.9556009702</v>
      </c>
      <c r="F47" s="31">
        <v>36220</v>
      </c>
      <c r="G47" s="28">
        <f t="shared" si="9"/>
        <v>13984.290171055585</v>
      </c>
      <c r="H47" s="20">
        <f t="shared" si="4"/>
        <v>13984.290171055585</v>
      </c>
      <c r="I47" s="28">
        <f t="shared" si="5"/>
        <v>9978.6451331377684</v>
      </c>
      <c r="J47" s="20">
        <f t="shared" si="6"/>
        <v>9978.6451331377684</v>
      </c>
    </row>
    <row r="48" spans="1:10" ht="11.1" customHeight="1">
      <c r="A48" s="25">
        <f t="shared" si="8"/>
        <v>37</v>
      </c>
      <c r="B48" s="20">
        <f t="shared" si="0"/>
        <v>13984.290171055585</v>
      </c>
      <c r="C48" s="20">
        <f t="shared" si="1"/>
        <v>12126.780972506063</v>
      </c>
      <c r="D48" s="20">
        <f t="shared" si="2"/>
        <v>1857.5091985495219</v>
      </c>
      <c r="E48" s="26">
        <f t="shared" si="3"/>
        <v>1938427.4464024208</v>
      </c>
      <c r="F48" s="31">
        <v>36251</v>
      </c>
      <c r="G48" s="28">
        <f t="shared" si="9"/>
        <v>13984.290171055585</v>
      </c>
      <c r="H48" s="20">
        <f t="shared" si="4"/>
        <v>13984.290171055585</v>
      </c>
      <c r="I48" s="28">
        <f t="shared" si="5"/>
        <v>9982.452450128585</v>
      </c>
      <c r="J48" s="20">
        <f t="shared" si="6"/>
        <v>9982.452450128585</v>
      </c>
    </row>
    <row r="49" spans="1:10" ht="11.1" customHeight="1">
      <c r="A49" s="25">
        <f t="shared" si="8"/>
        <v>38</v>
      </c>
      <c r="B49" s="20">
        <f t="shared" si="0"/>
        <v>13984.290171055585</v>
      </c>
      <c r="C49" s="20">
        <f t="shared" si="1"/>
        <v>12115.17154001513</v>
      </c>
      <c r="D49" s="20">
        <f t="shared" si="2"/>
        <v>1869.1186310404555</v>
      </c>
      <c r="E49" s="26">
        <f t="shared" si="3"/>
        <v>1936558.3277713803</v>
      </c>
      <c r="F49" s="31">
        <v>36281</v>
      </c>
      <c r="G49" s="28">
        <f t="shared" si="9"/>
        <v>13984.290171055585</v>
      </c>
      <c r="H49" s="20">
        <f t="shared" si="4"/>
        <v>13984.290171055585</v>
      </c>
      <c r="I49" s="28">
        <f t="shared" si="5"/>
        <v>9986.2835628505927</v>
      </c>
      <c r="J49" s="20">
        <f t="shared" si="6"/>
        <v>9986.2835628505927</v>
      </c>
    </row>
    <row r="50" spans="1:10" ht="11.1" customHeight="1">
      <c r="A50" s="25">
        <f t="shared" si="8"/>
        <v>39</v>
      </c>
      <c r="B50" s="20">
        <f t="shared" si="0"/>
        <v>13984.290171055585</v>
      </c>
      <c r="C50" s="20">
        <f t="shared" si="1"/>
        <v>12103.489548571126</v>
      </c>
      <c r="D50" s="20">
        <f t="shared" si="2"/>
        <v>1880.8006224844594</v>
      </c>
      <c r="E50" s="26">
        <f t="shared" si="3"/>
        <v>1934677.5271488959</v>
      </c>
      <c r="F50" s="31">
        <v>36312</v>
      </c>
      <c r="G50" s="28">
        <f t="shared" si="9"/>
        <v>13984.290171055585</v>
      </c>
      <c r="H50" s="20">
        <f t="shared" si="4"/>
        <v>13984.290171055585</v>
      </c>
      <c r="I50" s="28">
        <f t="shared" si="5"/>
        <v>9990.1386200271136</v>
      </c>
      <c r="J50" s="20">
        <f t="shared" si="6"/>
        <v>9990.1386200271136</v>
      </c>
    </row>
    <row r="51" spans="1:10" ht="11.1" customHeight="1">
      <c r="A51" s="25">
        <f t="shared" si="8"/>
        <v>40</v>
      </c>
      <c r="B51" s="20">
        <f t="shared" si="0"/>
        <v>13984.290171055585</v>
      </c>
      <c r="C51" s="20">
        <f t="shared" si="1"/>
        <v>12091.734544680599</v>
      </c>
      <c r="D51" s="20">
        <f t="shared" si="2"/>
        <v>1892.5556263749859</v>
      </c>
      <c r="E51" s="26">
        <f t="shared" si="3"/>
        <v>1932784.971522521</v>
      </c>
      <c r="F51" s="31">
        <v>36342</v>
      </c>
      <c r="G51" s="28">
        <f t="shared" si="9"/>
        <v>13984.290171055585</v>
      </c>
      <c r="H51" s="20">
        <f t="shared" si="4"/>
        <v>13984.290171055585</v>
      </c>
      <c r="I51" s="28">
        <f t="shared" si="5"/>
        <v>9994.0177713109879</v>
      </c>
      <c r="J51" s="20">
        <f t="shared" si="6"/>
        <v>9994.0177713109879</v>
      </c>
    </row>
    <row r="52" spans="1:10" ht="11.1" customHeight="1">
      <c r="A52" s="25">
        <f t="shared" si="8"/>
        <v>41</v>
      </c>
      <c r="B52" s="20">
        <f t="shared" si="0"/>
        <v>13984.290171055585</v>
      </c>
      <c r="C52" s="20">
        <f t="shared" si="1"/>
        <v>12079.906072015756</v>
      </c>
      <c r="D52" s="20">
        <f t="shared" si="2"/>
        <v>1904.3840990398294</v>
      </c>
      <c r="E52" s="26">
        <f t="shared" si="3"/>
        <v>1930880.5874234813</v>
      </c>
      <c r="F52" s="31">
        <v>36373</v>
      </c>
      <c r="G52" s="28">
        <f t="shared" si="9"/>
        <v>13984.290171055585</v>
      </c>
      <c r="H52" s="20">
        <f t="shared" si="4"/>
        <v>13984.290171055585</v>
      </c>
      <c r="I52" s="28">
        <f t="shared" si="5"/>
        <v>9997.9211672903857</v>
      </c>
      <c r="J52" s="20">
        <f t="shared" si="6"/>
        <v>9997.9211672903857</v>
      </c>
    </row>
    <row r="53" spans="1:10" ht="11.1" customHeight="1">
      <c r="A53" s="25">
        <f t="shared" si="8"/>
        <v>42</v>
      </c>
      <c r="B53" s="20">
        <f t="shared" si="0"/>
        <v>13984.290171055585</v>
      </c>
      <c r="C53" s="20">
        <f t="shared" si="1"/>
        <v>12068.003671396757</v>
      </c>
      <c r="D53" s="20">
        <f t="shared" si="2"/>
        <v>1916.2864996588287</v>
      </c>
      <c r="E53" s="26">
        <f t="shared" si="3"/>
        <v>1928964.3009238224</v>
      </c>
      <c r="F53" s="31">
        <v>36404</v>
      </c>
      <c r="G53" s="28">
        <f t="shared" si="9"/>
        <v>13984.290171055585</v>
      </c>
      <c r="H53" s="20">
        <f t="shared" si="4"/>
        <v>13984.290171055585</v>
      </c>
      <c r="I53" s="28">
        <f t="shared" si="5"/>
        <v>10001.848959494655</v>
      </c>
      <c r="J53" s="20">
        <f t="shared" si="6"/>
        <v>10001.848959494655</v>
      </c>
    </row>
    <row r="54" spans="1:10" ht="11.1" customHeight="1">
      <c r="A54" s="25">
        <f t="shared" si="8"/>
        <v>43</v>
      </c>
      <c r="B54" s="20">
        <f t="shared" si="0"/>
        <v>13984.290171055585</v>
      </c>
      <c r="C54" s="20">
        <f t="shared" si="1"/>
        <v>12056.02688077389</v>
      </c>
      <c r="D54" s="20">
        <f t="shared" si="2"/>
        <v>1928.2632902816949</v>
      </c>
      <c r="E54" s="26">
        <f t="shared" si="3"/>
        <v>1927036.0376335408</v>
      </c>
      <c r="F54" s="31">
        <v>36434</v>
      </c>
      <c r="G54" s="28">
        <f t="shared" si="9"/>
        <v>13984.290171055585</v>
      </c>
      <c r="H54" s="20">
        <f t="shared" si="4"/>
        <v>13984.290171055585</v>
      </c>
      <c r="I54" s="28">
        <f t="shared" si="5"/>
        <v>10005.801300400202</v>
      </c>
      <c r="J54" s="20">
        <f t="shared" si="6"/>
        <v>10005.801300400202</v>
      </c>
    </row>
    <row r="55" spans="1:10" ht="11.1" customHeight="1">
      <c r="A55" s="25">
        <f t="shared" si="8"/>
        <v>44</v>
      </c>
      <c r="B55" s="20">
        <f t="shared" si="0"/>
        <v>13984.290171055585</v>
      </c>
      <c r="C55" s="20">
        <f t="shared" si="1"/>
        <v>12043.975235209631</v>
      </c>
      <c r="D55" s="20">
        <f t="shared" si="2"/>
        <v>1940.3149358459541</v>
      </c>
      <c r="E55" s="26">
        <f t="shared" si="3"/>
        <v>1925095.7226976948</v>
      </c>
      <c r="F55" s="31">
        <v>36465</v>
      </c>
      <c r="G55" s="28">
        <f t="shared" si="9"/>
        <v>13984.290171055585</v>
      </c>
      <c r="H55" s="20">
        <f t="shared" si="4"/>
        <v>13984.290171055585</v>
      </c>
      <c r="I55" s="28">
        <f t="shared" si="5"/>
        <v>10009.778343436406</v>
      </c>
      <c r="J55" s="20">
        <f t="shared" si="6"/>
        <v>10009.778343436406</v>
      </c>
    </row>
    <row r="56" spans="1:10" ht="11.1" customHeight="1">
      <c r="A56" s="25">
        <f t="shared" si="8"/>
        <v>45</v>
      </c>
      <c r="B56" s="20">
        <f t="shared" si="0"/>
        <v>13984.290171055585</v>
      </c>
      <c r="C56" s="20">
        <f t="shared" si="1"/>
        <v>12031.848266860592</v>
      </c>
      <c r="D56" s="20">
        <f t="shared" si="2"/>
        <v>1952.4419041949932</v>
      </c>
      <c r="E56" s="26">
        <f t="shared" si="3"/>
        <v>1923143.2807934999</v>
      </c>
      <c r="F56" s="31">
        <v>36495</v>
      </c>
      <c r="G56" s="28">
        <f t="shared" si="9"/>
        <v>13984.290171055585</v>
      </c>
      <c r="H56" s="20">
        <f t="shared" si="4"/>
        <v>13984.290171055585</v>
      </c>
      <c r="I56" s="28">
        <f t="shared" si="5"/>
        <v>10013.78024299159</v>
      </c>
      <c r="J56" s="20">
        <f t="shared" si="6"/>
        <v>10013.78024299159</v>
      </c>
    </row>
    <row r="57" spans="1:10" ht="11.1" customHeight="1">
      <c r="A57" s="25">
        <f t="shared" si="8"/>
        <v>46</v>
      </c>
      <c r="B57" s="20">
        <f t="shared" si="0"/>
        <v>13984.290171055585</v>
      </c>
      <c r="C57" s="20">
        <f t="shared" si="1"/>
        <v>12019.645504959373</v>
      </c>
      <c r="D57" s="20">
        <f t="shared" si="2"/>
        <v>1964.6446660962119</v>
      </c>
      <c r="E57" s="26">
        <f t="shared" si="3"/>
        <v>1921178.6361274037</v>
      </c>
      <c r="F57" s="31">
        <v>36526</v>
      </c>
      <c r="G57" s="28">
        <f t="shared" si="9"/>
        <v>13984.290171055585</v>
      </c>
      <c r="H57" s="20">
        <f t="shared" si="4"/>
        <v>13984.290171055585</v>
      </c>
      <c r="I57" s="28">
        <f t="shared" si="5"/>
        <v>10017.807154418992</v>
      </c>
      <c r="J57" s="20">
        <f t="shared" si="6"/>
        <v>10017.807154418992</v>
      </c>
    </row>
    <row r="58" spans="1:10" ht="11.1" customHeight="1">
      <c r="A58" s="25">
        <f t="shared" si="8"/>
        <v>47</v>
      </c>
      <c r="B58" s="20">
        <f t="shared" si="0"/>
        <v>13984.290171055585</v>
      </c>
      <c r="C58" s="20">
        <f t="shared" si="1"/>
        <v>12007.366475796274</v>
      </c>
      <c r="D58" s="20">
        <f t="shared" si="2"/>
        <v>1976.923695259311</v>
      </c>
      <c r="E58" s="26">
        <f t="shared" si="3"/>
        <v>1919201.7124321444</v>
      </c>
      <c r="F58" s="31">
        <v>36557</v>
      </c>
      <c r="G58" s="28">
        <f t="shared" si="9"/>
        <v>13984.290171055585</v>
      </c>
      <c r="H58" s="20">
        <f t="shared" si="4"/>
        <v>13984.290171055585</v>
      </c>
      <c r="I58" s="28">
        <f t="shared" si="5"/>
        <v>10021.859234042815</v>
      </c>
      <c r="J58" s="20">
        <f t="shared" si="6"/>
        <v>10021.859234042815</v>
      </c>
    </row>
    <row r="59" spans="1:10" ht="11.1" customHeight="1">
      <c r="A59" s="25">
        <f t="shared" si="8"/>
        <v>48</v>
      </c>
      <c r="B59" s="20">
        <f t="shared" si="0"/>
        <v>13984.290171055585</v>
      </c>
      <c r="C59" s="20">
        <f t="shared" si="1"/>
        <v>11995.010702700902</v>
      </c>
      <c r="D59" s="20">
        <f t="shared" si="2"/>
        <v>1989.2794683546836</v>
      </c>
      <c r="E59" s="26">
        <f t="shared" si="3"/>
        <v>1917212.4329637897</v>
      </c>
      <c r="F59" s="31">
        <v>36586</v>
      </c>
      <c r="G59" s="28">
        <f t="shared" si="9"/>
        <v>13984.290171055585</v>
      </c>
      <c r="H59" s="20">
        <f t="shared" si="4"/>
        <v>13984.290171055585</v>
      </c>
      <c r="I59" s="28">
        <f t="shared" si="5"/>
        <v>10025.936639164287</v>
      </c>
      <c r="J59" s="20">
        <f t="shared" si="6"/>
        <v>10025.936639164287</v>
      </c>
    </row>
    <row r="60" spans="1:10" ht="11.1" customHeight="1">
      <c r="A60" s="25">
        <f t="shared" si="8"/>
        <v>49</v>
      </c>
      <c r="B60" s="20">
        <f t="shared" si="0"/>
        <v>13984.290171055585</v>
      </c>
      <c r="C60" s="20">
        <f t="shared" si="1"/>
        <v>11982.577706023685</v>
      </c>
      <c r="D60" s="20">
        <f t="shared" si="2"/>
        <v>2001.7124650319001</v>
      </c>
      <c r="E60" s="26">
        <f t="shared" si="3"/>
        <v>1915210.7204987577</v>
      </c>
      <c r="F60" s="31">
        <v>36617</v>
      </c>
      <c r="G60" s="28">
        <f t="shared" si="9"/>
        <v>13984.290171055585</v>
      </c>
      <c r="H60" s="20">
        <f t="shared" si="4"/>
        <v>13984.290171055585</v>
      </c>
      <c r="I60" s="28">
        <f t="shared" si="5"/>
        <v>10030.039528067769</v>
      </c>
      <c r="J60" s="20">
        <f t="shared" si="6"/>
        <v>10030.039528067769</v>
      </c>
    </row>
    <row r="61" spans="1:10" ht="11.1" customHeight="1">
      <c r="A61" s="25">
        <f t="shared" si="8"/>
        <v>50</v>
      </c>
      <c r="B61" s="20">
        <f t="shared" si="0"/>
        <v>13984.290171055585</v>
      </c>
      <c r="C61" s="20">
        <f t="shared" si="1"/>
        <v>11970.067003117234</v>
      </c>
      <c r="D61" s="20">
        <f t="shared" si="2"/>
        <v>2014.2231679383513</v>
      </c>
      <c r="E61" s="26">
        <f t="shared" si="3"/>
        <v>1913196.4973308193</v>
      </c>
      <c r="F61" s="31">
        <v>36647</v>
      </c>
      <c r="G61" s="28">
        <f t="shared" si="9"/>
        <v>13984.290171055585</v>
      </c>
      <c r="H61" s="20">
        <f t="shared" si="4"/>
        <v>13984.290171055585</v>
      </c>
      <c r="I61" s="28">
        <f t="shared" si="5"/>
        <v>10034.168060026897</v>
      </c>
      <c r="J61" s="20">
        <f t="shared" si="6"/>
        <v>10034.168060026897</v>
      </c>
    </row>
    <row r="62" spans="1:10" ht="11.1" customHeight="1">
      <c r="A62" s="25">
        <f t="shared" si="8"/>
        <v>51</v>
      </c>
      <c r="B62" s="20">
        <f t="shared" si="0"/>
        <v>13984.290171055585</v>
      </c>
      <c r="C62" s="20">
        <f t="shared" si="1"/>
        <v>11957.47810831762</v>
      </c>
      <c r="D62" s="20">
        <f t="shared" si="2"/>
        <v>2026.8120627379649</v>
      </c>
      <c r="E62" s="26">
        <f t="shared" si="3"/>
        <v>1911169.6852680813</v>
      </c>
      <c r="F62" s="31">
        <v>36678</v>
      </c>
      <c r="G62" s="28">
        <f t="shared" si="9"/>
        <v>13984.290171055585</v>
      </c>
      <c r="H62" s="20">
        <f t="shared" si="4"/>
        <v>13984.290171055585</v>
      </c>
      <c r="I62" s="28">
        <f t="shared" si="5"/>
        <v>10038.32239531077</v>
      </c>
      <c r="J62" s="20">
        <f t="shared" si="6"/>
        <v>10038.32239531077</v>
      </c>
    </row>
    <row r="63" spans="1:10" ht="11.1" customHeight="1">
      <c r="A63" s="25">
        <f t="shared" si="8"/>
        <v>52</v>
      </c>
      <c r="B63" s="20">
        <f t="shared" si="0"/>
        <v>13984.290171055585</v>
      </c>
      <c r="C63" s="20">
        <f t="shared" si="1"/>
        <v>11944.810532925507</v>
      </c>
      <c r="D63" s="20">
        <f t="shared" si="2"/>
        <v>2039.4796381300785</v>
      </c>
      <c r="E63" s="26">
        <f t="shared" si="3"/>
        <v>1909130.2056299511</v>
      </c>
      <c r="F63" s="31">
        <v>36708</v>
      </c>
      <c r="G63" s="28">
        <f t="shared" si="9"/>
        <v>13984.290171055585</v>
      </c>
      <c r="H63" s="20">
        <f t="shared" si="4"/>
        <v>13984.290171055585</v>
      </c>
      <c r="I63" s="28">
        <f t="shared" si="5"/>
        <v>10042.502695190167</v>
      </c>
      <c r="J63" s="20">
        <f t="shared" si="6"/>
        <v>10042.502695190167</v>
      </c>
    </row>
    <row r="64" spans="1:10" ht="11.1" customHeight="1">
      <c r="A64" s="25">
        <f t="shared" si="8"/>
        <v>53</v>
      </c>
      <c r="B64" s="20">
        <f t="shared" si="0"/>
        <v>13984.290171055585</v>
      </c>
      <c r="C64" s="20">
        <f t="shared" si="1"/>
        <v>11932.063785187194</v>
      </c>
      <c r="D64" s="20">
        <f t="shared" si="2"/>
        <v>2052.2263858683909</v>
      </c>
      <c r="E64" s="26">
        <f t="shared" si="3"/>
        <v>1907077.9792440827</v>
      </c>
      <c r="F64" s="31">
        <v>36739</v>
      </c>
      <c r="G64" s="28">
        <f t="shared" si="9"/>
        <v>13984.290171055585</v>
      </c>
      <c r="H64" s="20">
        <f t="shared" si="4"/>
        <v>13984.290171055585</v>
      </c>
      <c r="I64" s="28">
        <f t="shared" si="5"/>
        <v>10046.709121943812</v>
      </c>
      <c r="J64" s="20">
        <f t="shared" si="6"/>
        <v>10046.709121943812</v>
      </c>
    </row>
    <row r="65" spans="1:10" ht="11.1" customHeight="1">
      <c r="A65" s="25">
        <f t="shared" si="8"/>
        <v>54</v>
      </c>
      <c r="B65" s="20">
        <f t="shared" si="0"/>
        <v>13984.290171055585</v>
      </c>
      <c r="C65" s="20">
        <f t="shared" si="1"/>
        <v>11919.237370275516</v>
      </c>
      <c r="D65" s="20">
        <f t="shared" si="2"/>
        <v>2065.0528007800694</v>
      </c>
      <c r="E65" s="26">
        <f t="shared" si="3"/>
        <v>1905012.9264433025</v>
      </c>
      <c r="F65" s="31">
        <v>36770</v>
      </c>
      <c r="G65" s="28">
        <f t="shared" si="9"/>
        <v>13984.290171055585</v>
      </c>
      <c r="H65" s="20">
        <f t="shared" si="4"/>
        <v>13984.290171055585</v>
      </c>
      <c r="I65" s="28">
        <f t="shared" si="5"/>
        <v>10050.941838864665</v>
      </c>
      <c r="J65" s="20">
        <f t="shared" si="6"/>
        <v>10050.941838864665</v>
      </c>
    </row>
    <row r="66" spans="1:10" ht="11.1" customHeight="1">
      <c r="A66" s="25">
        <f t="shared" si="8"/>
        <v>55</v>
      </c>
      <c r="B66" s="20">
        <f t="shared" si="0"/>
        <v>13984.290171055585</v>
      </c>
      <c r="C66" s="20">
        <f t="shared" si="1"/>
        <v>11906.330790270642</v>
      </c>
      <c r="D66" s="20">
        <f t="shared" si="2"/>
        <v>2077.9593807849433</v>
      </c>
      <c r="E66" s="26">
        <f t="shared" si="3"/>
        <v>1902934.9670625175</v>
      </c>
      <c r="F66" s="31">
        <v>36800</v>
      </c>
      <c r="G66" s="28">
        <f t="shared" si="9"/>
        <v>13984.290171055585</v>
      </c>
      <c r="H66" s="20">
        <f t="shared" si="4"/>
        <v>13984.290171055585</v>
      </c>
      <c r="I66" s="28">
        <f t="shared" si="5"/>
        <v>10055.201010266273</v>
      </c>
      <c r="J66" s="20">
        <f t="shared" si="6"/>
        <v>10055.201010266273</v>
      </c>
    </row>
    <row r="67" spans="1:10" ht="11.1" customHeight="1">
      <c r="A67" s="25">
        <f t="shared" si="8"/>
        <v>56</v>
      </c>
      <c r="B67" s="20">
        <f t="shared" si="0"/>
        <v>13984.290171055585</v>
      </c>
      <c r="C67" s="20">
        <f t="shared" si="1"/>
        <v>11893.343544140735</v>
      </c>
      <c r="D67" s="20">
        <f t="shared" si="2"/>
        <v>2090.9466269148506</v>
      </c>
      <c r="E67" s="26">
        <f t="shared" si="3"/>
        <v>1900844.0204356026</v>
      </c>
      <c r="F67" s="31">
        <v>36831</v>
      </c>
      <c r="G67" s="28">
        <f t="shared" si="9"/>
        <v>13984.290171055585</v>
      </c>
      <c r="H67" s="20">
        <f t="shared" si="4"/>
        <v>13984.290171055585</v>
      </c>
      <c r="I67" s="28">
        <f t="shared" si="5"/>
        <v>10059.486801489144</v>
      </c>
      <c r="J67" s="20">
        <f t="shared" si="6"/>
        <v>10059.486801489144</v>
      </c>
    </row>
    <row r="68" spans="1:10" ht="11.1" customHeight="1">
      <c r="A68" s="25">
        <f t="shared" si="8"/>
        <v>57</v>
      </c>
      <c r="B68" s="20">
        <f t="shared" si="0"/>
        <v>13984.290171055585</v>
      </c>
      <c r="C68" s="20">
        <f t="shared" si="1"/>
        <v>11880.275127722516</v>
      </c>
      <c r="D68" s="20">
        <f t="shared" si="2"/>
        <v>2104.0150433330691</v>
      </c>
      <c r="E68" s="26">
        <f t="shared" si="3"/>
        <v>1898740.0053922695</v>
      </c>
      <c r="F68" s="31">
        <v>36861</v>
      </c>
      <c r="G68" s="28">
        <f t="shared" si="9"/>
        <v>13984.290171055585</v>
      </c>
      <c r="H68" s="20">
        <f t="shared" si="4"/>
        <v>13984.290171055585</v>
      </c>
      <c r="I68" s="28">
        <f t="shared" si="5"/>
        <v>10063.799378907155</v>
      </c>
      <c r="J68" s="20">
        <f t="shared" si="6"/>
        <v>10063.799378907155</v>
      </c>
    </row>
    <row r="69" spans="1:10" ht="11.1" customHeight="1">
      <c r="A69" s="25">
        <f t="shared" si="8"/>
        <v>58</v>
      </c>
      <c r="B69" s="20">
        <f t="shared" si="0"/>
        <v>13984.290171055585</v>
      </c>
      <c r="C69" s="20">
        <f t="shared" si="1"/>
        <v>11867.125033701683</v>
      </c>
      <c r="D69" s="20">
        <f t="shared" si="2"/>
        <v>2117.1651373539025</v>
      </c>
      <c r="E69" s="26">
        <f t="shared" si="3"/>
        <v>1896622.8402549156</v>
      </c>
      <c r="F69" s="31">
        <v>36892</v>
      </c>
      <c r="G69" s="28">
        <f t="shared" si="9"/>
        <v>13984.290171055585</v>
      </c>
      <c r="H69" s="20">
        <f t="shared" si="4"/>
        <v>13984.290171055585</v>
      </c>
      <c r="I69" s="28">
        <f t="shared" si="5"/>
        <v>10068.13890993403</v>
      </c>
      <c r="J69" s="20">
        <f t="shared" si="6"/>
        <v>10068.13890993403</v>
      </c>
    </row>
    <row r="70" spans="1:10" ht="11.1" customHeight="1">
      <c r="A70" s="25">
        <f t="shared" si="8"/>
        <v>59</v>
      </c>
      <c r="B70" s="20">
        <f t="shared" si="0"/>
        <v>13984.290171055585</v>
      </c>
      <c r="C70" s="20">
        <f t="shared" si="1"/>
        <v>11853.892751593223</v>
      </c>
      <c r="D70" s="20">
        <f t="shared" si="2"/>
        <v>2130.3974194623624</v>
      </c>
      <c r="E70" s="26">
        <f t="shared" si="3"/>
        <v>1894492.4428354532</v>
      </c>
      <c r="F70" s="31">
        <v>36923</v>
      </c>
      <c r="G70" s="28">
        <f t="shared" si="9"/>
        <v>13984.290171055585</v>
      </c>
      <c r="H70" s="20">
        <f t="shared" si="4"/>
        <v>13984.290171055585</v>
      </c>
      <c r="I70" s="28">
        <f t="shared" si="5"/>
        <v>10072.505563029821</v>
      </c>
      <c r="J70" s="20">
        <f t="shared" si="6"/>
        <v>10072.505563029821</v>
      </c>
    </row>
    <row r="71" spans="1:10" ht="11.1" customHeight="1">
      <c r="A71" s="25">
        <f t="shared" si="8"/>
        <v>60</v>
      </c>
      <c r="B71" s="20">
        <f t="shared" si="0"/>
        <v>13984.290171055585</v>
      </c>
      <c r="C71" s="20">
        <f t="shared" si="1"/>
        <v>11840.577767721581</v>
      </c>
      <c r="D71" s="20">
        <f t="shared" si="2"/>
        <v>2143.7124033340042</v>
      </c>
      <c r="E71" s="26">
        <f t="shared" si="3"/>
        <v>1892348.7304321192</v>
      </c>
      <c r="F71" s="31">
        <v>36951</v>
      </c>
      <c r="G71" s="28">
        <f t="shared" si="9"/>
        <v>13984.290171055585</v>
      </c>
      <c r="H71" s="20">
        <f t="shared" si="4"/>
        <v>13984.290171055585</v>
      </c>
      <c r="I71" s="28">
        <f t="shared" si="5"/>
        <v>10076.899507707463</v>
      </c>
      <c r="J71" s="20">
        <f t="shared" si="6"/>
        <v>10076.899507707463</v>
      </c>
    </row>
    <row r="72" spans="1:10" ht="11.1" customHeight="1">
      <c r="A72" s="25">
        <f t="shared" si="8"/>
        <v>61</v>
      </c>
      <c r="B72" s="20">
        <f t="shared" si="0"/>
        <v>13984.290171055585</v>
      </c>
      <c r="C72" s="20">
        <f t="shared" si="1"/>
        <v>11827.179565200744</v>
      </c>
      <c r="D72" s="20">
        <f t="shared" si="2"/>
        <v>2157.1106058548412</v>
      </c>
      <c r="E72" s="26">
        <f t="shared" si="3"/>
        <v>1890191.6198262644</v>
      </c>
      <c r="F72" s="31">
        <v>36982</v>
      </c>
      <c r="G72" s="28">
        <f t="shared" si="9"/>
        <v>13984.290171055585</v>
      </c>
      <c r="H72" s="20">
        <f t="shared" si="4"/>
        <v>13984.290171055585</v>
      </c>
      <c r="I72" s="28">
        <f t="shared" si="5"/>
        <v>10081.320914539339</v>
      </c>
      <c r="J72" s="20">
        <f t="shared" si="6"/>
        <v>10081.320914539339</v>
      </c>
    </row>
    <row r="73" spans="1:10" ht="11.1" customHeight="1">
      <c r="A73" s="25">
        <f t="shared" si="8"/>
        <v>62</v>
      </c>
      <c r="B73" s="20">
        <f t="shared" si="0"/>
        <v>13984.290171055585</v>
      </c>
      <c r="C73" s="20">
        <f t="shared" si="1"/>
        <v>11813.697623914151</v>
      </c>
      <c r="D73" s="20">
        <f t="shared" si="2"/>
        <v>2170.5925471414339</v>
      </c>
      <c r="E73" s="26">
        <f t="shared" si="3"/>
        <v>1888021.027279123</v>
      </c>
      <c r="F73" s="31">
        <v>37012</v>
      </c>
      <c r="G73" s="28">
        <f t="shared" si="9"/>
        <v>13984.290171055585</v>
      </c>
      <c r="H73" s="20">
        <f t="shared" si="4"/>
        <v>13984.290171055585</v>
      </c>
      <c r="I73" s="28">
        <f t="shared" si="5"/>
        <v>10085.769955163916</v>
      </c>
      <c r="J73" s="20">
        <f t="shared" si="6"/>
        <v>10085.769955163916</v>
      </c>
    </row>
    <row r="74" spans="1:10" ht="11.1" customHeight="1">
      <c r="A74" s="25">
        <f t="shared" si="8"/>
        <v>63</v>
      </c>
      <c r="B74" s="20">
        <f t="shared" si="0"/>
        <v>13984.290171055585</v>
      </c>
      <c r="C74" s="20">
        <f t="shared" si="1"/>
        <v>11800.131420494517</v>
      </c>
      <c r="D74" s="20">
        <f t="shared" si="2"/>
        <v>2184.1587505610678</v>
      </c>
      <c r="E74" s="26">
        <f t="shared" si="3"/>
        <v>1885836.8685285619</v>
      </c>
      <c r="F74" s="31">
        <v>37043</v>
      </c>
      <c r="G74" s="28">
        <f t="shared" si="9"/>
        <v>13984.290171055585</v>
      </c>
      <c r="H74" s="20">
        <f t="shared" si="4"/>
        <v>13984.290171055585</v>
      </c>
      <c r="I74" s="28">
        <f t="shared" si="5"/>
        <v>10090.246802292395</v>
      </c>
      <c r="J74" s="20">
        <f t="shared" si="6"/>
        <v>10090.246802292395</v>
      </c>
    </row>
    <row r="75" spans="1:10" ht="11.1" customHeight="1">
      <c r="A75" s="25">
        <f t="shared" si="8"/>
        <v>64</v>
      </c>
      <c r="B75" s="20">
        <f t="shared" si="0"/>
        <v>13984.290171055585</v>
      </c>
      <c r="C75" s="20">
        <f t="shared" si="1"/>
        <v>11786.480428303512</v>
      </c>
      <c r="D75" s="20">
        <f t="shared" si="2"/>
        <v>2197.8097427520734</v>
      </c>
      <c r="E75" s="26">
        <f t="shared" si="3"/>
        <v>1883639.0587858099</v>
      </c>
      <c r="F75" s="31">
        <v>37073</v>
      </c>
      <c r="G75" s="28">
        <f t="shared" si="9"/>
        <v>13984.290171055585</v>
      </c>
      <c r="H75" s="20">
        <f t="shared" si="4"/>
        <v>13984.290171055585</v>
      </c>
      <c r="I75" s="28">
        <f t="shared" si="5"/>
        <v>10094.751629715425</v>
      </c>
      <c r="J75" s="20">
        <f t="shared" si="6"/>
        <v>10094.751629715425</v>
      </c>
    </row>
    <row r="76" spans="1:10" ht="11.1" customHeight="1">
      <c r="A76" s="25">
        <f t="shared" si="8"/>
        <v>65</v>
      </c>
      <c r="B76" s="20">
        <f t="shared" ref="B76:B139" si="10">IF(A76&gt;B$4*12,0,PMT(B$6/12,B$4*12,-B$5))</f>
        <v>13984.290171055585</v>
      </c>
      <c r="C76" s="20">
        <f t="shared" ref="C76:C139" si="11">IF(A76&gt;12*B$4,0,E75*B$6/12)</f>
        <v>11772.744117411312</v>
      </c>
      <c r="D76" s="20">
        <f t="shared" ref="D76:D139" si="12">IF(A76&gt;12*B$4,0,B76-C76)</f>
        <v>2211.5460536442733</v>
      </c>
      <c r="E76" s="26">
        <f t="shared" ref="E76:E139" si="13">IF(A76&gt;B$4*12,0,E75-D76)</f>
        <v>1881427.5127321656</v>
      </c>
      <c r="F76" s="31">
        <v>37104</v>
      </c>
      <c r="G76" s="28">
        <f t="shared" si="9"/>
        <v>13984.290171055585</v>
      </c>
      <c r="H76" s="20">
        <f t="shared" ref="H76:H139" si="14">B76</f>
        <v>13984.290171055585</v>
      </c>
      <c r="I76" s="28">
        <f t="shared" ref="I76:I139" si="15">IF($A76&lt;$D$6*12,$B76-($D$7*C76),IF($A76&gt;$D$6*12,0,$B76-($D$7*C76)+$E76*(1+(1-$D$7)*$D$5)))</f>
        <v>10099.284612309852</v>
      </c>
      <c r="J76" s="20">
        <f t="shared" ref="J76:J139" si="16">B76-$D$7*C76</f>
        <v>10099.284612309852</v>
      </c>
    </row>
    <row r="77" spans="1:10" ht="11.1" customHeight="1">
      <c r="A77" s="25">
        <f t="shared" ref="A77:A140" si="17">A76+1</f>
        <v>66</v>
      </c>
      <c r="B77" s="20">
        <f t="shared" si="10"/>
        <v>13984.290171055585</v>
      </c>
      <c r="C77" s="20">
        <f t="shared" si="11"/>
        <v>11758.921954576035</v>
      </c>
      <c r="D77" s="20">
        <f t="shared" si="12"/>
        <v>2225.36821647955</v>
      </c>
      <c r="E77" s="26">
        <f t="shared" si="13"/>
        <v>1879202.144515686</v>
      </c>
      <c r="F77" s="31">
        <v>37135</v>
      </c>
      <c r="G77" s="28">
        <f t="shared" ref="G77:G140" si="18">IF(A77&lt;D$6*12,B77,IF(A77&gt;D$6*12,0,B77+E77*(1+D$5)))</f>
        <v>13984.290171055585</v>
      </c>
      <c r="H77" s="20">
        <f t="shared" si="14"/>
        <v>13984.290171055585</v>
      </c>
      <c r="I77" s="28">
        <f t="shared" si="15"/>
        <v>10103.845926045493</v>
      </c>
      <c r="J77" s="20">
        <f t="shared" si="16"/>
        <v>10103.845926045493</v>
      </c>
    </row>
    <row r="78" spans="1:10" ht="11.1" customHeight="1">
      <c r="A78" s="25">
        <f t="shared" si="17"/>
        <v>67</v>
      </c>
      <c r="B78" s="20">
        <f t="shared" si="10"/>
        <v>13984.290171055585</v>
      </c>
      <c r="C78" s="20">
        <f t="shared" si="11"/>
        <v>11745.013403223036</v>
      </c>
      <c r="D78" s="20">
        <f t="shared" si="12"/>
        <v>2239.276767832549</v>
      </c>
      <c r="E78" s="26">
        <f t="shared" si="13"/>
        <v>1876962.8677478535</v>
      </c>
      <c r="F78" s="31">
        <v>37165</v>
      </c>
      <c r="G78" s="28">
        <f t="shared" si="18"/>
        <v>13984.290171055585</v>
      </c>
      <c r="H78" s="20">
        <f t="shared" si="14"/>
        <v>13984.290171055585</v>
      </c>
      <c r="I78" s="28">
        <f t="shared" si="15"/>
        <v>10108.435747991984</v>
      </c>
      <c r="J78" s="20">
        <f t="shared" si="16"/>
        <v>10108.435747991984</v>
      </c>
    </row>
    <row r="79" spans="1:10" ht="11.1" customHeight="1">
      <c r="A79" s="25">
        <f t="shared" si="17"/>
        <v>68</v>
      </c>
      <c r="B79" s="20">
        <f t="shared" si="10"/>
        <v>13984.290171055585</v>
      </c>
      <c r="C79" s="20">
        <f t="shared" si="11"/>
        <v>11731.017923424084</v>
      </c>
      <c r="D79" s="20">
        <f t="shared" si="12"/>
        <v>2253.2722476315012</v>
      </c>
      <c r="E79" s="26">
        <f t="shared" si="13"/>
        <v>1874709.5955002219</v>
      </c>
      <c r="F79" s="31">
        <v>37196</v>
      </c>
      <c r="G79" s="28">
        <f t="shared" si="18"/>
        <v>13984.290171055585</v>
      </c>
      <c r="H79" s="20">
        <f t="shared" si="14"/>
        <v>13984.290171055585</v>
      </c>
      <c r="I79" s="28">
        <f t="shared" si="15"/>
        <v>10113.054256325637</v>
      </c>
      <c r="J79" s="20">
        <f t="shared" si="16"/>
        <v>10113.054256325637</v>
      </c>
    </row>
    <row r="80" spans="1:10" ht="11.1" customHeight="1">
      <c r="A80" s="25">
        <f t="shared" si="17"/>
        <v>69</v>
      </c>
      <c r="B80" s="20">
        <f t="shared" si="10"/>
        <v>13984.290171055585</v>
      </c>
      <c r="C80" s="20">
        <f t="shared" si="11"/>
        <v>11716.934971876386</v>
      </c>
      <c r="D80" s="20">
        <f t="shared" si="12"/>
        <v>2267.3551991791992</v>
      </c>
      <c r="E80" s="26">
        <f t="shared" si="13"/>
        <v>1872442.2403010428</v>
      </c>
      <c r="F80" s="31">
        <v>37226</v>
      </c>
      <c r="G80" s="28">
        <f t="shared" si="18"/>
        <v>13984.290171055585</v>
      </c>
      <c r="H80" s="20">
        <f t="shared" si="14"/>
        <v>13984.290171055585</v>
      </c>
      <c r="I80" s="28">
        <f t="shared" si="15"/>
        <v>10117.701630336378</v>
      </c>
      <c r="J80" s="20">
        <f t="shared" si="16"/>
        <v>10117.701630336378</v>
      </c>
    </row>
    <row r="81" spans="1:10" ht="11.1" customHeight="1">
      <c r="A81" s="25">
        <f t="shared" si="17"/>
        <v>70</v>
      </c>
      <c r="B81" s="20">
        <f t="shared" si="10"/>
        <v>13984.290171055585</v>
      </c>
      <c r="C81" s="20">
        <f t="shared" si="11"/>
        <v>11702.764001881516</v>
      </c>
      <c r="D81" s="20">
        <f t="shared" si="12"/>
        <v>2281.5261691740689</v>
      </c>
      <c r="E81" s="26">
        <f t="shared" si="13"/>
        <v>1870160.7141318687</v>
      </c>
      <c r="F81" s="31">
        <v>37257</v>
      </c>
      <c r="G81" s="28">
        <f t="shared" si="18"/>
        <v>13984.290171055585</v>
      </c>
      <c r="H81" s="20">
        <f t="shared" si="14"/>
        <v>13984.290171055585</v>
      </c>
      <c r="I81" s="28">
        <f t="shared" si="15"/>
        <v>10122.378050434685</v>
      </c>
      <c r="J81" s="20">
        <f t="shared" si="16"/>
        <v>10122.378050434685</v>
      </c>
    </row>
    <row r="82" spans="1:10" ht="11.1" customHeight="1">
      <c r="A82" s="25">
        <f t="shared" si="17"/>
        <v>71</v>
      </c>
      <c r="B82" s="20">
        <f t="shared" si="10"/>
        <v>13984.290171055585</v>
      </c>
      <c r="C82" s="20">
        <f t="shared" si="11"/>
        <v>11688.504463324178</v>
      </c>
      <c r="D82" s="20">
        <f t="shared" si="12"/>
        <v>2295.7857077314075</v>
      </c>
      <c r="E82" s="26">
        <f t="shared" si="13"/>
        <v>1867864.9284241372</v>
      </c>
      <c r="F82" s="31">
        <v>37288</v>
      </c>
      <c r="G82" s="28">
        <f t="shared" si="18"/>
        <v>13984.290171055585</v>
      </c>
      <c r="H82" s="20">
        <f t="shared" si="14"/>
        <v>13984.290171055585</v>
      </c>
      <c r="I82" s="28">
        <f t="shared" si="15"/>
        <v>10127.083698158607</v>
      </c>
      <c r="J82" s="20">
        <f t="shared" si="16"/>
        <v>10127.083698158607</v>
      </c>
    </row>
    <row r="83" spans="1:10" ht="11.1" customHeight="1">
      <c r="A83" s="25">
        <f t="shared" si="17"/>
        <v>72</v>
      </c>
      <c r="B83" s="20">
        <f t="shared" si="10"/>
        <v>13984.290171055585</v>
      </c>
      <c r="C83" s="20">
        <f t="shared" si="11"/>
        <v>11674.155802650857</v>
      </c>
      <c r="D83" s="20">
        <f t="shared" si="12"/>
        <v>2310.1343684047279</v>
      </c>
      <c r="E83" s="26">
        <f t="shared" si="13"/>
        <v>1865554.7940557324</v>
      </c>
      <c r="F83" s="31">
        <v>37316</v>
      </c>
      <c r="G83" s="28">
        <f t="shared" si="18"/>
        <v>13984.290171055585</v>
      </c>
      <c r="H83" s="20">
        <f t="shared" si="14"/>
        <v>13984.290171055585</v>
      </c>
      <c r="I83" s="28">
        <f t="shared" si="15"/>
        <v>10131.818756180803</v>
      </c>
      <c r="J83" s="20">
        <f t="shared" si="16"/>
        <v>10131.818756180803</v>
      </c>
    </row>
    <row r="84" spans="1:10" ht="11.1" customHeight="1">
      <c r="A84" s="25">
        <f t="shared" si="17"/>
        <v>73</v>
      </c>
      <c r="B84" s="20">
        <f t="shared" si="10"/>
        <v>13984.290171055585</v>
      </c>
      <c r="C84" s="20">
        <f t="shared" si="11"/>
        <v>11659.717462848326</v>
      </c>
      <c r="D84" s="20">
        <f t="shared" si="12"/>
        <v>2324.572708207259</v>
      </c>
      <c r="E84" s="26">
        <f t="shared" si="13"/>
        <v>1863230.2213475253</v>
      </c>
      <c r="F84" s="31">
        <v>37347</v>
      </c>
      <c r="G84" s="28">
        <f t="shared" si="18"/>
        <v>13984.290171055585</v>
      </c>
      <c r="H84" s="20">
        <f t="shared" si="14"/>
        <v>13984.290171055585</v>
      </c>
      <c r="I84" s="28">
        <f t="shared" si="15"/>
        <v>10136.583408315637</v>
      </c>
      <c r="J84" s="20">
        <f t="shared" si="16"/>
        <v>10136.583408315637</v>
      </c>
    </row>
    <row r="85" spans="1:10" ht="11.1" customHeight="1">
      <c r="A85" s="25">
        <f t="shared" si="17"/>
        <v>74</v>
      </c>
      <c r="B85" s="20">
        <f t="shared" si="10"/>
        <v>13984.290171055585</v>
      </c>
      <c r="C85" s="20">
        <f t="shared" si="11"/>
        <v>11645.188883422032</v>
      </c>
      <c r="D85" s="20">
        <f t="shared" si="12"/>
        <v>2339.1012876335535</v>
      </c>
      <c r="E85" s="26">
        <f t="shared" si="13"/>
        <v>1860891.1200598916</v>
      </c>
      <c r="F85" s="31">
        <v>37377</v>
      </c>
      <c r="G85" s="28">
        <f t="shared" si="18"/>
        <v>13984.290171055585</v>
      </c>
      <c r="H85" s="20">
        <f t="shared" si="14"/>
        <v>13984.290171055585</v>
      </c>
      <c r="I85" s="28">
        <f t="shared" si="15"/>
        <v>10141.377839526314</v>
      </c>
      <c r="J85" s="20">
        <f t="shared" si="16"/>
        <v>10141.377839526314</v>
      </c>
    </row>
    <row r="86" spans="1:10" ht="11.1" customHeight="1">
      <c r="A86" s="25">
        <f t="shared" si="17"/>
        <v>75</v>
      </c>
      <c r="B86" s="20">
        <f t="shared" si="10"/>
        <v>13984.290171055585</v>
      </c>
      <c r="C86" s="20">
        <f t="shared" si="11"/>
        <v>11630.569500374322</v>
      </c>
      <c r="D86" s="20">
        <f t="shared" si="12"/>
        <v>2353.7206706812631</v>
      </c>
      <c r="E86" s="26">
        <f t="shared" si="13"/>
        <v>1858537.3993892104</v>
      </c>
      <c r="F86" s="31">
        <v>37408</v>
      </c>
      <c r="G86" s="28">
        <f t="shared" si="18"/>
        <v>13984.290171055585</v>
      </c>
      <c r="H86" s="20">
        <f t="shared" si="14"/>
        <v>13984.290171055585</v>
      </c>
      <c r="I86" s="28">
        <f t="shared" si="15"/>
        <v>10146.202235932058</v>
      </c>
      <c r="J86" s="20">
        <f t="shared" si="16"/>
        <v>10146.202235932058</v>
      </c>
    </row>
    <row r="87" spans="1:10" ht="11.1" customHeight="1">
      <c r="A87" s="25">
        <f t="shared" si="17"/>
        <v>76</v>
      </c>
      <c r="B87" s="20">
        <f t="shared" si="10"/>
        <v>13984.290171055585</v>
      </c>
      <c r="C87" s="20">
        <f t="shared" si="11"/>
        <v>11615.858746182565</v>
      </c>
      <c r="D87" s="20">
        <f t="shared" si="12"/>
        <v>2368.4314248730207</v>
      </c>
      <c r="E87" s="26">
        <f t="shared" si="13"/>
        <v>1856168.9679643374</v>
      </c>
      <c r="F87" s="31">
        <v>37438</v>
      </c>
      <c r="G87" s="28">
        <f t="shared" si="18"/>
        <v>13984.290171055585</v>
      </c>
      <c r="H87" s="20">
        <f t="shared" si="14"/>
        <v>13984.290171055585</v>
      </c>
      <c r="I87" s="28">
        <f t="shared" si="15"/>
        <v>10151.056784815339</v>
      </c>
      <c r="J87" s="20">
        <f t="shared" si="16"/>
        <v>10151.056784815339</v>
      </c>
    </row>
    <row r="88" spans="1:10" ht="11.1" customHeight="1">
      <c r="A88" s="25">
        <f t="shared" si="17"/>
        <v>77</v>
      </c>
      <c r="B88" s="20">
        <f t="shared" si="10"/>
        <v>13984.290171055585</v>
      </c>
      <c r="C88" s="20">
        <f t="shared" si="11"/>
        <v>11601.056049777108</v>
      </c>
      <c r="D88" s="20">
        <f t="shared" si="12"/>
        <v>2383.2341212784777</v>
      </c>
      <c r="E88" s="26">
        <f t="shared" si="13"/>
        <v>1853785.733843059</v>
      </c>
      <c r="F88" s="31">
        <v>37469</v>
      </c>
      <c r="G88" s="28">
        <f t="shared" si="18"/>
        <v>13984.290171055585</v>
      </c>
      <c r="H88" s="20">
        <f t="shared" si="14"/>
        <v>13984.290171055585</v>
      </c>
      <c r="I88" s="28">
        <f t="shared" si="15"/>
        <v>10155.941674629139</v>
      </c>
      <c r="J88" s="20">
        <f t="shared" si="16"/>
        <v>10155.941674629139</v>
      </c>
    </row>
    <row r="89" spans="1:10" ht="11.1" customHeight="1">
      <c r="A89" s="25">
        <f t="shared" si="17"/>
        <v>78</v>
      </c>
      <c r="B89" s="20">
        <f t="shared" si="10"/>
        <v>13984.290171055585</v>
      </c>
      <c r="C89" s="20">
        <f t="shared" si="11"/>
        <v>11586.160836519119</v>
      </c>
      <c r="D89" s="20">
        <f t="shared" si="12"/>
        <v>2398.1293345364666</v>
      </c>
      <c r="E89" s="26">
        <f t="shared" si="13"/>
        <v>1851387.6045085227</v>
      </c>
      <c r="F89" s="31">
        <v>37500</v>
      </c>
      <c r="G89" s="28">
        <f t="shared" si="18"/>
        <v>13984.290171055585</v>
      </c>
      <c r="H89" s="20">
        <f t="shared" si="14"/>
        <v>13984.290171055585</v>
      </c>
      <c r="I89" s="28">
        <f t="shared" si="15"/>
        <v>10160.857095004276</v>
      </c>
      <c r="J89" s="20">
        <f t="shared" si="16"/>
        <v>10160.857095004276</v>
      </c>
    </row>
    <row r="90" spans="1:10" ht="11.1" customHeight="1">
      <c r="A90" s="25">
        <f t="shared" si="17"/>
        <v>79</v>
      </c>
      <c r="B90" s="20">
        <f t="shared" si="10"/>
        <v>13984.290171055585</v>
      </c>
      <c r="C90" s="20">
        <f t="shared" si="11"/>
        <v>11571.172528178266</v>
      </c>
      <c r="D90" s="20">
        <f t="shared" si="12"/>
        <v>2413.1176428773197</v>
      </c>
      <c r="E90" s="26">
        <f t="shared" si="13"/>
        <v>1848974.4868656453</v>
      </c>
      <c r="F90" s="31">
        <v>37530</v>
      </c>
      <c r="G90" s="28">
        <f t="shared" si="18"/>
        <v>13984.290171055585</v>
      </c>
      <c r="H90" s="20">
        <f t="shared" si="14"/>
        <v>13984.290171055585</v>
      </c>
      <c r="I90" s="28">
        <f t="shared" si="15"/>
        <v>10165.803236756758</v>
      </c>
      <c r="J90" s="20">
        <f t="shared" si="16"/>
        <v>10165.803236756758</v>
      </c>
    </row>
    <row r="91" spans="1:10" ht="11.1" customHeight="1">
      <c r="A91" s="25">
        <f t="shared" si="17"/>
        <v>80</v>
      </c>
      <c r="B91" s="20">
        <f t="shared" si="10"/>
        <v>13984.290171055585</v>
      </c>
      <c r="C91" s="20">
        <f t="shared" si="11"/>
        <v>11556.090542910284</v>
      </c>
      <c r="D91" s="20">
        <f t="shared" si="12"/>
        <v>2428.1996281453012</v>
      </c>
      <c r="E91" s="26">
        <f t="shared" si="13"/>
        <v>1846546.2872375001</v>
      </c>
      <c r="F91" s="31">
        <v>37561</v>
      </c>
      <c r="G91" s="28">
        <f t="shared" si="18"/>
        <v>13984.290171055585</v>
      </c>
      <c r="H91" s="20">
        <f t="shared" si="14"/>
        <v>13984.290171055585</v>
      </c>
      <c r="I91" s="28">
        <f t="shared" si="15"/>
        <v>10170.780291895191</v>
      </c>
      <c r="J91" s="20">
        <f t="shared" si="16"/>
        <v>10170.780291895191</v>
      </c>
    </row>
    <row r="92" spans="1:10" ht="11.1" customHeight="1">
      <c r="A92" s="25">
        <f t="shared" si="17"/>
        <v>81</v>
      </c>
      <c r="B92" s="20">
        <f t="shared" si="10"/>
        <v>13984.290171055585</v>
      </c>
      <c r="C92" s="20">
        <f t="shared" si="11"/>
        <v>11540.914295234375</v>
      </c>
      <c r="D92" s="20">
        <f t="shared" si="12"/>
        <v>2443.3758758212098</v>
      </c>
      <c r="E92" s="26">
        <f t="shared" si="13"/>
        <v>1844102.911361679</v>
      </c>
      <c r="F92" s="31">
        <v>37591</v>
      </c>
      <c r="G92" s="28">
        <f t="shared" si="18"/>
        <v>13984.290171055585</v>
      </c>
      <c r="H92" s="20">
        <f t="shared" si="14"/>
        <v>13984.290171055585</v>
      </c>
      <c r="I92" s="28">
        <f t="shared" si="15"/>
        <v>10175.788453628242</v>
      </c>
      <c r="J92" s="20">
        <f t="shared" si="16"/>
        <v>10175.788453628242</v>
      </c>
    </row>
    <row r="93" spans="1:10" ht="11.1" customHeight="1">
      <c r="A93" s="25">
        <f t="shared" si="17"/>
        <v>82</v>
      </c>
      <c r="B93" s="20">
        <f t="shared" si="10"/>
        <v>13984.290171055585</v>
      </c>
      <c r="C93" s="20">
        <f t="shared" si="11"/>
        <v>11525.643196010495</v>
      </c>
      <c r="D93" s="20">
        <f t="shared" si="12"/>
        <v>2458.6469750450906</v>
      </c>
      <c r="E93" s="26">
        <f t="shared" si="13"/>
        <v>1841644.2643866339</v>
      </c>
      <c r="F93" s="31">
        <v>37622</v>
      </c>
      <c r="G93" s="28">
        <f t="shared" si="18"/>
        <v>13984.290171055585</v>
      </c>
      <c r="H93" s="20">
        <f t="shared" si="14"/>
        <v>13984.290171055585</v>
      </c>
      <c r="I93" s="28">
        <f t="shared" si="15"/>
        <v>10180.827916372122</v>
      </c>
      <c r="J93" s="20">
        <f t="shared" si="16"/>
        <v>10180.827916372122</v>
      </c>
    </row>
    <row r="94" spans="1:10" ht="11.1" customHeight="1">
      <c r="A94" s="25">
        <f t="shared" si="17"/>
        <v>83</v>
      </c>
      <c r="B94" s="20">
        <f t="shared" si="10"/>
        <v>13984.290171055585</v>
      </c>
      <c r="C94" s="20">
        <f t="shared" si="11"/>
        <v>11510.276652416462</v>
      </c>
      <c r="D94" s="20">
        <f t="shared" si="12"/>
        <v>2474.0135186391235</v>
      </c>
      <c r="E94" s="26">
        <f t="shared" si="13"/>
        <v>1839170.2508679947</v>
      </c>
      <c r="F94" s="31">
        <v>37653</v>
      </c>
      <c r="G94" s="28">
        <f t="shared" si="18"/>
        <v>13984.290171055585</v>
      </c>
      <c r="H94" s="20">
        <f t="shared" si="14"/>
        <v>13984.290171055585</v>
      </c>
      <c r="I94" s="28">
        <f t="shared" si="15"/>
        <v>10185.898875758154</v>
      </c>
      <c r="J94" s="20">
        <f t="shared" si="16"/>
        <v>10185.898875758154</v>
      </c>
    </row>
    <row r="95" spans="1:10" ht="11.1" customHeight="1">
      <c r="A95" s="25">
        <f t="shared" si="17"/>
        <v>84</v>
      </c>
      <c r="B95" s="20">
        <f t="shared" si="10"/>
        <v>13984.290171055585</v>
      </c>
      <c r="C95" s="20">
        <f t="shared" si="11"/>
        <v>11494.814067924968</v>
      </c>
      <c r="D95" s="20">
        <f t="shared" si="12"/>
        <v>2489.476103130617</v>
      </c>
      <c r="E95" s="26">
        <f t="shared" si="13"/>
        <v>1836680.774764864</v>
      </c>
      <c r="F95" s="31">
        <v>37681</v>
      </c>
      <c r="G95" s="28">
        <f t="shared" si="18"/>
        <v>13984.290171055585</v>
      </c>
      <c r="H95" s="20">
        <f t="shared" si="14"/>
        <v>13984.290171055585</v>
      </c>
      <c r="I95" s="28">
        <f t="shared" si="15"/>
        <v>10191.001528640345</v>
      </c>
      <c r="J95" s="20">
        <f t="shared" si="16"/>
        <v>10191.001528640345</v>
      </c>
    </row>
    <row r="96" spans="1:10" ht="11.1" customHeight="1">
      <c r="A96" s="25">
        <f t="shared" si="17"/>
        <v>85</v>
      </c>
      <c r="B96" s="20">
        <f t="shared" si="10"/>
        <v>13984.290171055585</v>
      </c>
      <c r="C96" s="20">
        <f t="shared" si="11"/>
        <v>11479.254842280401</v>
      </c>
      <c r="D96" s="20">
        <f t="shared" si="12"/>
        <v>2505.0353287751841</v>
      </c>
      <c r="E96" s="26">
        <f t="shared" si="13"/>
        <v>1834175.7394360888</v>
      </c>
      <c r="F96" s="31">
        <v>37712</v>
      </c>
      <c r="G96" s="28">
        <f t="shared" si="18"/>
        <v>13984.290171055585</v>
      </c>
      <c r="H96" s="20">
        <f t="shared" si="14"/>
        <v>13984.290171055585</v>
      </c>
      <c r="I96" s="28">
        <f t="shared" si="15"/>
        <v>10196.136073103053</v>
      </c>
      <c r="J96" s="20">
        <f t="shared" si="16"/>
        <v>10196.136073103053</v>
      </c>
    </row>
    <row r="97" spans="1:10" ht="11.1" customHeight="1">
      <c r="A97" s="25">
        <f t="shared" si="17"/>
        <v>86</v>
      </c>
      <c r="B97" s="20">
        <f t="shared" si="10"/>
        <v>13984.290171055585</v>
      </c>
      <c r="C97" s="20">
        <f t="shared" si="11"/>
        <v>11463.598371475555</v>
      </c>
      <c r="D97" s="20">
        <f t="shared" si="12"/>
        <v>2520.6917995800304</v>
      </c>
      <c r="E97" s="26">
        <f t="shared" si="13"/>
        <v>1831655.0476365087</v>
      </c>
      <c r="F97" s="31">
        <v>37742</v>
      </c>
      <c r="G97" s="28">
        <f t="shared" si="18"/>
        <v>13984.290171055585</v>
      </c>
      <c r="H97" s="20">
        <f t="shared" si="14"/>
        <v>13984.290171055585</v>
      </c>
      <c r="I97" s="28">
        <f t="shared" si="15"/>
        <v>10201.302708468651</v>
      </c>
      <c r="J97" s="20">
        <f t="shared" si="16"/>
        <v>10201.302708468651</v>
      </c>
    </row>
    <row r="98" spans="1:10" ht="11.1" customHeight="1">
      <c r="A98" s="25">
        <f t="shared" si="17"/>
        <v>87</v>
      </c>
      <c r="B98" s="20">
        <f t="shared" si="10"/>
        <v>13984.290171055585</v>
      </c>
      <c r="C98" s="20">
        <f t="shared" si="11"/>
        <v>11447.844047728178</v>
      </c>
      <c r="D98" s="20">
        <f t="shared" si="12"/>
        <v>2536.4461233274069</v>
      </c>
      <c r="E98" s="26">
        <f t="shared" si="13"/>
        <v>1829118.6015131813</v>
      </c>
      <c r="F98" s="31">
        <v>37773</v>
      </c>
      <c r="G98" s="28">
        <f t="shared" si="18"/>
        <v>13984.290171055585</v>
      </c>
      <c r="H98" s="20">
        <f t="shared" si="14"/>
        <v>13984.290171055585</v>
      </c>
      <c r="I98" s="28">
        <f t="shared" si="15"/>
        <v>10206.501635305285</v>
      </c>
      <c r="J98" s="20">
        <f t="shared" si="16"/>
        <v>10206.501635305285</v>
      </c>
    </row>
    <row r="99" spans="1:10" ht="11.1" customHeight="1">
      <c r="A99" s="25">
        <f t="shared" si="17"/>
        <v>88</v>
      </c>
      <c r="B99" s="20">
        <f t="shared" si="10"/>
        <v>13984.290171055585</v>
      </c>
      <c r="C99" s="20">
        <f t="shared" si="11"/>
        <v>11431.991259457383</v>
      </c>
      <c r="D99" s="20">
        <f t="shared" si="12"/>
        <v>2552.2989115982018</v>
      </c>
      <c r="E99" s="26">
        <f t="shared" si="13"/>
        <v>1826566.3026015831</v>
      </c>
      <c r="F99" s="31">
        <v>37803</v>
      </c>
      <c r="G99" s="28">
        <f t="shared" si="18"/>
        <v>13984.290171055585</v>
      </c>
      <c r="H99" s="20">
        <f t="shared" si="14"/>
        <v>13984.290171055585</v>
      </c>
      <c r="I99" s="28">
        <f t="shared" si="15"/>
        <v>10211.733055434648</v>
      </c>
      <c r="J99" s="20">
        <f t="shared" si="16"/>
        <v>10211.733055434648</v>
      </c>
    </row>
    <row r="100" spans="1:10" ht="11.1" customHeight="1">
      <c r="A100" s="25">
        <f t="shared" si="17"/>
        <v>89</v>
      </c>
      <c r="B100" s="20">
        <f t="shared" si="10"/>
        <v>13984.290171055585</v>
      </c>
      <c r="C100" s="20">
        <f t="shared" si="11"/>
        <v>11416.039391259894</v>
      </c>
      <c r="D100" s="20">
        <f t="shared" si="12"/>
        <v>2568.2507797956914</v>
      </c>
      <c r="E100" s="26">
        <f t="shared" si="13"/>
        <v>1823998.0518217874</v>
      </c>
      <c r="F100" s="31">
        <v>37834</v>
      </c>
      <c r="G100" s="28">
        <f t="shared" si="18"/>
        <v>13984.290171055585</v>
      </c>
      <c r="H100" s="20">
        <f t="shared" si="14"/>
        <v>13984.290171055585</v>
      </c>
      <c r="I100" s="28">
        <f t="shared" si="15"/>
        <v>10216.99717193982</v>
      </c>
      <c r="J100" s="20">
        <f t="shared" si="16"/>
        <v>10216.99717193982</v>
      </c>
    </row>
    <row r="101" spans="1:10" ht="11.1" customHeight="1">
      <c r="A101" s="25">
        <f t="shared" si="17"/>
        <v>90</v>
      </c>
      <c r="B101" s="20">
        <f t="shared" si="10"/>
        <v>13984.290171055585</v>
      </c>
      <c r="C101" s="20">
        <f t="shared" si="11"/>
        <v>11399.987823886171</v>
      </c>
      <c r="D101" s="20">
        <f t="shared" si="12"/>
        <v>2584.3023471694141</v>
      </c>
      <c r="E101" s="26">
        <f t="shared" si="13"/>
        <v>1821413.7494746179</v>
      </c>
      <c r="F101" s="31">
        <v>37865</v>
      </c>
      <c r="G101" s="28">
        <f t="shared" si="18"/>
        <v>13984.290171055585</v>
      </c>
      <c r="H101" s="20">
        <f t="shared" si="14"/>
        <v>13984.290171055585</v>
      </c>
      <c r="I101" s="28">
        <f t="shared" si="15"/>
        <v>10222.294189173148</v>
      </c>
      <c r="J101" s="20">
        <f t="shared" si="16"/>
        <v>10222.294189173148</v>
      </c>
    </row>
    <row r="102" spans="1:10" ht="11.1" customHeight="1">
      <c r="A102" s="25">
        <f t="shared" si="17"/>
        <v>91</v>
      </c>
      <c r="B102" s="20">
        <f t="shared" si="10"/>
        <v>13984.290171055585</v>
      </c>
      <c r="C102" s="20">
        <f t="shared" si="11"/>
        <v>11383.83593421636</v>
      </c>
      <c r="D102" s="20">
        <f t="shared" si="12"/>
        <v>2600.4542368392249</v>
      </c>
      <c r="E102" s="26">
        <f t="shared" si="13"/>
        <v>1818813.2952377787</v>
      </c>
      <c r="F102" s="31">
        <v>37895</v>
      </c>
      <c r="G102" s="28">
        <f t="shared" si="18"/>
        <v>13984.290171055585</v>
      </c>
      <c r="H102" s="20">
        <f t="shared" si="14"/>
        <v>13984.290171055585</v>
      </c>
      <c r="I102" s="28">
        <f t="shared" si="15"/>
        <v>10227.624312764186</v>
      </c>
      <c r="J102" s="20">
        <f t="shared" si="16"/>
        <v>10227.624312764186</v>
      </c>
    </row>
    <row r="103" spans="1:10" ht="11.1" customHeight="1">
      <c r="A103" s="25">
        <f t="shared" si="17"/>
        <v>92</v>
      </c>
      <c r="B103" s="20">
        <f t="shared" si="10"/>
        <v>13984.290171055585</v>
      </c>
      <c r="C103" s="20">
        <f t="shared" si="11"/>
        <v>11367.583095236116</v>
      </c>
      <c r="D103" s="20">
        <f t="shared" si="12"/>
        <v>2616.7070758194695</v>
      </c>
      <c r="E103" s="26">
        <f t="shared" si="13"/>
        <v>1816196.5881619593</v>
      </c>
      <c r="F103" s="31">
        <v>37926</v>
      </c>
      <c r="G103" s="28">
        <f t="shared" si="18"/>
        <v>13984.290171055585</v>
      </c>
      <c r="H103" s="20">
        <f t="shared" si="14"/>
        <v>13984.290171055585</v>
      </c>
      <c r="I103" s="28">
        <f t="shared" si="15"/>
        <v>10232.987749627668</v>
      </c>
      <c r="J103" s="20">
        <f t="shared" si="16"/>
        <v>10232.987749627668</v>
      </c>
    </row>
    <row r="104" spans="1:10" ht="11.1" customHeight="1">
      <c r="A104" s="25">
        <f t="shared" si="17"/>
        <v>93</v>
      </c>
      <c r="B104" s="20">
        <f t="shared" si="10"/>
        <v>13984.290171055585</v>
      </c>
      <c r="C104" s="20">
        <f t="shared" si="11"/>
        <v>11351.228676012244</v>
      </c>
      <c r="D104" s="20">
        <f t="shared" si="12"/>
        <v>2633.061495043341</v>
      </c>
      <c r="E104" s="26">
        <f t="shared" si="13"/>
        <v>1813563.526666916</v>
      </c>
      <c r="F104" s="31">
        <v>37956</v>
      </c>
      <c r="G104" s="28">
        <f t="shared" si="18"/>
        <v>13984.290171055585</v>
      </c>
      <c r="H104" s="20">
        <f t="shared" si="14"/>
        <v>13984.290171055585</v>
      </c>
      <c r="I104" s="28">
        <f t="shared" si="15"/>
        <v>10238.384707971545</v>
      </c>
      <c r="J104" s="20">
        <f t="shared" si="16"/>
        <v>10238.384707971545</v>
      </c>
    </row>
    <row r="105" spans="1:10" ht="11.1" customHeight="1">
      <c r="A105" s="25">
        <f t="shared" si="17"/>
        <v>94</v>
      </c>
      <c r="B105" s="20">
        <f t="shared" si="10"/>
        <v>13984.290171055585</v>
      </c>
      <c r="C105" s="20">
        <f t="shared" si="11"/>
        <v>11334.772041668226</v>
      </c>
      <c r="D105" s="20">
        <f t="shared" si="12"/>
        <v>2649.5181293873593</v>
      </c>
      <c r="E105" s="26">
        <f t="shared" si="13"/>
        <v>1810914.0085375286</v>
      </c>
      <c r="F105" s="31">
        <v>37987</v>
      </c>
      <c r="G105" s="28">
        <f t="shared" si="18"/>
        <v>13984.290171055585</v>
      </c>
      <c r="H105" s="20">
        <f t="shared" si="14"/>
        <v>13984.290171055585</v>
      </c>
      <c r="I105" s="28">
        <f t="shared" si="15"/>
        <v>10243.81539730507</v>
      </c>
      <c r="J105" s="20">
        <f t="shared" si="16"/>
        <v>10243.81539730507</v>
      </c>
    </row>
    <row r="106" spans="1:10" ht="11.1" customHeight="1">
      <c r="A106" s="25">
        <f t="shared" si="17"/>
        <v>95</v>
      </c>
      <c r="B106" s="20">
        <f t="shared" si="10"/>
        <v>13984.290171055585</v>
      </c>
      <c r="C106" s="20">
        <f t="shared" si="11"/>
        <v>11318.212553359554</v>
      </c>
      <c r="D106" s="20">
        <f t="shared" si="12"/>
        <v>2666.0776176960317</v>
      </c>
      <c r="E106" s="26">
        <f t="shared" si="13"/>
        <v>1808247.9309198325</v>
      </c>
      <c r="F106" s="31">
        <v>38018</v>
      </c>
      <c r="G106" s="28">
        <f t="shared" si="18"/>
        <v>13984.290171055585</v>
      </c>
      <c r="H106" s="20">
        <f t="shared" si="14"/>
        <v>13984.290171055585</v>
      </c>
      <c r="I106" s="28">
        <f t="shared" si="15"/>
        <v>10249.280028446932</v>
      </c>
      <c r="J106" s="20">
        <f t="shared" si="16"/>
        <v>10249.280028446932</v>
      </c>
    </row>
    <row r="107" spans="1:10" ht="11.1" customHeight="1">
      <c r="A107" s="25">
        <f t="shared" si="17"/>
        <v>96</v>
      </c>
      <c r="B107" s="20">
        <f t="shared" si="10"/>
        <v>13984.290171055585</v>
      </c>
      <c r="C107" s="20">
        <f t="shared" si="11"/>
        <v>11301.549568248955</v>
      </c>
      <c r="D107" s="20">
        <f t="shared" si="12"/>
        <v>2682.7406028066307</v>
      </c>
      <c r="E107" s="26">
        <f t="shared" si="13"/>
        <v>1805565.1903170259</v>
      </c>
      <c r="F107" s="31">
        <v>38047</v>
      </c>
      <c r="G107" s="28">
        <f t="shared" si="18"/>
        <v>1837605.1323912516</v>
      </c>
      <c r="H107" s="20">
        <f t="shared" si="14"/>
        <v>13984.290171055585</v>
      </c>
      <c r="I107" s="28">
        <f t="shared" si="15"/>
        <v>1827917.2559056834</v>
      </c>
      <c r="J107" s="20">
        <f t="shared" si="16"/>
        <v>10254.77881353343</v>
      </c>
    </row>
    <row r="108" spans="1:10" ht="11.1" customHeight="1">
      <c r="A108" s="25">
        <f t="shared" si="17"/>
        <v>97</v>
      </c>
      <c r="B108" s="20">
        <f t="shared" si="10"/>
        <v>13984.290171055585</v>
      </c>
      <c r="C108" s="20">
        <f t="shared" si="11"/>
        <v>11284.782439481411</v>
      </c>
      <c r="D108" s="20">
        <f t="shared" si="12"/>
        <v>2699.5077315741746</v>
      </c>
      <c r="E108" s="26">
        <f t="shared" si="13"/>
        <v>1802865.6825854518</v>
      </c>
      <c r="F108" s="31">
        <v>38078</v>
      </c>
      <c r="G108" s="28">
        <f t="shared" si="18"/>
        <v>0</v>
      </c>
      <c r="H108" s="20">
        <f t="shared" si="14"/>
        <v>13984.290171055585</v>
      </c>
      <c r="I108" s="28">
        <f t="shared" si="15"/>
        <v>0</v>
      </c>
      <c r="J108" s="20">
        <f t="shared" si="16"/>
        <v>10260.311966026718</v>
      </c>
    </row>
    <row r="109" spans="1:10" ht="11.1" customHeight="1">
      <c r="A109" s="25">
        <f t="shared" si="17"/>
        <v>98</v>
      </c>
      <c r="B109" s="20">
        <f t="shared" si="10"/>
        <v>13984.290171055585</v>
      </c>
      <c r="C109" s="20">
        <f t="shared" si="11"/>
        <v>11267.910516159072</v>
      </c>
      <c r="D109" s="20">
        <f t="shared" si="12"/>
        <v>2716.3796548965129</v>
      </c>
      <c r="E109" s="26">
        <f t="shared" si="13"/>
        <v>1800149.3029305553</v>
      </c>
      <c r="F109" s="31">
        <v>38108</v>
      </c>
      <c r="G109" s="28">
        <f t="shared" si="18"/>
        <v>0</v>
      </c>
      <c r="H109" s="20">
        <f t="shared" si="14"/>
        <v>13984.290171055585</v>
      </c>
      <c r="I109" s="28">
        <f t="shared" si="15"/>
        <v>0</v>
      </c>
      <c r="J109" s="20">
        <f t="shared" si="16"/>
        <v>10265.879700723091</v>
      </c>
    </row>
    <row r="110" spans="1:10" ht="11.1" customHeight="1">
      <c r="A110" s="25">
        <f t="shared" si="17"/>
        <v>99</v>
      </c>
      <c r="B110" s="20">
        <f t="shared" si="10"/>
        <v>13984.290171055585</v>
      </c>
      <c r="C110" s="20">
        <f t="shared" si="11"/>
        <v>11250.93314331597</v>
      </c>
      <c r="D110" s="20">
        <f t="shared" si="12"/>
        <v>2733.3570277396157</v>
      </c>
      <c r="E110" s="26">
        <f t="shared" si="13"/>
        <v>1797415.9459028158</v>
      </c>
      <c r="F110" s="31">
        <v>38139</v>
      </c>
      <c r="G110" s="28">
        <f t="shared" si="18"/>
        <v>0</v>
      </c>
      <c r="H110" s="20">
        <f t="shared" si="14"/>
        <v>13984.290171055585</v>
      </c>
      <c r="I110" s="28">
        <f t="shared" si="15"/>
        <v>0</v>
      </c>
      <c r="J110" s="20">
        <f t="shared" si="16"/>
        <v>10271.482233761315</v>
      </c>
    </row>
    <row r="111" spans="1:10" ht="11.1" customHeight="1">
      <c r="A111" s="25">
        <f t="shared" si="17"/>
        <v>100</v>
      </c>
      <c r="B111" s="20">
        <f t="shared" si="10"/>
        <v>13984.290171055585</v>
      </c>
      <c r="C111" s="20">
        <f t="shared" si="11"/>
        <v>11233.849661892598</v>
      </c>
      <c r="D111" s="20">
        <f t="shared" si="12"/>
        <v>2750.4405091629869</v>
      </c>
      <c r="E111" s="26">
        <f t="shared" si="13"/>
        <v>1794665.5053936527</v>
      </c>
      <c r="F111" s="31">
        <v>38169</v>
      </c>
      <c r="G111" s="28">
        <f t="shared" si="18"/>
        <v>0</v>
      </c>
      <c r="H111" s="20">
        <f t="shared" si="14"/>
        <v>13984.290171055585</v>
      </c>
      <c r="I111" s="28">
        <f t="shared" si="15"/>
        <v>0</v>
      </c>
      <c r="J111" s="20">
        <f t="shared" si="16"/>
        <v>10277.119782631027</v>
      </c>
    </row>
    <row r="112" spans="1:10" ht="11.1" customHeight="1">
      <c r="A112" s="25">
        <f t="shared" si="17"/>
        <v>101</v>
      </c>
      <c r="B112" s="20">
        <f t="shared" si="10"/>
        <v>13984.290171055585</v>
      </c>
      <c r="C112" s="20">
        <f t="shared" si="11"/>
        <v>11216.659408710329</v>
      </c>
      <c r="D112" s="20">
        <f t="shared" si="12"/>
        <v>2767.6307623452558</v>
      </c>
      <c r="E112" s="26">
        <f t="shared" si="13"/>
        <v>1791897.8746313076</v>
      </c>
      <c r="F112" s="31">
        <v>38200</v>
      </c>
      <c r="G112" s="28">
        <f t="shared" si="18"/>
        <v>0</v>
      </c>
      <c r="H112" s="20">
        <f t="shared" si="14"/>
        <v>13984.290171055585</v>
      </c>
      <c r="I112" s="28">
        <f t="shared" si="15"/>
        <v>0</v>
      </c>
      <c r="J112" s="20">
        <f t="shared" si="16"/>
        <v>10282.792566181177</v>
      </c>
    </row>
    <row r="113" spans="1:10" ht="11.1" customHeight="1">
      <c r="A113" s="25">
        <f t="shared" si="17"/>
        <v>102</v>
      </c>
      <c r="B113" s="20">
        <f t="shared" si="10"/>
        <v>13984.290171055585</v>
      </c>
      <c r="C113" s="20">
        <f t="shared" si="11"/>
        <v>11199.361716445672</v>
      </c>
      <c r="D113" s="20">
        <f t="shared" si="12"/>
        <v>2784.9284546099134</v>
      </c>
      <c r="E113" s="26">
        <f t="shared" si="13"/>
        <v>1789112.9461766977</v>
      </c>
      <c r="F113" s="31">
        <v>38231</v>
      </c>
      <c r="G113" s="28">
        <f t="shared" si="18"/>
        <v>0</v>
      </c>
      <c r="H113" s="20">
        <f t="shared" si="14"/>
        <v>13984.290171055585</v>
      </c>
      <c r="I113" s="28">
        <f t="shared" si="15"/>
        <v>0</v>
      </c>
      <c r="J113" s="20">
        <f t="shared" si="16"/>
        <v>10288.500804628513</v>
      </c>
    </row>
    <row r="114" spans="1:10" ht="11.1" customHeight="1">
      <c r="A114" s="25">
        <f t="shared" si="17"/>
        <v>103</v>
      </c>
      <c r="B114" s="20">
        <f t="shared" si="10"/>
        <v>13984.290171055585</v>
      </c>
      <c r="C114" s="20">
        <f t="shared" si="11"/>
        <v>11181.955913604361</v>
      </c>
      <c r="D114" s="20">
        <f t="shared" si="12"/>
        <v>2802.3342574512244</v>
      </c>
      <c r="E114" s="26">
        <f t="shared" si="13"/>
        <v>1786310.6119192466</v>
      </c>
      <c r="F114" s="31">
        <v>38261</v>
      </c>
      <c r="G114" s="28">
        <f t="shared" si="18"/>
        <v>0</v>
      </c>
      <c r="H114" s="20">
        <f t="shared" si="14"/>
        <v>13984.290171055585</v>
      </c>
      <c r="I114" s="28">
        <f t="shared" si="15"/>
        <v>0</v>
      </c>
      <c r="J114" s="20">
        <f t="shared" si="16"/>
        <v>10294.244719566146</v>
      </c>
    </row>
    <row r="115" spans="1:10" ht="11.1" customHeight="1">
      <c r="A115" s="25">
        <f t="shared" si="17"/>
        <v>104</v>
      </c>
      <c r="B115" s="20">
        <f t="shared" si="10"/>
        <v>13984.290171055585</v>
      </c>
      <c r="C115" s="20">
        <f t="shared" si="11"/>
        <v>11164.44132449529</v>
      </c>
      <c r="D115" s="20">
        <f t="shared" si="12"/>
        <v>2819.848846560295</v>
      </c>
      <c r="E115" s="26">
        <f t="shared" si="13"/>
        <v>1783490.7630726863</v>
      </c>
      <c r="F115" s="31">
        <v>38292</v>
      </c>
      <c r="G115" s="28">
        <f t="shared" si="18"/>
        <v>0</v>
      </c>
      <c r="H115" s="20">
        <f t="shared" si="14"/>
        <v>13984.290171055585</v>
      </c>
      <c r="I115" s="28">
        <f t="shared" si="15"/>
        <v>0</v>
      </c>
      <c r="J115" s="20">
        <f t="shared" si="16"/>
        <v>10300.024533972139</v>
      </c>
    </row>
    <row r="116" spans="1:10" ht="11.1" customHeight="1">
      <c r="A116" s="25">
        <f t="shared" si="17"/>
        <v>105</v>
      </c>
      <c r="B116" s="20">
        <f t="shared" si="10"/>
        <v>13984.290171055585</v>
      </c>
      <c r="C116" s="20">
        <f t="shared" si="11"/>
        <v>11146.817269204288</v>
      </c>
      <c r="D116" s="20">
        <f t="shared" si="12"/>
        <v>2837.4729018512971</v>
      </c>
      <c r="E116" s="26">
        <f t="shared" si="13"/>
        <v>1780653.2901708349</v>
      </c>
      <c r="F116" s="31">
        <v>38322</v>
      </c>
      <c r="G116" s="28">
        <f t="shared" si="18"/>
        <v>0</v>
      </c>
      <c r="H116" s="20">
        <f t="shared" si="14"/>
        <v>13984.290171055585</v>
      </c>
      <c r="I116" s="28">
        <f t="shared" si="15"/>
        <v>0</v>
      </c>
      <c r="J116" s="20">
        <f t="shared" si="16"/>
        <v>10305.840472218169</v>
      </c>
    </row>
    <row r="117" spans="1:10" ht="11.1" customHeight="1">
      <c r="A117" s="25">
        <f t="shared" si="17"/>
        <v>106</v>
      </c>
      <c r="B117" s="20">
        <f t="shared" si="10"/>
        <v>13984.290171055585</v>
      </c>
      <c r="C117" s="20">
        <f t="shared" si="11"/>
        <v>11129.083063567718</v>
      </c>
      <c r="D117" s="20">
        <f t="shared" si="12"/>
        <v>2855.2071074878677</v>
      </c>
      <c r="E117" s="26">
        <f t="shared" si="13"/>
        <v>1777798.083063347</v>
      </c>
      <c r="F117" s="31">
        <v>38353</v>
      </c>
      <c r="G117" s="28">
        <f t="shared" si="18"/>
        <v>0</v>
      </c>
      <c r="H117" s="20">
        <f t="shared" si="14"/>
        <v>13984.290171055585</v>
      </c>
      <c r="I117" s="28">
        <f t="shared" si="15"/>
        <v>0</v>
      </c>
      <c r="J117" s="20">
        <f t="shared" si="16"/>
        <v>10311.692760078238</v>
      </c>
    </row>
    <row r="118" spans="1:10" ht="11.1" customHeight="1">
      <c r="A118" s="25">
        <f t="shared" si="17"/>
        <v>107</v>
      </c>
      <c r="B118" s="20">
        <f t="shared" si="10"/>
        <v>13984.290171055585</v>
      </c>
      <c r="C118" s="20">
        <f t="shared" si="11"/>
        <v>11111.238019145918</v>
      </c>
      <c r="D118" s="20">
        <f t="shared" si="12"/>
        <v>2873.0521519096674</v>
      </c>
      <c r="E118" s="26">
        <f t="shared" si="13"/>
        <v>1774925.0309114375</v>
      </c>
      <c r="F118" s="31">
        <v>38384</v>
      </c>
      <c r="G118" s="28">
        <f t="shared" si="18"/>
        <v>0</v>
      </c>
      <c r="H118" s="20">
        <f t="shared" si="14"/>
        <v>13984.290171055585</v>
      </c>
      <c r="I118" s="28">
        <f t="shared" si="15"/>
        <v>0</v>
      </c>
      <c r="J118" s="20">
        <f t="shared" si="16"/>
        <v>10317.581624737431</v>
      </c>
    </row>
    <row r="119" spans="1:10" ht="11.1" customHeight="1">
      <c r="A119" s="25">
        <f t="shared" si="17"/>
        <v>108</v>
      </c>
      <c r="B119" s="20">
        <f t="shared" si="10"/>
        <v>13984.290171055585</v>
      </c>
      <c r="C119" s="20">
        <f t="shared" si="11"/>
        <v>11093.281443196485</v>
      </c>
      <c r="D119" s="20">
        <f t="shared" si="12"/>
        <v>2891.0087278591</v>
      </c>
      <c r="E119" s="26">
        <f t="shared" si="13"/>
        <v>1772034.0221835785</v>
      </c>
      <c r="F119" s="31">
        <v>38412</v>
      </c>
      <c r="G119" s="28">
        <f t="shared" si="18"/>
        <v>0</v>
      </c>
      <c r="H119" s="20">
        <f t="shared" si="14"/>
        <v>13984.290171055585</v>
      </c>
      <c r="I119" s="28">
        <f t="shared" si="15"/>
        <v>0</v>
      </c>
      <c r="J119" s="20">
        <f t="shared" si="16"/>
        <v>10323.507294800746</v>
      </c>
    </row>
    <row r="120" spans="1:10" ht="11.1" customHeight="1">
      <c r="A120" s="25">
        <f t="shared" si="17"/>
        <v>109</v>
      </c>
      <c r="B120" s="20">
        <f t="shared" si="10"/>
        <v>13984.290171055585</v>
      </c>
      <c r="C120" s="20">
        <f t="shared" si="11"/>
        <v>11075.212638647366</v>
      </c>
      <c r="D120" s="20">
        <f t="shared" si="12"/>
        <v>2909.0775324082188</v>
      </c>
      <c r="E120" s="26">
        <f t="shared" si="13"/>
        <v>1769124.9446511702</v>
      </c>
      <c r="F120" s="31">
        <v>38443</v>
      </c>
      <c r="G120" s="28">
        <f t="shared" si="18"/>
        <v>0</v>
      </c>
      <c r="H120" s="20">
        <f t="shared" si="14"/>
        <v>13984.290171055585</v>
      </c>
      <c r="I120" s="28">
        <f t="shared" si="15"/>
        <v>0</v>
      </c>
      <c r="J120" s="20">
        <f t="shared" si="16"/>
        <v>10329.470000301953</v>
      </c>
    </row>
    <row r="121" spans="1:10" ht="11.1" customHeight="1">
      <c r="A121" s="25">
        <f t="shared" si="17"/>
        <v>110</v>
      </c>
      <c r="B121" s="20">
        <f t="shared" si="10"/>
        <v>13984.290171055585</v>
      </c>
      <c r="C121" s="20">
        <f t="shared" si="11"/>
        <v>11057.030904069812</v>
      </c>
      <c r="D121" s="20">
        <f t="shared" si="12"/>
        <v>2927.2592669857731</v>
      </c>
      <c r="E121" s="26">
        <f t="shared" si="13"/>
        <v>1766197.6853841844</v>
      </c>
      <c r="F121" s="31">
        <v>38473</v>
      </c>
      <c r="G121" s="28">
        <f t="shared" si="18"/>
        <v>0</v>
      </c>
      <c r="H121" s="20">
        <f t="shared" si="14"/>
        <v>13984.290171055585</v>
      </c>
      <c r="I121" s="28">
        <f t="shared" si="15"/>
        <v>0</v>
      </c>
      <c r="J121" s="20">
        <f t="shared" si="16"/>
        <v>10335.469972712548</v>
      </c>
    </row>
    <row r="122" spans="1:10" ht="11.1" customHeight="1">
      <c r="A122" s="25">
        <f t="shared" si="17"/>
        <v>111</v>
      </c>
      <c r="B122" s="20">
        <f t="shared" si="10"/>
        <v>13984.290171055585</v>
      </c>
      <c r="C122" s="20">
        <f t="shared" si="11"/>
        <v>11038.735533651152</v>
      </c>
      <c r="D122" s="20">
        <f t="shared" si="12"/>
        <v>2945.5546374044334</v>
      </c>
      <c r="E122" s="26">
        <f t="shared" si="13"/>
        <v>1763252.13074678</v>
      </c>
      <c r="F122" s="31">
        <v>38504</v>
      </c>
      <c r="G122" s="28">
        <f t="shared" si="18"/>
        <v>0</v>
      </c>
      <c r="H122" s="20">
        <f t="shared" si="14"/>
        <v>13984.290171055585</v>
      </c>
      <c r="I122" s="28">
        <f t="shared" si="15"/>
        <v>0</v>
      </c>
      <c r="J122" s="20">
        <f t="shared" si="16"/>
        <v>10341.507444950705</v>
      </c>
    </row>
    <row r="123" spans="1:10" ht="11.1" customHeight="1">
      <c r="A123" s="25">
        <f t="shared" si="17"/>
        <v>112</v>
      </c>
      <c r="B123" s="20">
        <f t="shared" si="10"/>
        <v>13984.290171055585</v>
      </c>
      <c r="C123" s="20">
        <f t="shared" si="11"/>
        <v>11020.325817167373</v>
      </c>
      <c r="D123" s="20">
        <f t="shared" si="12"/>
        <v>2963.9643538882119</v>
      </c>
      <c r="E123" s="26">
        <f t="shared" si="13"/>
        <v>1760288.1663928917</v>
      </c>
      <c r="F123" s="31">
        <v>38534</v>
      </c>
      <c r="G123" s="28">
        <f t="shared" si="18"/>
        <v>0</v>
      </c>
      <c r="H123" s="20">
        <f t="shared" si="14"/>
        <v>13984.290171055585</v>
      </c>
      <c r="I123" s="28">
        <f t="shared" si="15"/>
        <v>0</v>
      </c>
      <c r="J123" s="20">
        <f t="shared" si="16"/>
        <v>10347.582651390352</v>
      </c>
    </row>
    <row r="124" spans="1:10" ht="11.1" customHeight="1">
      <c r="A124" s="25">
        <f t="shared" si="17"/>
        <v>113</v>
      </c>
      <c r="B124" s="20">
        <f t="shared" si="10"/>
        <v>13984.290171055585</v>
      </c>
      <c r="C124" s="20">
        <f t="shared" si="11"/>
        <v>11001.801039955571</v>
      </c>
      <c r="D124" s="20">
        <f t="shared" si="12"/>
        <v>2982.4891311000138</v>
      </c>
      <c r="E124" s="26">
        <f t="shared" si="13"/>
        <v>1757305.6772617917</v>
      </c>
      <c r="F124" s="31">
        <v>38565</v>
      </c>
      <c r="G124" s="28">
        <f t="shared" si="18"/>
        <v>0</v>
      </c>
      <c r="H124" s="20">
        <f t="shared" si="14"/>
        <v>13984.290171055585</v>
      </c>
      <c r="I124" s="28">
        <f t="shared" si="15"/>
        <v>0</v>
      </c>
      <c r="J124" s="20">
        <f t="shared" si="16"/>
        <v>10353.695827870246</v>
      </c>
    </row>
    <row r="125" spans="1:10" ht="11.1" customHeight="1">
      <c r="A125" s="25">
        <f t="shared" si="17"/>
        <v>114</v>
      </c>
      <c r="B125" s="20">
        <f t="shared" si="10"/>
        <v>13984.290171055585</v>
      </c>
      <c r="C125" s="20">
        <f t="shared" si="11"/>
        <v>10983.160482886196</v>
      </c>
      <c r="D125" s="20">
        <f t="shared" si="12"/>
        <v>3001.1296881693888</v>
      </c>
      <c r="E125" s="26">
        <f t="shared" si="13"/>
        <v>1754304.5475736223</v>
      </c>
      <c r="F125" s="31">
        <v>38596</v>
      </c>
      <c r="G125" s="28">
        <f t="shared" si="18"/>
        <v>0</v>
      </c>
      <c r="H125" s="20">
        <f t="shared" si="14"/>
        <v>13984.290171055585</v>
      </c>
      <c r="I125" s="28">
        <f t="shared" si="15"/>
        <v>0</v>
      </c>
      <c r="J125" s="20">
        <f t="shared" si="16"/>
        <v>10359.84721170314</v>
      </c>
    </row>
    <row r="126" spans="1:10" ht="11.1" customHeight="1">
      <c r="A126" s="25">
        <f t="shared" si="17"/>
        <v>115</v>
      </c>
      <c r="B126" s="20">
        <f t="shared" si="10"/>
        <v>13984.290171055585</v>
      </c>
      <c r="C126" s="20">
        <f t="shared" si="11"/>
        <v>10964.403422335139</v>
      </c>
      <c r="D126" s="20">
        <f t="shared" si="12"/>
        <v>3019.8867487204461</v>
      </c>
      <c r="E126" s="26">
        <f t="shared" si="13"/>
        <v>1751284.6608249019</v>
      </c>
      <c r="F126" s="31">
        <v>38626</v>
      </c>
      <c r="G126" s="28">
        <f t="shared" si="18"/>
        <v>0</v>
      </c>
      <c r="H126" s="20">
        <f t="shared" si="14"/>
        <v>13984.290171055585</v>
      </c>
      <c r="I126" s="28">
        <f t="shared" si="15"/>
        <v>0</v>
      </c>
      <c r="J126" s="20">
        <f t="shared" si="16"/>
        <v>10366.037041684989</v>
      </c>
    </row>
    <row r="127" spans="1:10" ht="11.1" customHeight="1">
      <c r="A127" s="25">
        <f t="shared" si="17"/>
        <v>116</v>
      </c>
      <c r="B127" s="20">
        <f t="shared" si="10"/>
        <v>13984.290171055585</v>
      </c>
      <c r="C127" s="20">
        <f t="shared" si="11"/>
        <v>10945.529130155635</v>
      </c>
      <c r="D127" s="20">
        <f t="shared" si="12"/>
        <v>3038.7610408999499</v>
      </c>
      <c r="E127" s="26">
        <f t="shared" si="13"/>
        <v>1748245.899784002</v>
      </c>
      <c r="F127" s="31">
        <v>38657</v>
      </c>
      <c r="G127" s="28">
        <f t="shared" si="18"/>
        <v>0</v>
      </c>
      <c r="H127" s="20">
        <f t="shared" si="14"/>
        <v>13984.290171055585</v>
      </c>
      <c r="I127" s="28">
        <f t="shared" si="15"/>
        <v>0</v>
      </c>
      <c r="J127" s="20">
        <f t="shared" si="16"/>
        <v>10372.265558104225</v>
      </c>
    </row>
    <row r="128" spans="1:10" ht="11.1" customHeight="1">
      <c r="A128" s="25">
        <f t="shared" si="17"/>
        <v>117</v>
      </c>
      <c r="B128" s="20">
        <f t="shared" si="10"/>
        <v>13984.290171055585</v>
      </c>
      <c r="C128" s="20">
        <f t="shared" si="11"/>
        <v>10926.536873650011</v>
      </c>
      <c r="D128" s="20">
        <f t="shared" si="12"/>
        <v>3057.7532974055739</v>
      </c>
      <c r="E128" s="26">
        <f t="shared" si="13"/>
        <v>1745188.1464865964</v>
      </c>
      <c r="F128" s="31">
        <v>38687</v>
      </c>
      <c r="G128" s="28">
        <f t="shared" si="18"/>
        <v>0</v>
      </c>
      <c r="H128" s="20">
        <f t="shared" si="14"/>
        <v>13984.290171055585</v>
      </c>
      <c r="I128" s="28">
        <f t="shared" si="15"/>
        <v>0</v>
      </c>
      <c r="J128" s="20">
        <f t="shared" si="16"/>
        <v>10378.533002751081</v>
      </c>
    </row>
    <row r="129" spans="1:10" ht="11.1" customHeight="1">
      <c r="A129" s="25">
        <f t="shared" si="17"/>
        <v>118</v>
      </c>
      <c r="B129" s="20">
        <f t="shared" si="10"/>
        <v>13984.290171055585</v>
      </c>
      <c r="C129" s="20">
        <f t="shared" si="11"/>
        <v>10907.425915541227</v>
      </c>
      <c r="D129" s="20">
        <f t="shared" si="12"/>
        <v>3076.8642555143579</v>
      </c>
      <c r="E129" s="26">
        <f t="shared" si="13"/>
        <v>1742111.282231082</v>
      </c>
      <c r="F129" s="31">
        <v>38718</v>
      </c>
      <c r="G129" s="28">
        <f t="shared" si="18"/>
        <v>0</v>
      </c>
      <c r="H129" s="20">
        <f t="shared" si="14"/>
        <v>13984.290171055585</v>
      </c>
      <c r="I129" s="28">
        <f t="shared" si="15"/>
        <v>0</v>
      </c>
      <c r="J129" s="20">
        <f t="shared" si="16"/>
        <v>10384.839618926981</v>
      </c>
    </row>
    <row r="130" spans="1:10" ht="11.1" customHeight="1">
      <c r="A130" s="25">
        <f t="shared" si="17"/>
        <v>119</v>
      </c>
      <c r="B130" s="20">
        <f t="shared" si="10"/>
        <v>13984.290171055585</v>
      </c>
      <c r="C130" s="20">
        <f t="shared" si="11"/>
        <v>10888.195513944262</v>
      </c>
      <c r="D130" s="20">
        <f t="shared" si="12"/>
        <v>3096.0946571113236</v>
      </c>
      <c r="E130" s="26">
        <f t="shared" si="13"/>
        <v>1739015.1875739708</v>
      </c>
      <c r="F130" s="31">
        <v>38749</v>
      </c>
      <c r="G130" s="28">
        <f t="shared" si="18"/>
        <v>0</v>
      </c>
      <c r="H130" s="20">
        <f t="shared" si="14"/>
        <v>13984.290171055585</v>
      </c>
      <c r="I130" s="28">
        <f t="shared" si="15"/>
        <v>0</v>
      </c>
      <c r="J130" s="20">
        <f t="shared" si="16"/>
        <v>10391.18565145398</v>
      </c>
    </row>
    <row r="131" spans="1:10" ht="11.1" customHeight="1">
      <c r="A131" s="25">
        <f t="shared" si="17"/>
        <v>120</v>
      </c>
      <c r="B131" s="20">
        <f t="shared" si="10"/>
        <v>13984.290171055585</v>
      </c>
      <c r="C131" s="20">
        <f t="shared" si="11"/>
        <v>10868.844922337317</v>
      </c>
      <c r="D131" s="20">
        <f t="shared" si="12"/>
        <v>3115.445248718268</v>
      </c>
      <c r="E131" s="26">
        <f t="shared" si="13"/>
        <v>1735899.7423252524</v>
      </c>
      <c r="F131" s="31">
        <v>38777</v>
      </c>
      <c r="G131" s="28">
        <f t="shared" si="18"/>
        <v>0</v>
      </c>
      <c r="H131" s="20">
        <f t="shared" si="14"/>
        <v>13984.290171055585</v>
      </c>
      <c r="I131" s="28">
        <f t="shared" si="15"/>
        <v>0</v>
      </c>
      <c r="J131" s="20">
        <f t="shared" si="16"/>
        <v>10397.57134668427</v>
      </c>
    </row>
    <row r="132" spans="1:10" ht="11.1" customHeight="1">
      <c r="A132" s="25">
        <f t="shared" si="17"/>
        <v>121</v>
      </c>
      <c r="B132" s="20">
        <f t="shared" si="10"/>
        <v>13984.290171055585</v>
      </c>
      <c r="C132" s="20">
        <f t="shared" si="11"/>
        <v>10849.373389532828</v>
      </c>
      <c r="D132" s="20">
        <f t="shared" si="12"/>
        <v>3134.9167815227574</v>
      </c>
      <c r="E132" s="26">
        <f t="shared" si="13"/>
        <v>1732764.8255437296</v>
      </c>
      <c r="F132" s="31">
        <v>38808</v>
      </c>
      <c r="G132" s="28">
        <f t="shared" si="18"/>
        <v>0</v>
      </c>
      <c r="H132" s="20">
        <f t="shared" si="14"/>
        <v>13984.290171055585</v>
      </c>
      <c r="I132" s="28">
        <f t="shared" si="15"/>
        <v>0</v>
      </c>
      <c r="J132" s="20">
        <f t="shared" si="16"/>
        <v>10403.996952509751</v>
      </c>
    </row>
    <row r="133" spans="1:10" ht="11.1" customHeight="1">
      <c r="A133" s="25">
        <f t="shared" si="17"/>
        <v>122</v>
      </c>
      <c r="B133" s="20">
        <f t="shared" si="10"/>
        <v>13984.290171055585</v>
      </c>
      <c r="C133" s="20">
        <f t="shared" si="11"/>
        <v>10829.78015964831</v>
      </c>
      <c r="D133" s="20">
        <f t="shared" si="12"/>
        <v>3154.5100114072757</v>
      </c>
      <c r="E133" s="26">
        <f t="shared" si="13"/>
        <v>1729610.3155323223</v>
      </c>
      <c r="F133" s="31">
        <v>38838</v>
      </c>
      <c r="G133" s="28">
        <f t="shared" si="18"/>
        <v>0</v>
      </c>
      <c r="H133" s="20">
        <f t="shared" si="14"/>
        <v>13984.290171055585</v>
      </c>
      <c r="I133" s="28">
        <f t="shared" si="15"/>
        <v>0</v>
      </c>
      <c r="J133" s="20">
        <f t="shared" si="16"/>
        <v>10410.462718371644</v>
      </c>
    </row>
    <row r="134" spans="1:10" ht="11.1" customHeight="1">
      <c r="A134" s="25">
        <f t="shared" si="17"/>
        <v>123</v>
      </c>
      <c r="B134" s="20">
        <f t="shared" si="10"/>
        <v>13984.290171055585</v>
      </c>
      <c r="C134" s="20">
        <f t="shared" si="11"/>
        <v>10810.064472077014</v>
      </c>
      <c r="D134" s="20">
        <f t="shared" si="12"/>
        <v>3174.225698978571</v>
      </c>
      <c r="E134" s="26">
        <f t="shared" si="13"/>
        <v>1726436.0898333436</v>
      </c>
      <c r="F134" s="31">
        <v>38869</v>
      </c>
      <c r="G134" s="28">
        <f t="shared" si="18"/>
        <v>0</v>
      </c>
      <c r="H134" s="20">
        <f t="shared" si="14"/>
        <v>13984.290171055585</v>
      </c>
      <c r="I134" s="28">
        <f t="shared" si="15"/>
        <v>0</v>
      </c>
      <c r="J134" s="20">
        <f t="shared" si="16"/>
        <v>10416.968895270171</v>
      </c>
    </row>
    <row r="135" spans="1:10" ht="11.1" customHeight="1">
      <c r="A135" s="25">
        <f t="shared" si="17"/>
        <v>124</v>
      </c>
      <c r="B135" s="20">
        <f t="shared" si="10"/>
        <v>13984.290171055585</v>
      </c>
      <c r="C135" s="20">
        <f t="shared" si="11"/>
        <v>10790.225561458397</v>
      </c>
      <c r="D135" s="20">
        <f t="shared" si="12"/>
        <v>3194.0646095971879</v>
      </c>
      <c r="E135" s="26">
        <f t="shared" si="13"/>
        <v>1723242.0252237464</v>
      </c>
      <c r="F135" s="31">
        <v>38899</v>
      </c>
      <c r="G135" s="28">
        <f t="shared" si="18"/>
        <v>0</v>
      </c>
      <c r="H135" s="20">
        <f t="shared" si="14"/>
        <v>13984.290171055585</v>
      </c>
      <c r="I135" s="28">
        <f t="shared" si="15"/>
        <v>0</v>
      </c>
      <c r="J135" s="20">
        <f t="shared" si="16"/>
        <v>10423.515735774314</v>
      </c>
    </row>
    <row r="136" spans="1:10" ht="11.1" customHeight="1">
      <c r="A136" s="25">
        <f t="shared" si="17"/>
        <v>125</v>
      </c>
      <c r="B136" s="20">
        <f t="shared" si="10"/>
        <v>13984.290171055585</v>
      </c>
      <c r="C136" s="20">
        <f t="shared" si="11"/>
        <v>10770.262657648414</v>
      </c>
      <c r="D136" s="20">
        <f t="shared" si="12"/>
        <v>3214.0275134071708</v>
      </c>
      <c r="E136" s="26">
        <f t="shared" si="13"/>
        <v>1720027.9977103393</v>
      </c>
      <c r="F136" s="31">
        <v>38930</v>
      </c>
      <c r="G136" s="28">
        <f t="shared" si="18"/>
        <v>0</v>
      </c>
      <c r="H136" s="20">
        <f t="shared" si="14"/>
        <v>13984.290171055585</v>
      </c>
      <c r="I136" s="28">
        <f t="shared" si="15"/>
        <v>0</v>
      </c>
      <c r="J136" s="20">
        <f t="shared" si="16"/>
        <v>10430.103494031608</v>
      </c>
    </row>
    <row r="137" spans="1:10" ht="11.1" customHeight="1">
      <c r="A137" s="25">
        <f t="shared" si="17"/>
        <v>126</v>
      </c>
      <c r="B137" s="20">
        <f t="shared" si="10"/>
        <v>13984.290171055585</v>
      </c>
      <c r="C137" s="20">
        <f t="shared" si="11"/>
        <v>10750.17498568962</v>
      </c>
      <c r="D137" s="20">
        <f t="shared" si="12"/>
        <v>3234.1151853659649</v>
      </c>
      <c r="E137" s="26">
        <f t="shared" si="13"/>
        <v>1716793.8825249732</v>
      </c>
      <c r="F137" s="31">
        <v>38961</v>
      </c>
      <c r="G137" s="28">
        <f t="shared" si="18"/>
        <v>0</v>
      </c>
      <c r="H137" s="20">
        <f t="shared" si="14"/>
        <v>13984.290171055585</v>
      </c>
      <c r="I137" s="28">
        <f t="shared" si="15"/>
        <v>0</v>
      </c>
      <c r="J137" s="20">
        <f t="shared" si="16"/>
        <v>10436.732425778011</v>
      </c>
    </row>
    <row r="138" spans="1:10" ht="11.1" customHeight="1">
      <c r="A138" s="25">
        <f t="shared" si="17"/>
        <v>127</v>
      </c>
      <c r="B138" s="20">
        <f t="shared" si="10"/>
        <v>13984.290171055585</v>
      </c>
      <c r="C138" s="20">
        <f t="shared" si="11"/>
        <v>10729.961765781083</v>
      </c>
      <c r="D138" s="20">
        <f t="shared" si="12"/>
        <v>3254.3284052745021</v>
      </c>
      <c r="E138" s="26">
        <f t="shared" si="13"/>
        <v>1713539.5541196987</v>
      </c>
      <c r="F138" s="31">
        <v>38991</v>
      </c>
      <c r="G138" s="28">
        <f t="shared" si="18"/>
        <v>0</v>
      </c>
      <c r="H138" s="20">
        <f t="shared" si="14"/>
        <v>13984.290171055585</v>
      </c>
      <c r="I138" s="28">
        <f t="shared" si="15"/>
        <v>0</v>
      </c>
      <c r="J138" s="20">
        <f t="shared" si="16"/>
        <v>10443.402788347827</v>
      </c>
    </row>
    <row r="139" spans="1:10" ht="11.1" customHeight="1">
      <c r="A139" s="25">
        <f t="shared" si="17"/>
        <v>128</v>
      </c>
      <c r="B139" s="20">
        <f t="shared" si="10"/>
        <v>13984.290171055585</v>
      </c>
      <c r="C139" s="20">
        <f t="shared" si="11"/>
        <v>10709.622213248116</v>
      </c>
      <c r="D139" s="20">
        <f t="shared" si="12"/>
        <v>3274.6679578074691</v>
      </c>
      <c r="E139" s="26">
        <f t="shared" si="13"/>
        <v>1710264.8861618913</v>
      </c>
      <c r="F139" s="31">
        <v>39022</v>
      </c>
      <c r="G139" s="28">
        <f t="shared" si="18"/>
        <v>0</v>
      </c>
      <c r="H139" s="20">
        <f t="shared" si="14"/>
        <v>13984.290171055585</v>
      </c>
      <c r="I139" s="28">
        <f t="shared" si="15"/>
        <v>0</v>
      </c>
      <c r="J139" s="20">
        <f t="shared" si="16"/>
        <v>10450.114840683707</v>
      </c>
    </row>
    <row r="140" spans="1:10" ht="11.1" customHeight="1">
      <c r="A140" s="25">
        <f t="shared" si="17"/>
        <v>129</v>
      </c>
      <c r="B140" s="20">
        <f t="shared" ref="B140:B203" si="19">IF(A140&gt;B$4*12,0,PMT(B$6/12,B$4*12,-B$5))</f>
        <v>13984.290171055585</v>
      </c>
      <c r="C140" s="20">
        <f t="shared" ref="C140:C203" si="20">IF(A140&gt;12*B$4,0,E139*B$6/12)</f>
        <v>10689.155538511821</v>
      </c>
      <c r="D140" s="20">
        <f t="shared" ref="D140:D203" si="21">IF(A140&gt;12*B$4,0,B140-C140)</f>
        <v>3295.1346325437644</v>
      </c>
      <c r="E140" s="26">
        <f t="shared" ref="E140:E203" si="22">IF(A140&gt;B$4*12,0,E139-D140)</f>
        <v>1706969.7515293476</v>
      </c>
      <c r="F140" s="31">
        <v>39052</v>
      </c>
      <c r="G140" s="28">
        <f t="shared" si="18"/>
        <v>0</v>
      </c>
      <c r="H140" s="20">
        <f t="shared" ref="H140:H203" si="23">B140</f>
        <v>13984.290171055585</v>
      </c>
      <c r="I140" s="28">
        <f t="shared" ref="I140:I203" si="24">IF($A140&lt;$D$6*12,$B140-($D$7*C140),IF($A140&gt;$D$6*12,0,$B140-($D$7*C140)+$E140*(1+(1-$D$7)*$D$5)))</f>
        <v>0</v>
      </c>
      <c r="J140" s="20">
        <f t="shared" ref="J140:J203" si="25">B140-$D$7*C140</f>
        <v>10456.868843346685</v>
      </c>
    </row>
    <row r="141" spans="1:10" ht="11.1" customHeight="1">
      <c r="A141" s="25">
        <f t="shared" ref="A141:A204" si="26">A140+1</f>
        <v>130</v>
      </c>
      <c r="B141" s="20">
        <f t="shared" si="19"/>
        <v>13984.290171055585</v>
      </c>
      <c r="C141" s="20">
        <f t="shared" si="20"/>
        <v>10668.560947058422</v>
      </c>
      <c r="D141" s="20">
        <f t="shared" si="21"/>
        <v>3315.729223997163</v>
      </c>
      <c r="E141" s="26">
        <f t="shared" si="22"/>
        <v>1703654.0223053505</v>
      </c>
      <c r="F141" s="31">
        <v>39083</v>
      </c>
      <c r="G141" s="28">
        <f t="shared" ref="G141:G204" si="27">IF(A141&lt;D$6*12,B141,IF(A141&gt;D$6*12,0,B141+E141*(1+D$5)))</f>
        <v>0</v>
      </c>
      <c r="H141" s="20">
        <f t="shared" si="23"/>
        <v>13984.290171055585</v>
      </c>
      <c r="I141" s="28">
        <f t="shared" si="24"/>
        <v>0</v>
      </c>
      <c r="J141" s="20">
        <f t="shared" si="25"/>
        <v>10463.665058526305</v>
      </c>
    </row>
    <row r="142" spans="1:10" ht="11.1" customHeight="1">
      <c r="A142" s="25">
        <f t="shared" si="26"/>
        <v>131</v>
      </c>
      <c r="B142" s="20">
        <f t="shared" si="19"/>
        <v>13984.290171055585</v>
      </c>
      <c r="C142" s="20">
        <f t="shared" si="20"/>
        <v>10647.837639408441</v>
      </c>
      <c r="D142" s="20">
        <f t="shared" si="21"/>
        <v>3336.4525316471445</v>
      </c>
      <c r="E142" s="26">
        <f t="shared" si="22"/>
        <v>1700317.5697737033</v>
      </c>
      <c r="F142" s="31">
        <v>39114</v>
      </c>
      <c r="G142" s="28">
        <f t="shared" si="27"/>
        <v>0</v>
      </c>
      <c r="H142" s="20">
        <f t="shared" si="23"/>
        <v>13984.290171055585</v>
      </c>
      <c r="I142" s="28">
        <f t="shared" si="24"/>
        <v>0</v>
      </c>
      <c r="J142" s="20">
        <f t="shared" si="25"/>
        <v>10470.503750050801</v>
      </c>
    </row>
    <row r="143" spans="1:10" ht="11.1" customHeight="1">
      <c r="A143" s="25">
        <f t="shared" si="26"/>
        <v>132</v>
      </c>
      <c r="B143" s="20">
        <f t="shared" si="19"/>
        <v>13984.290171055585</v>
      </c>
      <c r="C143" s="20">
        <f t="shared" si="20"/>
        <v>10626.984811085646</v>
      </c>
      <c r="D143" s="20">
        <f t="shared" si="21"/>
        <v>3357.3053599699397</v>
      </c>
      <c r="E143" s="26">
        <f t="shared" si="22"/>
        <v>1696960.2644137335</v>
      </c>
      <c r="F143" s="31">
        <v>39142</v>
      </c>
      <c r="G143" s="28">
        <f t="shared" si="27"/>
        <v>0</v>
      </c>
      <c r="H143" s="20">
        <f t="shared" si="23"/>
        <v>13984.290171055585</v>
      </c>
      <c r="I143" s="28">
        <f t="shared" si="24"/>
        <v>0</v>
      </c>
      <c r="J143" s="20">
        <f t="shared" si="25"/>
        <v>10477.385183397322</v>
      </c>
    </row>
    <row r="144" spans="1:10" ht="11.1" customHeight="1">
      <c r="A144" s="25">
        <f t="shared" si="26"/>
        <v>133</v>
      </c>
      <c r="B144" s="20">
        <f t="shared" si="19"/>
        <v>13984.290171055585</v>
      </c>
      <c r="C144" s="20">
        <f t="shared" si="20"/>
        <v>10606.001652585834</v>
      </c>
      <c r="D144" s="20">
        <f t="shared" si="21"/>
        <v>3378.2885184697516</v>
      </c>
      <c r="E144" s="26">
        <f t="shared" si="22"/>
        <v>1693581.9758952637</v>
      </c>
      <c r="F144" s="31">
        <v>39173</v>
      </c>
      <c r="G144" s="28">
        <f t="shared" si="27"/>
        <v>0</v>
      </c>
      <c r="H144" s="20">
        <f t="shared" si="23"/>
        <v>13984.290171055585</v>
      </c>
      <c r="I144" s="28">
        <f t="shared" si="24"/>
        <v>0</v>
      </c>
      <c r="J144" s="20">
        <f t="shared" si="25"/>
        <v>10484.309625702259</v>
      </c>
    </row>
    <row r="145" spans="1:10" ht="11.1" customHeight="1">
      <c r="A145" s="25">
        <f t="shared" si="26"/>
        <v>134</v>
      </c>
      <c r="B145" s="20">
        <f t="shared" si="19"/>
        <v>13984.290171055585</v>
      </c>
      <c r="C145" s="20">
        <f t="shared" si="20"/>
        <v>10584.887349345398</v>
      </c>
      <c r="D145" s="20">
        <f t="shared" si="21"/>
        <v>3399.4028217101877</v>
      </c>
      <c r="E145" s="26">
        <f t="shared" si="22"/>
        <v>1690182.5730735536</v>
      </c>
      <c r="F145" s="31">
        <v>39203</v>
      </c>
      <c r="G145" s="28">
        <f t="shared" si="27"/>
        <v>0</v>
      </c>
      <c r="H145" s="20">
        <f t="shared" si="23"/>
        <v>13984.290171055585</v>
      </c>
      <c r="I145" s="28">
        <f t="shared" si="24"/>
        <v>0</v>
      </c>
      <c r="J145" s="20">
        <f t="shared" si="25"/>
        <v>10491.277345771603</v>
      </c>
    </row>
    <row r="146" spans="1:10" ht="11.1" customHeight="1">
      <c r="A146" s="25">
        <f t="shared" si="26"/>
        <v>135</v>
      </c>
      <c r="B146" s="20">
        <f t="shared" si="19"/>
        <v>13984.290171055585</v>
      </c>
      <c r="C146" s="20">
        <f t="shared" si="20"/>
        <v>10563.641081709709</v>
      </c>
      <c r="D146" s="20">
        <f t="shared" si="21"/>
        <v>3420.6490893458758</v>
      </c>
      <c r="E146" s="26">
        <f t="shared" si="22"/>
        <v>1686761.9239842077</v>
      </c>
      <c r="F146" s="31">
        <v>39234</v>
      </c>
      <c r="G146" s="28">
        <f t="shared" si="27"/>
        <v>0</v>
      </c>
      <c r="H146" s="20">
        <f t="shared" si="23"/>
        <v>13984.290171055585</v>
      </c>
      <c r="I146" s="28">
        <f t="shared" si="24"/>
        <v>0</v>
      </c>
      <c r="J146" s="20">
        <f t="shared" si="25"/>
        <v>10498.288614091382</v>
      </c>
    </row>
    <row r="147" spans="1:10" ht="11.1" customHeight="1">
      <c r="A147" s="25">
        <f t="shared" si="26"/>
        <v>136</v>
      </c>
      <c r="B147" s="20">
        <f t="shared" si="19"/>
        <v>13984.290171055585</v>
      </c>
      <c r="C147" s="20">
        <f t="shared" si="20"/>
        <v>10542.262024901298</v>
      </c>
      <c r="D147" s="20">
        <f t="shared" si="21"/>
        <v>3442.0281461542872</v>
      </c>
      <c r="E147" s="26">
        <f t="shared" si="22"/>
        <v>1683319.8958380534</v>
      </c>
      <c r="F147" s="31">
        <v>39264</v>
      </c>
      <c r="G147" s="28">
        <f t="shared" si="27"/>
        <v>0</v>
      </c>
      <c r="H147" s="20">
        <f t="shared" si="23"/>
        <v>13984.290171055585</v>
      </c>
      <c r="I147" s="28">
        <f t="shared" si="24"/>
        <v>0</v>
      </c>
      <c r="J147" s="20">
        <f t="shared" si="25"/>
        <v>10505.343702838156</v>
      </c>
    </row>
    <row r="148" spans="1:10" ht="11.1" customHeight="1">
      <c r="A148" s="25">
        <f t="shared" si="26"/>
        <v>137</v>
      </c>
      <c r="B148" s="20">
        <f t="shared" si="19"/>
        <v>13984.290171055585</v>
      </c>
      <c r="C148" s="20">
        <f t="shared" si="20"/>
        <v>10520.749348987834</v>
      </c>
      <c r="D148" s="20">
        <f t="shared" si="21"/>
        <v>3463.5408220677509</v>
      </c>
      <c r="E148" s="26">
        <f t="shared" si="22"/>
        <v>1679856.3550159857</v>
      </c>
      <c r="F148" s="31">
        <v>39295</v>
      </c>
      <c r="G148" s="28">
        <f t="shared" si="27"/>
        <v>0</v>
      </c>
      <c r="H148" s="20">
        <f t="shared" si="23"/>
        <v>13984.290171055585</v>
      </c>
      <c r="I148" s="28">
        <f t="shared" si="24"/>
        <v>0</v>
      </c>
      <c r="J148" s="20">
        <f t="shared" si="25"/>
        <v>10512.442885889599</v>
      </c>
    </row>
    <row r="149" spans="1:10" ht="11.1" customHeight="1">
      <c r="A149" s="25">
        <f t="shared" si="26"/>
        <v>138</v>
      </c>
      <c r="B149" s="20">
        <f t="shared" si="19"/>
        <v>13984.290171055585</v>
      </c>
      <c r="C149" s="20">
        <f t="shared" si="20"/>
        <v>10499.10221884991</v>
      </c>
      <c r="D149" s="20">
        <f t="shared" si="21"/>
        <v>3485.1879522056752</v>
      </c>
      <c r="E149" s="26">
        <f t="shared" si="22"/>
        <v>1676371.1670637799</v>
      </c>
      <c r="F149" s="31">
        <v>39326</v>
      </c>
      <c r="G149" s="28">
        <f t="shared" si="27"/>
        <v>0</v>
      </c>
      <c r="H149" s="20">
        <f t="shared" si="23"/>
        <v>13984.290171055585</v>
      </c>
      <c r="I149" s="28">
        <f t="shared" si="24"/>
        <v>0</v>
      </c>
      <c r="J149" s="20">
        <f t="shared" si="25"/>
        <v>10519.586438835115</v>
      </c>
    </row>
    <row r="150" spans="1:10" ht="11.1" customHeight="1">
      <c r="A150" s="25">
        <f t="shared" si="26"/>
        <v>139</v>
      </c>
      <c r="B150" s="20">
        <f t="shared" si="19"/>
        <v>13984.290171055585</v>
      </c>
      <c r="C150" s="20">
        <f t="shared" si="20"/>
        <v>10477.319794148623</v>
      </c>
      <c r="D150" s="20">
        <f t="shared" si="21"/>
        <v>3506.970376906962</v>
      </c>
      <c r="E150" s="26">
        <f t="shared" si="22"/>
        <v>1672864.196686873</v>
      </c>
      <c r="F150" s="31">
        <v>39356</v>
      </c>
      <c r="G150" s="28">
        <f t="shared" si="27"/>
        <v>0</v>
      </c>
      <c r="H150" s="20">
        <f t="shared" si="23"/>
        <v>13984.290171055585</v>
      </c>
      <c r="I150" s="28">
        <f t="shared" si="24"/>
        <v>0</v>
      </c>
      <c r="J150" s="20">
        <f t="shared" si="25"/>
        <v>10526.774638986539</v>
      </c>
    </row>
    <row r="151" spans="1:10" ht="11.1" customHeight="1">
      <c r="A151" s="25">
        <f t="shared" si="26"/>
        <v>140</v>
      </c>
      <c r="B151" s="20">
        <f t="shared" si="19"/>
        <v>13984.290171055585</v>
      </c>
      <c r="C151" s="20">
        <f t="shared" si="20"/>
        <v>10455.401229292956</v>
      </c>
      <c r="D151" s="20">
        <f t="shared" si="21"/>
        <v>3528.8889417626287</v>
      </c>
      <c r="E151" s="26">
        <f t="shared" si="22"/>
        <v>1669335.3077451102</v>
      </c>
      <c r="F151" s="31">
        <v>39387</v>
      </c>
      <c r="G151" s="28">
        <f t="shared" si="27"/>
        <v>0</v>
      </c>
      <c r="H151" s="20">
        <f t="shared" si="23"/>
        <v>13984.290171055585</v>
      </c>
      <c r="I151" s="28">
        <f t="shared" si="24"/>
        <v>0</v>
      </c>
      <c r="J151" s="20">
        <f t="shared" si="25"/>
        <v>10534.007765388909</v>
      </c>
    </row>
    <row r="152" spans="1:10" ht="11.1" customHeight="1">
      <c r="A152" s="25">
        <f t="shared" si="26"/>
        <v>141</v>
      </c>
      <c r="B152" s="20">
        <f t="shared" si="19"/>
        <v>13984.290171055585</v>
      </c>
      <c r="C152" s="20">
        <f t="shared" si="20"/>
        <v>10433.345673406939</v>
      </c>
      <c r="D152" s="20">
        <f t="shared" si="21"/>
        <v>3550.9444976486466</v>
      </c>
      <c r="E152" s="26">
        <f t="shared" si="22"/>
        <v>1665784.3632474616</v>
      </c>
      <c r="F152" s="31">
        <v>39417</v>
      </c>
      <c r="G152" s="28">
        <f t="shared" si="27"/>
        <v>0</v>
      </c>
      <c r="H152" s="20">
        <f t="shared" si="23"/>
        <v>13984.290171055585</v>
      </c>
      <c r="I152" s="28">
        <f t="shared" si="24"/>
        <v>0</v>
      </c>
      <c r="J152" s="20">
        <f t="shared" si="25"/>
        <v>10541.286098831295</v>
      </c>
    </row>
    <row r="153" spans="1:10" ht="11.1" customHeight="1">
      <c r="A153" s="25">
        <f t="shared" si="26"/>
        <v>142</v>
      </c>
      <c r="B153" s="20">
        <f t="shared" si="19"/>
        <v>13984.290171055585</v>
      </c>
      <c r="C153" s="20">
        <f t="shared" si="20"/>
        <v>10411.152270296634</v>
      </c>
      <c r="D153" s="20">
        <f t="shared" si="21"/>
        <v>3573.1379007589512</v>
      </c>
      <c r="E153" s="26">
        <f t="shared" si="22"/>
        <v>1662211.2253467026</v>
      </c>
      <c r="F153" s="31">
        <v>39448</v>
      </c>
      <c r="G153" s="28">
        <f t="shared" si="27"/>
        <v>0</v>
      </c>
      <c r="H153" s="20">
        <f t="shared" si="23"/>
        <v>13984.290171055585</v>
      </c>
      <c r="I153" s="28">
        <f t="shared" si="24"/>
        <v>0</v>
      </c>
      <c r="J153" s="20">
        <f t="shared" si="25"/>
        <v>10548.609921857696</v>
      </c>
    </row>
    <row r="154" spans="1:10" ht="11.1" customHeight="1">
      <c r="A154" s="25">
        <f t="shared" si="26"/>
        <v>143</v>
      </c>
      <c r="B154" s="20">
        <f t="shared" si="19"/>
        <v>13984.290171055585</v>
      </c>
      <c r="C154" s="20">
        <f t="shared" si="20"/>
        <v>10388.820158416891</v>
      </c>
      <c r="D154" s="20">
        <f t="shared" si="21"/>
        <v>3595.4700126386942</v>
      </c>
      <c r="E154" s="26">
        <f t="shared" si="22"/>
        <v>1658615.7553340639</v>
      </c>
      <c r="F154" s="31">
        <v>39479</v>
      </c>
      <c r="G154" s="28">
        <f t="shared" si="27"/>
        <v>0</v>
      </c>
      <c r="H154" s="20">
        <f t="shared" si="23"/>
        <v>13984.290171055585</v>
      </c>
      <c r="I154" s="28">
        <f t="shared" si="24"/>
        <v>0</v>
      </c>
      <c r="J154" s="20">
        <f t="shared" si="25"/>
        <v>10555.979518778011</v>
      </c>
    </row>
    <row r="155" spans="1:10" ht="11.1" customHeight="1">
      <c r="A155" s="25">
        <f t="shared" si="26"/>
        <v>144</v>
      </c>
      <c r="B155" s="20">
        <f t="shared" si="19"/>
        <v>13984.290171055585</v>
      </c>
      <c r="C155" s="20">
        <f t="shared" si="20"/>
        <v>10366.348470837898</v>
      </c>
      <c r="D155" s="20">
        <f t="shared" si="21"/>
        <v>3617.941700217687</v>
      </c>
      <c r="E155" s="26">
        <f t="shared" si="22"/>
        <v>1654997.8136338461</v>
      </c>
      <c r="F155" s="31">
        <v>39508</v>
      </c>
      <c r="G155" s="28">
        <f t="shared" si="27"/>
        <v>0</v>
      </c>
      <c r="H155" s="20">
        <f t="shared" si="23"/>
        <v>13984.290171055585</v>
      </c>
      <c r="I155" s="28">
        <f t="shared" si="24"/>
        <v>0</v>
      </c>
      <c r="J155" s="20">
        <f t="shared" si="25"/>
        <v>10563.395175679078</v>
      </c>
    </row>
    <row r="156" spans="1:10" ht="11.1" customHeight="1">
      <c r="A156" s="25">
        <f t="shared" si="26"/>
        <v>145</v>
      </c>
      <c r="B156" s="20">
        <f t="shared" si="19"/>
        <v>13984.290171055585</v>
      </c>
      <c r="C156" s="20">
        <f t="shared" si="20"/>
        <v>10343.736335211537</v>
      </c>
      <c r="D156" s="20">
        <f t="shared" si="21"/>
        <v>3640.5538358440481</v>
      </c>
      <c r="E156" s="26">
        <f t="shared" si="22"/>
        <v>1651357.259798002</v>
      </c>
      <c r="F156" s="31">
        <v>39539</v>
      </c>
      <c r="G156" s="28">
        <f t="shared" si="27"/>
        <v>0</v>
      </c>
      <c r="H156" s="20">
        <f t="shared" si="23"/>
        <v>13984.290171055585</v>
      </c>
      <c r="I156" s="28">
        <f t="shared" si="24"/>
        <v>0</v>
      </c>
      <c r="J156" s="20">
        <f t="shared" si="25"/>
        <v>10570.857180435778</v>
      </c>
    </row>
    <row r="157" spans="1:10" ht="11.1" customHeight="1">
      <c r="A157" s="25">
        <f t="shared" si="26"/>
        <v>146</v>
      </c>
      <c r="B157" s="20">
        <f t="shared" si="19"/>
        <v>13984.290171055585</v>
      </c>
      <c r="C157" s="20">
        <f t="shared" si="20"/>
        <v>10320.982873737512</v>
      </c>
      <c r="D157" s="20">
        <f t="shared" si="21"/>
        <v>3663.3072973180733</v>
      </c>
      <c r="E157" s="26">
        <f t="shared" si="22"/>
        <v>1647693.952500684</v>
      </c>
      <c r="F157" s="31">
        <v>39569</v>
      </c>
      <c r="G157" s="28">
        <f t="shared" si="27"/>
        <v>0</v>
      </c>
      <c r="H157" s="20">
        <f t="shared" si="23"/>
        <v>13984.290171055585</v>
      </c>
      <c r="I157" s="28">
        <f t="shared" si="24"/>
        <v>0</v>
      </c>
      <c r="J157" s="20">
        <f t="shared" si="25"/>
        <v>10578.365822722206</v>
      </c>
    </row>
    <row r="158" spans="1:10" ht="11.1" customHeight="1">
      <c r="A158" s="25">
        <f t="shared" si="26"/>
        <v>147</v>
      </c>
      <c r="B158" s="20">
        <f t="shared" si="19"/>
        <v>13984.290171055585</v>
      </c>
      <c r="C158" s="20">
        <f t="shared" si="20"/>
        <v>10298.087203129275</v>
      </c>
      <c r="D158" s="20">
        <f t="shared" si="21"/>
        <v>3686.2029679263105</v>
      </c>
      <c r="E158" s="26">
        <f t="shared" si="22"/>
        <v>1644007.7495327576</v>
      </c>
      <c r="F158" s="31">
        <v>39600</v>
      </c>
      <c r="G158" s="28">
        <f t="shared" si="27"/>
        <v>0</v>
      </c>
      <c r="H158" s="20">
        <f t="shared" si="23"/>
        <v>13984.290171055585</v>
      </c>
      <c r="I158" s="28">
        <f t="shared" si="24"/>
        <v>0</v>
      </c>
      <c r="J158" s="20">
        <f t="shared" si="25"/>
        <v>10585.921394022924</v>
      </c>
    </row>
    <row r="159" spans="1:10" ht="11.1" customHeight="1">
      <c r="A159" s="25">
        <f t="shared" si="26"/>
        <v>148</v>
      </c>
      <c r="B159" s="20">
        <f t="shared" si="19"/>
        <v>13984.290171055585</v>
      </c>
      <c r="C159" s="20">
        <f t="shared" si="20"/>
        <v>10275.048434579734</v>
      </c>
      <c r="D159" s="20">
        <f t="shared" si="21"/>
        <v>3709.2417364758512</v>
      </c>
      <c r="E159" s="26">
        <f t="shared" si="22"/>
        <v>1640298.5077962817</v>
      </c>
      <c r="F159" s="31">
        <v>39630</v>
      </c>
      <c r="G159" s="28">
        <f t="shared" si="27"/>
        <v>0</v>
      </c>
      <c r="H159" s="20">
        <f t="shared" si="23"/>
        <v>13984.290171055585</v>
      </c>
      <c r="I159" s="28">
        <f t="shared" si="24"/>
        <v>0</v>
      </c>
      <c r="J159" s="20">
        <f t="shared" si="25"/>
        <v>10593.524187644272</v>
      </c>
    </row>
    <row r="160" spans="1:10" ht="11.1" customHeight="1">
      <c r="A160" s="25">
        <f t="shared" si="26"/>
        <v>149</v>
      </c>
      <c r="B160" s="20">
        <f t="shared" si="19"/>
        <v>13984.290171055585</v>
      </c>
      <c r="C160" s="20">
        <f t="shared" si="20"/>
        <v>10251.865673726761</v>
      </c>
      <c r="D160" s="20">
        <f t="shared" si="21"/>
        <v>3732.4244973288241</v>
      </c>
      <c r="E160" s="26">
        <f t="shared" si="22"/>
        <v>1636566.0832989528</v>
      </c>
      <c r="F160" s="31">
        <v>39661</v>
      </c>
      <c r="G160" s="28">
        <f t="shared" si="27"/>
        <v>0</v>
      </c>
      <c r="H160" s="20">
        <f t="shared" si="23"/>
        <v>13984.290171055585</v>
      </c>
      <c r="I160" s="28">
        <f t="shared" si="24"/>
        <v>0</v>
      </c>
      <c r="J160" s="20">
        <f t="shared" si="25"/>
        <v>10601.174498725753</v>
      </c>
    </row>
    <row r="161" spans="1:10" ht="11.1" customHeight="1">
      <c r="A161" s="25">
        <f t="shared" si="26"/>
        <v>150</v>
      </c>
      <c r="B161" s="20">
        <f t="shared" si="19"/>
        <v>13984.290171055585</v>
      </c>
      <c r="C161" s="20">
        <f t="shared" si="20"/>
        <v>10228.538020618455</v>
      </c>
      <c r="D161" s="20">
        <f t="shared" si="21"/>
        <v>3755.7521504371307</v>
      </c>
      <c r="E161" s="26">
        <f t="shared" si="22"/>
        <v>1632810.3311485157</v>
      </c>
      <c r="F161" s="31">
        <v>39692</v>
      </c>
      <c r="G161" s="28">
        <f t="shared" si="27"/>
        <v>0</v>
      </c>
      <c r="H161" s="20">
        <f t="shared" si="23"/>
        <v>13984.290171055585</v>
      </c>
      <c r="I161" s="28">
        <f t="shared" si="24"/>
        <v>0</v>
      </c>
      <c r="J161" s="20">
        <f t="shared" si="25"/>
        <v>10608.872624251495</v>
      </c>
    </row>
    <row r="162" spans="1:10" ht="11.1" customHeight="1">
      <c r="A162" s="25">
        <f t="shared" si="26"/>
        <v>151</v>
      </c>
      <c r="B162" s="20">
        <f t="shared" si="19"/>
        <v>13984.290171055585</v>
      </c>
      <c r="C162" s="20">
        <f t="shared" si="20"/>
        <v>10205.064569678223</v>
      </c>
      <c r="D162" s="20">
        <f t="shared" si="21"/>
        <v>3779.2256013773622</v>
      </c>
      <c r="E162" s="26">
        <f t="shared" si="22"/>
        <v>1629031.1055471383</v>
      </c>
      <c r="F162" s="31">
        <v>39722</v>
      </c>
      <c r="G162" s="28">
        <f t="shared" si="27"/>
        <v>0</v>
      </c>
      <c r="H162" s="20">
        <f t="shared" si="23"/>
        <v>13984.290171055585</v>
      </c>
      <c r="I162" s="28">
        <f t="shared" si="24"/>
        <v>0</v>
      </c>
      <c r="J162" s="20">
        <f t="shared" si="25"/>
        <v>10616.618863061773</v>
      </c>
    </row>
    <row r="163" spans="1:10" ht="11.1" customHeight="1">
      <c r="A163" s="25">
        <f t="shared" si="26"/>
        <v>152</v>
      </c>
      <c r="B163" s="20">
        <f t="shared" si="19"/>
        <v>13984.290171055585</v>
      </c>
      <c r="C163" s="20">
        <f t="shared" si="20"/>
        <v>10181.444409669613</v>
      </c>
      <c r="D163" s="20">
        <f t="shared" si="21"/>
        <v>3802.8457613859719</v>
      </c>
      <c r="E163" s="26">
        <f t="shared" si="22"/>
        <v>1625228.2597857523</v>
      </c>
      <c r="F163" s="31">
        <v>39753</v>
      </c>
      <c r="G163" s="28">
        <f t="shared" si="27"/>
        <v>0</v>
      </c>
      <c r="H163" s="20">
        <f t="shared" si="23"/>
        <v>13984.290171055585</v>
      </c>
      <c r="I163" s="28">
        <f t="shared" si="24"/>
        <v>0</v>
      </c>
      <c r="J163" s="20">
        <f t="shared" si="25"/>
        <v>10624.413515864613</v>
      </c>
    </row>
    <row r="164" spans="1:10" ht="11.1" customHeight="1">
      <c r="A164" s="25">
        <f t="shared" si="26"/>
        <v>153</v>
      </c>
      <c r="B164" s="20">
        <f t="shared" si="19"/>
        <v>13984.290171055585</v>
      </c>
      <c r="C164" s="20">
        <f t="shared" si="20"/>
        <v>10157.676623660951</v>
      </c>
      <c r="D164" s="20">
        <f t="shared" si="21"/>
        <v>3826.6135473946342</v>
      </c>
      <c r="E164" s="26">
        <f t="shared" si="22"/>
        <v>1621401.6462383578</v>
      </c>
      <c r="F164" s="31">
        <v>39783</v>
      </c>
      <c r="G164" s="28">
        <f t="shared" si="27"/>
        <v>0</v>
      </c>
      <c r="H164" s="20">
        <f t="shared" si="23"/>
        <v>13984.290171055585</v>
      </c>
      <c r="I164" s="28">
        <f t="shared" si="24"/>
        <v>0</v>
      </c>
      <c r="J164" s="20">
        <f t="shared" si="25"/>
        <v>10632.256885247471</v>
      </c>
    </row>
    <row r="165" spans="1:10" ht="11.1" customHeight="1">
      <c r="A165" s="25">
        <f t="shared" si="26"/>
        <v>154</v>
      </c>
      <c r="B165" s="20">
        <f t="shared" si="19"/>
        <v>13984.290171055585</v>
      </c>
      <c r="C165" s="20">
        <f t="shared" si="20"/>
        <v>10133.760288989735</v>
      </c>
      <c r="D165" s="20">
        <f t="shared" si="21"/>
        <v>3850.52988206585</v>
      </c>
      <c r="E165" s="26">
        <f t="shared" si="22"/>
        <v>1617551.1163562918</v>
      </c>
      <c r="F165" s="31">
        <v>39814</v>
      </c>
      <c r="G165" s="28">
        <f t="shared" si="27"/>
        <v>0</v>
      </c>
      <c r="H165" s="20">
        <f t="shared" si="23"/>
        <v>13984.290171055585</v>
      </c>
      <c r="I165" s="28">
        <f t="shared" si="24"/>
        <v>0</v>
      </c>
      <c r="J165" s="20">
        <f t="shared" si="25"/>
        <v>10640.149275688973</v>
      </c>
    </row>
    <row r="166" spans="1:10" ht="11.1" customHeight="1">
      <c r="A166" s="25">
        <f t="shared" si="26"/>
        <v>155</v>
      </c>
      <c r="B166" s="20">
        <f t="shared" si="19"/>
        <v>13984.290171055585</v>
      </c>
      <c r="C166" s="20">
        <f t="shared" si="20"/>
        <v>10109.694477226823</v>
      </c>
      <c r="D166" s="20">
        <f t="shared" si="21"/>
        <v>3874.5956938287618</v>
      </c>
      <c r="E166" s="26">
        <f t="shared" si="22"/>
        <v>1613676.520662463</v>
      </c>
      <c r="F166" s="31">
        <v>39845</v>
      </c>
      <c r="G166" s="28">
        <f t="shared" si="27"/>
        <v>0</v>
      </c>
      <c r="H166" s="20">
        <f t="shared" si="23"/>
        <v>13984.290171055585</v>
      </c>
      <c r="I166" s="28">
        <f t="shared" si="24"/>
        <v>0</v>
      </c>
      <c r="J166" s="20">
        <f t="shared" si="25"/>
        <v>10648.090993570733</v>
      </c>
    </row>
    <row r="167" spans="1:10" ht="11.1" customHeight="1">
      <c r="A167" s="25">
        <f t="shared" si="26"/>
        <v>156</v>
      </c>
      <c r="B167" s="20">
        <f t="shared" si="19"/>
        <v>13984.290171055585</v>
      </c>
      <c r="C167" s="20">
        <f t="shared" si="20"/>
        <v>10085.478254140393</v>
      </c>
      <c r="D167" s="20">
        <f t="shared" si="21"/>
        <v>3898.8119169151923</v>
      </c>
      <c r="E167" s="26">
        <f t="shared" si="22"/>
        <v>1609777.7087455478</v>
      </c>
      <c r="F167" s="31">
        <v>39873</v>
      </c>
      <c r="G167" s="28">
        <f t="shared" si="27"/>
        <v>0</v>
      </c>
      <c r="H167" s="20">
        <f t="shared" si="23"/>
        <v>13984.290171055585</v>
      </c>
      <c r="I167" s="28">
        <f t="shared" si="24"/>
        <v>0</v>
      </c>
      <c r="J167" s="20">
        <f t="shared" si="25"/>
        <v>10656.082347189255</v>
      </c>
    </row>
    <row r="168" spans="1:10" ht="11.1" customHeight="1">
      <c r="A168" s="25">
        <f t="shared" si="26"/>
        <v>157</v>
      </c>
      <c r="B168" s="20">
        <f t="shared" si="19"/>
        <v>13984.290171055585</v>
      </c>
      <c r="C168" s="20">
        <f t="shared" si="20"/>
        <v>10061.110679659674</v>
      </c>
      <c r="D168" s="20">
        <f t="shared" si="21"/>
        <v>3923.1794913959111</v>
      </c>
      <c r="E168" s="26">
        <f t="shared" si="22"/>
        <v>1605854.529254152</v>
      </c>
      <c r="F168" s="31">
        <v>39904</v>
      </c>
      <c r="G168" s="28">
        <f t="shared" si="27"/>
        <v>0</v>
      </c>
      <c r="H168" s="20">
        <f t="shared" si="23"/>
        <v>13984.290171055585</v>
      </c>
      <c r="I168" s="28">
        <f t="shared" si="24"/>
        <v>0</v>
      </c>
      <c r="J168" s="20">
        <f t="shared" si="25"/>
        <v>10664.123646767894</v>
      </c>
    </row>
    <row r="169" spans="1:10" ht="11.1" customHeight="1">
      <c r="A169" s="25">
        <f t="shared" si="26"/>
        <v>158</v>
      </c>
      <c r="B169" s="20">
        <f t="shared" si="19"/>
        <v>13984.290171055585</v>
      </c>
      <c r="C169" s="20">
        <f t="shared" si="20"/>
        <v>10036.590807838449</v>
      </c>
      <c r="D169" s="20">
        <f t="shared" si="21"/>
        <v>3947.6993632171361</v>
      </c>
      <c r="E169" s="26">
        <f t="shared" si="22"/>
        <v>1601906.8298909348</v>
      </c>
      <c r="F169" s="31">
        <v>39934</v>
      </c>
      <c r="G169" s="28">
        <f t="shared" si="27"/>
        <v>0</v>
      </c>
      <c r="H169" s="20">
        <f t="shared" si="23"/>
        <v>13984.290171055585</v>
      </c>
      <c r="I169" s="28">
        <f t="shared" si="24"/>
        <v>0</v>
      </c>
      <c r="J169" s="20">
        <f t="shared" si="25"/>
        <v>10672.215204468897</v>
      </c>
    </row>
    <row r="170" spans="1:10" ht="11.1" customHeight="1">
      <c r="A170" s="25">
        <f t="shared" si="26"/>
        <v>159</v>
      </c>
      <c r="B170" s="20">
        <f t="shared" si="19"/>
        <v>13984.290171055585</v>
      </c>
      <c r="C170" s="20">
        <f t="shared" si="20"/>
        <v>10011.917686818342</v>
      </c>
      <c r="D170" s="20">
        <f t="shared" si="21"/>
        <v>3972.372484237243</v>
      </c>
      <c r="E170" s="26">
        <f t="shared" si="22"/>
        <v>1597934.4574066976</v>
      </c>
      <c r="F170" s="31">
        <v>39965</v>
      </c>
      <c r="G170" s="28">
        <f t="shared" si="27"/>
        <v>0</v>
      </c>
      <c r="H170" s="20">
        <f t="shared" si="23"/>
        <v>13984.290171055585</v>
      </c>
      <c r="I170" s="28">
        <f t="shared" si="24"/>
        <v>0</v>
      </c>
      <c r="J170" s="20">
        <f t="shared" si="25"/>
        <v>10680.357334405533</v>
      </c>
    </row>
    <row r="171" spans="1:10" ht="11.1" customHeight="1">
      <c r="A171" s="25">
        <f t="shared" si="26"/>
        <v>160</v>
      </c>
      <c r="B171" s="20">
        <f t="shared" si="19"/>
        <v>13984.290171055585</v>
      </c>
      <c r="C171" s="20">
        <f t="shared" si="20"/>
        <v>9987.0903587918601</v>
      </c>
      <c r="D171" s="20">
        <f t="shared" si="21"/>
        <v>3997.1998122637251</v>
      </c>
      <c r="E171" s="26">
        <f t="shared" si="22"/>
        <v>1593937.2575944338</v>
      </c>
      <c r="F171" s="31">
        <v>39995</v>
      </c>
      <c r="G171" s="28">
        <f t="shared" si="27"/>
        <v>0</v>
      </c>
      <c r="H171" s="20">
        <f t="shared" si="23"/>
        <v>13984.290171055585</v>
      </c>
      <c r="I171" s="28">
        <f t="shared" si="24"/>
        <v>0</v>
      </c>
      <c r="J171" s="20">
        <f t="shared" si="25"/>
        <v>10688.550352654271</v>
      </c>
    </row>
    <row r="172" spans="1:10" ht="11.1" customHeight="1">
      <c r="A172" s="25">
        <f t="shared" si="26"/>
        <v>161</v>
      </c>
      <c r="B172" s="20">
        <f t="shared" si="19"/>
        <v>13984.290171055585</v>
      </c>
      <c r="C172" s="20">
        <f t="shared" si="20"/>
        <v>9962.1078599652119</v>
      </c>
      <c r="D172" s="20">
        <f t="shared" si="21"/>
        <v>4022.1823110903733</v>
      </c>
      <c r="E172" s="26">
        <f t="shared" si="22"/>
        <v>1589915.0752833434</v>
      </c>
      <c r="F172" s="31">
        <v>40026</v>
      </c>
      <c r="G172" s="28">
        <f t="shared" si="27"/>
        <v>0</v>
      </c>
      <c r="H172" s="20">
        <f t="shared" si="23"/>
        <v>13984.290171055585</v>
      </c>
      <c r="I172" s="28">
        <f t="shared" si="24"/>
        <v>0</v>
      </c>
      <c r="J172" s="20">
        <f t="shared" si="25"/>
        <v>10696.794577267065</v>
      </c>
    </row>
    <row r="173" spans="1:10" ht="11.1" customHeight="1">
      <c r="A173" s="25">
        <f t="shared" si="26"/>
        <v>162</v>
      </c>
      <c r="B173" s="20">
        <f t="shared" si="19"/>
        <v>13984.290171055585</v>
      </c>
      <c r="C173" s="20">
        <f t="shared" si="20"/>
        <v>9936.9692205208958</v>
      </c>
      <c r="D173" s="20">
        <f t="shared" si="21"/>
        <v>4047.3209505346895</v>
      </c>
      <c r="E173" s="26">
        <f t="shared" si="22"/>
        <v>1585867.7543328088</v>
      </c>
      <c r="F173" s="31">
        <v>40057</v>
      </c>
      <c r="G173" s="28">
        <f t="shared" si="27"/>
        <v>0</v>
      </c>
      <c r="H173" s="20">
        <f t="shared" si="23"/>
        <v>13984.290171055585</v>
      </c>
      <c r="I173" s="28">
        <f t="shared" si="24"/>
        <v>0</v>
      </c>
      <c r="J173" s="20">
        <f t="shared" si="25"/>
        <v>10705.09032828369</v>
      </c>
    </row>
    <row r="174" spans="1:10" ht="11.1" customHeight="1">
      <c r="A174" s="25">
        <f t="shared" si="26"/>
        <v>163</v>
      </c>
      <c r="B174" s="20">
        <f t="shared" si="19"/>
        <v>13984.290171055585</v>
      </c>
      <c r="C174" s="20">
        <f t="shared" si="20"/>
        <v>9911.6734645800552</v>
      </c>
      <c r="D174" s="20">
        <f t="shared" si="21"/>
        <v>4072.61670647553</v>
      </c>
      <c r="E174" s="26">
        <f t="shared" si="22"/>
        <v>1581795.1376263332</v>
      </c>
      <c r="F174" s="31">
        <v>40087</v>
      </c>
      <c r="G174" s="28">
        <f t="shared" si="27"/>
        <v>0</v>
      </c>
      <c r="H174" s="20">
        <f t="shared" si="23"/>
        <v>13984.290171055585</v>
      </c>
      <c r="I174" s="28">
        <f t="shared" si="24"/>
        <v>0</v>
      </c>
      <c r="J174" s="20">
        <f t="shared" si="25"/>
        <v>10713.437927744166</v>
      </c>
    </row>
    <row r="175" spans="1:10" ht="11.1" customHeight="1">
      <c r="A175" s="25">
        <f t="shared" si="26"/>
        <v>164</v>
      </c>
      <c r="B175" s="20">
        <f t="shared" si="19"/>
        <v>13984.290171055585</v>
      </c>
      <c r="C175" s="20">
        <f t="shared" si="20"/>
        <v>9886.2196101645823</v>
      </c>
      <c r="D175" s="20">
        <f t="shared" si="21"/>
        <v>4098.070560891003</v>
      </c>
      <c r="E175" s="26">
        <f t="shared" si="22"/>
        <v>1577697.0670654422</v>
      </c>
      <c r="F175" s="31">
        <v>40118</v>
      </c>
      <c r="G175" s="28">
        <f t="shared" si="27"/>
        <v>0</v>
      </c>
      <c r="H175" s="20">
        <f t="shared" si="23"/>
        <v>13984.290171055585</v>
      </c>
      <c r="I175" s="28">
        <f t="shared" si="24"/>
        <v>0</v>
      </c>
      <c r="J175" s="20">
        <f t="shared" si="25"/>
        <v>10721.837699701273</v>
      </c>
    </row>
    <row r="176" spans="1:10" ht="11.1" customHeight="1">
      <c r="A176" s="25">
        <f t="shared" si="26"/>
        <v>165</v>
      </c>
      <c r="B176" s="20">
        <f t="shared" si="19"/>
        <v>13984.290171055585</v>
      </c>
      <c r="C176" s="20">
        <f t="shared" si="20"/>
        <v>9860.6066691590131</v>
      </c>
      <c r="D176" s="20">
        <f t="shared" si="21"/>
        <v>4123.6835018965721</v>
      </c>
      <c r="E176" s="26">
        <f t="shared" si="22"/>
        <v>1573573.3835635455</v>
      </c>
      <c r="F176" s="31">
        <v>40148</v>
      </c>
      <c r="G176" s="28">
        <f t="shared" si="27"/>
        <v>0</v>
      </c>
      <c r="H176" s="20">
        <f t="shared" si="23"/>
        <v>13984.290171055585</v>
      </c>
      <c r="I176" s="28">
        <f t="shared" si="24"/>
        <v>0</v>
      </c>
      <c r="J176" s="20">
        <f t="shared" si="25"/>
        <v>10730.289970233111</v>
      </c>
    </row>
    <row r="177" spans="1:10" ht="11.1" customHeight="1">
      <c r="A177" s="25">
        <f t="shared" si="26"/>
        <v>166</v>
      </c>
      <c r="B177" s="20">
        <f t="shared" si="19"/>
        <v>13984.290171055585</v>
      </c>
      <c r="C177" s="20">
        <f t="shared" si="20"/>
        <v>9834.8336472721585</v>
      </c>
      <c r="D177" s="20">
        <f t="shared" si="21"/>
        <v>4149.4565237834267</v>
      </c>
      <c r="E177" s="26">
        <f t="shared" si="22"/>
        <v>1569423.927039762</v>
      </c>
      <c r="F177" s="31">
        <v>40179</v>
      </c>
      <c r="G177" s="28">
        <f t="shared" si="27"/>
        <v>0</v>
      </c>
      <c r="H177" s="20">
        <f t="shared" si="23"/>
        <v>13984.290171055585</v>
      </c>
      <c r="I177" s="28">
        <f t="shared" si="24"/>
        <v>0</v>
      </c>
      <c r="J177" s="20">
        <f t="shared" si="25"/>
        <v>10738.795067455772</v>
      </c>
    </row>
    <row r="178" spans="1:10" ht="11.1" customHeight="1">
      <c r="A178" s="25">
        <f t="shared" si="26"/>
        <v>167</v>
      </c>
      <c r="B178" s="20">
        <f t="shared" si="19"/>
        <v>13984.290171055585</v>
      </c>
      <c r="C178" s="20">
        <f t="shared" si="20"/>
        <v>9808.8995439985119</v>
      </c>
      <c r="D178" s="20">
        <f t="shared" si="21"/>
        <v>4175.3906270570733</v>
      </c>
      <c r="E178" s="26">
        <f t="shared" si="22"/>
        <v>1565248.536412705</v>
      </c>
      <c r="F178" s="31">
        <v>40210</v>
      </c>
      <c r="G178" s="28">
        <f t="shared" si="27"/>
        <v>0</v>
      </c>
      <c r="H178" s="20">
        <f t="shared" si="23"/>
        <v>13984.290171055585</v>
      </c>
      <c r="I178" s="28">
        <f t="shared" si="24"/>
        <v>0</v>
      </c>
      <c r="J178" s="20">
        <f t="shared" si="25"/>
        <v>10747.353321536077</v>
      </c>
    </row>
    <row r="179" spans="1:10" ht="11.1" customHeight="1">
      <c r="A179" s="25">
        <f t="shared" si="26"/>
        <v>168</v>
      </c>
      <c r="B179" s="20">
        <f t="shared" si="19"/>
        <v>13984.290171055585</v>
      </c>
      <c r="C179" s="20">
        <f t="shared" si="20"/>
        <v>9782.8033525794053</v>
      </c>
      <c r="D179" s="20">
        <f t="shared" si="21"/>
        <v>4201.4868184761799</v>
      </c>
      <c r="E179" s="26">
        <f t="shared" si="22"/>
        <v>1561047.0495942289</v>
      </c>
      <c r="F179" s="31">
        <v>40238</v>
      </c>
      <c r="G179" s="28">
        <f t="shared" si="27"/>
        <v>0</v>
      </c>
      <c r="H179" s="20">
        <f t="shared" si="23"/>
        <v>13984.290171055585</v>
      </c>
      <c r="I179" s="28">
        <f t="shared" si="24"/>
        <v>0</v>
      </c>
      <c r="J179" s="20">
        <f t="shared" si="25"/>
        <v>10755.965064704382</v>
      </c>
    </row>
    <row r="180" spans="1:10" ht="11.1" customHeight="1">
      <c r="A180" s="25">
        <f t="shared" si="26"/>
        <v>169</v>
      </c>
      <c r="B180" s="20">
        <f t="shared" si="19"/>
        <v>13984.290171055585</v>
      </c>
      <c r="C180" s="20">
        <f t="shared" si="20"/>
        <v>9756.5440599639296</v>
      </c>
      <c r="D180" s="20">
        <f t="shared" si="21"/>
        <v>4227.7461110916556</v>
      </c>
      <c r="E180" s="26">
        <f t="shared" si="22"/>
        <v>1556819.3034831372</v>
      </c>
      <c r="F180" s="31">
        <v>40269</v>
      </c>
      <c r="G180" s="28">
        <f t="shared" si="27"/>
        <v>0</v>
      </c>
      <c r="H180" s="20">
        <f t="shared" si="23"/>
        <v>13984.290171055585</v>
      </c>
      <c r="I180" s="28">
        <f t="shared" si="24"/>
        <v>0</v>
      </c>
      <c r="J180" s="20">
        <f t="shared" si="25"/>
        <v>10764.630631267488</v>
      </c>
    </row>
    <row r="181" spans="1:10" ht="11.1" customHeight="1">
      <c r="A181" s="25">
        <f t="shared" si="26"/>
        <v>170</v>
      </c>
      <c r="B181" s="20">
        <f t="shared" si="19"/>
        <v>13984.290171055585</v>
      </c>
      <c r="C181" s="20">
        <f t="shared" si="20"/>
        <v>9730.1206467696065</v>
      </c>
      <c r="D181" s="20">
        <f t="shared" si="21"/>
        <v>4254.1695242859787</v>
      </c>
      <c r="E181" s="26">
        <f t="shared" si="22"/>
        <v>1552565.1339588512</v>
      </c>
      <c r="F181" s="31">
        <v>40299</v>
      </c>
      <c r="G181" s="28">
        <f t="shared" si="27"/>
        <v>0</v>
      </c>
      <c r="H181" s="20">
        <f t="shared" si="23"/>
        <v>13984.290171055585</v>
      </c>
      <c r="I181" s="28">
        <f t="shared" si="24"/>
        <v>0</v>
      </c>
      <c r="J181" s="20">
        <f t="shared" si="25"/>
        <v>10773.350357621615</v>
      </c>
    </row>
    <row r="182" spans="1:10" ht="11.1" customHeight="1">
      <c r="A182" s="25">
        <f t="shared" si="26"/>
        <v>171</v>
      </c>
      <c r="B182" s="20">
        <f t="shared" si="19"/>
        <v>13984.290171055585</v>
      </c>
      <c r="C182" s="20">
        <f t="shared" si="20"/>
        <v>9703.5320872428201</v>
      </c>
      <c r="D182" s="20">
        <f t="shared" si="21"/>
        <v>4280.7580838127651</v>
      </c>
      <c r="E182" s="26">
        <f t="shared" si="22"/>
        <v>1548284.3758750386</v>
      </c>
      <c r="F182" s="31">
        <v>40330</v>
      </c>
      <c r="G182" s="28">
        <f t="shared" si="27"/>
        <v>0</v>
      </c>
      <c r="H182" s="20">
        <f t="shared" si="23"/>
        <v>13984.290171055585</v>
      </c>
      <c r="I182" s="28">
        <f t="shared" si="24"/>
        <v>0</v>
      </c>
      <c r="J182" s="20">
        <f t="shared" si="25"/>
        <v>10782.124582265455</v>
      </c>
    </row>
    <row r="183" spans="1:10" ht="11.1" customHeight="1">
      <c r="A183" s="25">
        <f t="shared" si="26"/>
        <v>172</v>
      </c>
      <c r="B183" s="20">
        <f t="shared" si="19"/>
        <v>13984.290171055585</v>
      </c>
      <c r="C183" s="20">
        <f t="shared" si="20"/>
        <v>9676.7773492189899</v>
      </c>
      <c r="D183" s="20">
        <f t="shared" si="21"/>
        <v>4307.5128218365953</v>
      </c>
      <c r="E183" s="26">
        <f t="shared" si="22"/>
        <v>1543976.8630532019</v>
      </c>
      <c r="F183" s="31">
        <v>40360</v>
      </c>
      <c r="G183" s="28">
        <f t="shared" si="27"/>
        <v>0</v>
      </c>
      <c r="H183" s="20">
        <f t="shared" si="23"/>
        <v>13984.290171055585</v>
      </c>
      <c r="I183" s="28">
        <f t="shared" si="24"/>
        <v>0</v>
      </c>
      <c r="J183" s="20">
        <f t="shared" si="25"/>
        <v>10790.953645813319</v>
      </c>
    </row>
    <row r="184" spans="1:10" ht="11.1" customHeight="1">
      <c r="A184" s="25">
        <f t="shared" si="26"/>
        <v>173</v>
      </c>
      <c r="B184" s="20">
        <f t="shared" si="19"/>
        <v>13984.290171055585</v>
      </c>
      <c r="C184" s="20">
        <f t="shared" si="20"/>
        <v>9649.8553940825113</v>
      </c>
      <c r="D184" s="20">
        <f t="shared" si="21"/>
        <v>4334.4347769730739</v>
      </c>
      <c r="E184" s="26">
        <f t="shared" si="22"/>
        <v>1539642.428276229</v>
      </c>
      <c r="F184" s="31">
        <v>40391</v>
      </c>
      <c r="G184" s="28">
        <f t="shared" si="27"/>
        <v>0</v>
      </c>
      <c r="H184" s="20">
        <f t="shared" si="23"/>
        <v>13984.290171055585</v>
      </c>
      <c r="I184" s="28">
        <f t="shared" si="24"/>
        <v>0</v>
      </c>
      <c r="J184" s="20">
        <f t="shared" si="25"/>
        <v>10799.837891008356</v>
      </c>
    </row>
    <row r="185" spans="1:10" ht="11.1" customHeight="1">
      <c r="A185" s="25">
        <f t="shared" si="26"/>
        <v>174</v>
      </c>
      <c r="B185" s="20">
        <f t="shared" si="19"/>
        <v>13984.290171055585</v>
      </c>
      <c r="C185" s="20">
        <f t="shared" si="20"/>
        <v>9622.7651767264306</v>
      </c>
      <c r="D185" s="20">
        <f t="shared" si="21"/>
        <v>4361.5249943291547</v>
      </c>
      <c r="E185" s="26">
        <f t="shared" si="22"/>
        <v>1535280.9032818999</v>
      </c>
      <c r="F185" s="31">
        <v>40422</v>
      </c>
      <c r="G185" s="28">
        <f t="shared" si="27"/>
        <v>0</v>
      </c>
      <c r="H185" s="20">
        <f t="shared" si="23"/>
        <v>13984.290171055585</v>
      </c>
      <c r="I185" s="28">
        <f t="shared" si="24"/>
        <v>0</v>
      </c>
      <c r="J185" s="20">
        <f t="shared" si="25"/>
        <v>10808.777662735863</v>
      </c>
    </row>
    <row r="186" spans="1:10" ht="11.1" customHeight="1">
      <c r="A186" s="25">
        <f t="shared" si="26"/>
        <v>175</v>
      </c>
      <c r="B186" s="20">
        <f t="shared" si="19"/>
        <v>13984.290171055585</v>
      </c>
      <c r="C186" s="20">
        <f t="shared" si="20"/>
        <v>9595.5056455118738</v>
      </c>
      <c r="D186" s="20">
        <f t="shared" si="21"/>
        <v>4388.7845255437114</v>
      </c>
      <c r="E186" s="26">
        <f t="shared" si="22"/>
        <v>1530892.1187563562</v>
      </c>
      <c r="F186" s="31">
        <v>40452</v>
      </c>
      <c r="G186" s="28">
        <f t="shared" si="27"/>
        <v>0</v>
      </c>
      <c r="H186" s="20">
        <f t="shared" si="23"/>
        <v>13984.290171055585</v>
      </c>
      <c r="I186" s="28">
        <f t="shared" si="24"/>
        <v>0</v>
      </c>
      <c r="J186" s="20">
        <f t="shared" si="25"/>
        <v>10817.773308036667</v>
      </c>
    </row>
    <row r="187" spans="1:10" ht="11.1" customHeight="1">
      <c r="A187" s="25">
        <f t="shared" si="26"/>
        <v>176</v>
      </c>
      <c r="B187" s="20">
        <f t="shared" si="19"/>
        <v>13984.290171055585</v>
      </c>
      <c r="C187" s="20">
        <f t="shared" si="20"/>
        <v>9568.0757422272254</v>
      </c>
      <c r="D187" s="20">
        <f t="shared" si="21"/>
        <v>4416.2144288283598</v>
      </c>
      <c r="E187" s="26">
        <f t="shared" si="22"/>
        <v>1526475.9043275279</v>
      </c>
      <c r="F187" s="31">
        <v>40483</v>
      </c>
      <c r="G187" s="28">
        <f t="shared" si="27"/>
        <v>0</v>
      </c>
      <c r="H187" s="20">
        <f t="shared" si="23"/>
        <v>13984.290171055585</v>
      </c>
      <c r="I187" s="28">
        <f t="shared" si="24"/>
        <v>0</v>
      </c>
      <c r="J187" s="20">
        <f t="shared" si="25"/>
        <v>10826.825176120601</v>
      </c>
    </row>
    <row r="188" spans="1:10" ht="11.1" customHeight="1">
      <c r="A188" s="25">
        <f t="shared" si="26"/>
        <v>177</v>
      </c>
      <c r="B188" s="20">
        <f t="shared" si="19"/>
        <v>13984.290171055585</v>
      </c>
      <c r="C188" s="20">
        <f t="shared" si="20"/>
        <v>9540.474402047048</v>
      </c>
      <c r="D188" s="20">
        <f t="shared" si="21"/>
        <v>4443.8157690085372</v>
      </c>
      <c r="E188" s="26">
        <f t="shared" si="22"/>
        <v>1522032.0885585193</v>
      </c>
      <c r="F188" s="31">
        <v>40513</v>
      </c>
      <c r="G188" s="28">
        <f t="shared" si="27"/>
        <v>0</v>
      </c>
      <c r="H188" s="20">
        <f t="shared" si="23"/>
        <v>13984.290171055585</v>
      </c>
      <c r="I188" s="28">
        <f t="shared" si="24"/>
        <v>0</v>
      </c>
      <c r="J188" s="20">
        <f t="shared" si="25"/>
        <v>10835.933618380059</v>
      </c>
    </row>
    <row r="189" spans="1:10" ht="11.1" customHeight="1">
      <c r="A189" s="25">
        <f t="shared" si="26"/>
        <v>178</v>
      </c>
      <c r="B189" s="20">
        <f t="shared" si="19"/>
        <v>13984.290171055585</v>
      </c>
      <c r="C189" s="20">
        <f t="shared" si="20"/>
        <v>9512.7005534907457</v>
      </c>
      <c r="D189" s="20">
        <f t="shared" si="21"/>
        <v>4471.5896175648395</v>
      </c>
      <c r="E189" s="26">
        <f t="shared" si="22"/>
        <v>1517560.4989409545</v>
      </c>
      <c r="F189" s="31">
        <v>40544</v>
      </c>
      <c r="G189" s="28">
        <f t="shared" si="27"/>
        <v>0</v>
      </c>
      <c r="H189" s="20">
        <f t="shared" si="23"/>
        <v>13984.290171055585</v>
      </c>
      <c r="I189" s="28">
        <f t="shared" si="24"/>
        <v>0</v>
      </c>
      <c r="J189" s="20">
        <f t="shared" si="25"/>
        <v>10845.098988403639</v>
      </c>
    </row>
    <row r="190" spans="1:10" ht="11.1" customHeight="1">
      <c r="A190" s="25">
        <f t="shared" si="26"/>
        <v>179</v>
      </c>
      <c r="B190" s="20">
        <f t="shared" si="19"/>
        <v>13984.290171055585</v>
      </c>
      <c r="C190" s="20">
        <f t="shared" si="20"/>
        <v>9484.7531183809642</v>
      </c>
      <c r="D190" s="20">
        <f t="shared" si="21"/>
        <v>4499.537052674621</v>
      </c>
      <c r="E190" s="26">
        <f t="shared" si="22"/>
        <v>1513060.9618882798</v>
      </c>
      <c r="F190" s="31">
        <v>40575</v>
      </c>
      <c r="G190" s="28">
        <f t="shared" si="27"/>
        <v>0</v>
      </c>
      <c r="H190" s="20">
        <f t="shared" si="23"/>
        <v>13984.290171055585</v>
      </c>
      <c r="I190" s="28">
        <f t="shared" si="24"/>
        <v>0</v>
      </c>
      <c r="J190" s="20">
        <f t="shared" si="25"/>
        <v>10854.321641989867</v>
      </c>
    </row>
    <row r="191" spans="1:10" ht="11.1" customHeight="1">
      <c r="A191" s="25">
        <f t="shared" si="26"/>
        <v>180</v>
      </c>
      <c r="B191" s="20">
        <f t="shared" si="19"/>
        <v>13984.290171055585</v>
      </c>
      <c r="C191" s="20">
        <f t="shared" si="20"/>
        <v>9456.6310118017482</v>
      </c>
      <c r="D191" s="20">
        <f t="shared" si="21"/>
        <v>4527.6591592538371</v>
      </c>
      <c r="E191" s="26">
        <f t="shared" si="22"/>
        <v>1508533.3027290259</v>
      </c>
      <c r="F191" s="31">
        <v>40603</v>
      </c>
      <c r="G191" s="28">
        <f t="shared" si="27"/>
        <v>0</v>
      </c>
      <c r="H191" s="20">
        <f t="shared" si="23"/>
        <v>13984.290171055585</v>
      </c>
      <c r="I191" s="28">
        <f t="shared" si="24"/>
        <v>0</v>
      </c>
      <c r="J191" s="20">
        <f t="shared" si="25"/>
        <v>10863.601937161009</v>
      </c>
    </row>
    <row r="192" spans="1:10" ht="11.1" customHeight="1">
      <c r="A192" s="25">
        <f t="shared" si="26"/>
        <v>181</v>
      </c>
      <c r="B192" s="20">
        <f t="shared" si="19"/>
        <v>13984.290171055585</v>
      </c>
      <c r="C192" s="20">
        <f t="shared" si="20"/>
        <v>9428.3331420564118</v>
      </c>
      <c r="D192" s="20">
        <f t="shared" si="21"/>
        <v>4555.9570289991734</v>
      </c>
      <c r="E192" s="26">
        <f t="shared" si="22"/>
        <v>1503977.3457000267</v>
      </c>
      <c r="F192" s="31">
        <v>40634</v>
      </c>
      <c r="G192" s="28">
        <f t="shared" si="27"/>
        <v>0</v>
      </c>
      <c r="H192" s="20">
        <f t="shared" si="23"/>
        <v>13984.290171055585</v>
      </c>
      <c r="I192" s="28">
        <f t="shared" si="24"/>
        <v>0</v>
      </c>
      <c r="J192" s="20">
        <f t="shared" si="25"/>
        <v>10872.940234176969</v>
      </c>
    </row>
    <row r="193" spans="1:10" ht="11.1" customHeight="1">
      <c r="A193" s="25">
        <f t="shared" si="26"/>
        <v>182</v>
      </c>
      <c r="B193" s="20">
        <f t="shared" si="19"/>
        <v>13984.290171055585</v>
      </c>
      <c r="C193" s="20">
        <f t="shared" si="20"/>
        <v>9399.8584106251674</v>
      </c>
      <c r="D193" s="20">
        <f t="shared" si="21"/>
        <v>4584.4317604304179</v>
      </c>
      <c r="E193" s="26">
        <f t="shared" si="22"/>
        <v>1499392.9139395964</v>
      </c>
      <c r="F193" s="31">
        <v>40664</v>
      </c>
      <c r="G193" s="28">
        <f t="shared" si="27"/>
        <v>0</v>
      </c>
      <c r="H193" s="20">
        <f t="shared" si="23"/>
        <v>13984.290171055585</v>
      </c>
      <c r="I193" s="28">
        <f t="shared" si="24"/>
        <v>0</v>
      </c>
      <c r="J193" s="20">
        <f t="shared" si="25"/>
        <v>10882.336895549281</v>
      </c>
    </row>
    <row r="194" spans="1:10" ht="11.1" customHeight="1">
      <c r="A194" s="25">
        <f t="shared" si="26"/>
        <v>183</v>
      </c>
      <c r="B194" s="20">
        <f t="shared" si="19"/>
        <v>13984.290171055585</v>
      </c>
      <c r="C194" s="20">
        <f t="shared" si="20"/>
        <v>9371.2057121224771</v>
      </c>
      <c r="D194" s="20">
        <f t="shared" si="21"/>
        <v>4613.0844589331082</v>
      </c>
      <c r="E194" s="26">
        <f t="shared" si="22"/>
        <v>1494779.8294806632</v>
      </c>
      <c r="F194" s="31">
        <v>40695</v>
      </c>
      <c r="G194" s="28">
        <f t="shared" si="27"/>
        <v>0</v>
      </c>
      <c r="H194" s="20">
        <f t="shared" si="23"/>
        <v>13984.290171055585</v>
      </c>
      <c r="I194" s="28">
        <f t="shared" si="24"/>
        <v>0</v>
      </c>
      <c r="J194" s="20">
        <f t="shared" si="25"/>
        <v>10891.792286055168</v>
      </c>
    </row>
    <row r="195" spans="1:10" ht="11.1" customHeight="1">
      <c r="A195" s="25">
        <f t="shared" si="26"/>
        <v>184</v>
      </c>
      <c r="B195" s="20">
        <f t="shared" si="19"/>
        <v>13984.290171055585</v>
      </c>
      <c r="C195" s="20">
        <f t="shared" si="20"/>
        <v>9342.3739342541448</v>
      </c>
      <c r="D195" s="20">
        <f t="shared" si="21"/>
        <v>4641.9162368014404</v>
      </c>
      <c r="E195" s="26">
        <f t="shared" si="22"/>
        <v>1490137.9132438616</v>
      </c>
      <c r="F195" s="31">
        <v>40725</v>
      </c>
      <c r="G195" s="28">
        <f t="shared" si="27"/>
        <v>0</v>
      </c>
      <c r="H195" s="20">
        <f t="shared" si="23"/>
        <v>13984.290171055585</v>
      </c>
      <c r="I195" s="28">
        <f t="shared" si="24"/>
        <v>0</v>
      </c>
      <c r="J195" s="20">
        <f t="shared" si="25"/>
        <v>10901.306772751717</v>
      </c>
    </row>
    <row r="196" spans="1:10" ht="11.1" customHeight="1">
      <c r="A196" s="25">
        <f t="shared" si="26"/>
        <v>185</v>
      </c>
      <c r="B196" s="20">
        <f t="shared" si="19"/>
        <v>13984.290171055585</v>
      </c>
      <c r="C196" s="20">
        <f t="shared" si="20"/>
        <v>9313.3619577741356</v>
      </c>
      <c r="D196" s="20">
        <f t="shared" si="21"/>
        <v>4670.9282132814496</v>
      </c>
      <c r="E196" s="26">
        <f t="shared" si="22"/>
        <v>1485466.9850305801</v>
      </c>
      <c r="F196" s="31">
        <v>40756</v>
      </c>
      <c r="G196" s="28">
        <f t="shared" si="27"/>
        <v>0</v>
      </c>
      <c r="H196" s="20">
        <f t="shared" si="23"/>
        <v>13984.290171055585</v>
      </c>
      <c r="I196" s="28">
        <f t="shared" si="24"/>
        <v>0</v>
      </c>
      <c r="J196" s="20">
        <f t="shared" si="25"/>
        <v>10910.88072499012</v>
      </c>
    </row>
    <row r="197" spans="1:10" ht="11.1" customHeight="1">
      <c r="A197" s="25">
        <f t="shared" si="26"/>
        <v>186</v>
      </c>
      <c r="B197" s="20">
        <f t="shared" si="19"/>
        <v>13984.290171055585</v>
      </c>
      <c r="C197" s="20">
        <f t="shared" si="20"/>
        <v>9284.1686564411248</v>
      </c>
      <c r="D197" s="20">
        <f t="shared" si="21"/>
        <v>4700.1215146144605</v>
      </c>
      <c r="E197" s="26">
        <f t="shared" si="22"/>
        <v>1480766.8635159656</v>
      </c>
      <c r="F197" s="31">
        <v>40787</v>
      </c>
      <c r="G197" s="28">
        <f t="shared" si="27"/>
        <v>0</v>
      </c>
      <c r="H197" s="20">
        <f t="shared" si="23"/>
        <v>13984.290171055585</v>
      </c>
      <c r="I197" s="28">
        <f t="shared" si="24"/>
        <v>0</v>
      </c>
      <c r="J197" s="20">
        <f t="shared" si="25"/>
        <v>10920.514514430015</v>
      </c>
    </row>
    <row r="198" spans="1:10" ht="11.1" customHeight="1">
      <c r="A198" s="25">
        <f t="shared" si="26"/>
        <v>187</v>
      </c>
      <c r="B198" s="20">
        <f t="shared" si="19"/>
        <v>13984.290171055585</v>
      </c>
      <c r="C198" s="20">
        <f t="shared" si="20"/>
        <v>9254.7928969747845</v>
      </c>
      <c r="D198" s="20">
        <f t="shared" si="21"/>
        <v>4729.4972740808007</v>
      </c>
      <c r="E198" s="26">
        <f t="shared" si="22"/>
        <v>1476037.3662418849</v>
      </c>
      <c r="F198" s="31">
        <v>40817</v>
      </c>
      <c r="G198" s="28">
        <f t="shared" si="27"/>
        <v>0</v>
      </c>
      <c r="H198" s="20">
        <f t="shared" si="23"/>
        <v>13984.290171055585</v>
      </c>
      <c r="I198" s="28">
        <f t="shared" si="24"/>
        <v>0</v>
      </c>
      <c r="J198" s="20">
        <f t="shared" si="25"/>
        <v>10930.208515053906</v>
      </c>
    </row>
    <row r="199" spans="1:10" ht="11.1" customHeight="1">
      <c r="A199" s="25">
        <f t="shared" si="26"/>
        <v>188</v>
      </c>
      <c r="B199" s="20">
        <f t="shared" si="19"/>
        <v>13984.290171055585</v>
      </c>
      <c r="C199" s="20">
        <f t="shared" si="20"/>
        <v>9225.2335390117805</v>
      </c>
      <c r="D199" s="20">
        <f t="shared" si="21"/>
        <v>4759.0566320438047</v>
      </c>
      <c r="E199" s="26">
        <f t="shared" si="22"/>
        <v>1471278.3096098411</v>
      </c>
      <c r="F199" s="31">
        <v>40848</v>
      </c>
      <c r="G199" s="28">
        <f t="shared" si="27"/>
        <v>0</v>
      </c>
      <c r="H199" s="20">
        <f t="shared" si="23"/>
        <v>13984.290171055585</v>
      </c>
      <c r="I199" s="28">
        <f t="shared" si="24"/>
        <v>0</v>
      </c>
      <c r="J199" s="20">
        <f t="shared" si="25"/>
        <v>10939.963103181697</v>
      </c>
    </row>
    <row r="200" spans="1:10" ht="11.1" customHeight="1">
      <c r="A200" s="25">
        <f t="shared" si="26"/>
        <v>189</v>
      </c>
      <c r="B200" s="20">
        <f t="shared" si="19"/>
        <v>13984.290171055585</v>
      </c>
      <c r="C200" s="20">
        <f t="shared" si="20"/>
        <v>9195.4894350615068</v>
      </c>
      <c r="D200" s="20">
        <f t="shared" si="21"/>
        <v>4788.8007359940784</v>
      </c>
      <c r="E200" s="26">
        <f t="shared" si="22"/>
        <v>1466489.5088738471</v>
      </c>
      <c r="F200" s="31">
        <v>40878</v>
      </c>
      <c r="G200" s="28">
        <f t="shared" si="27"/>
        <v>0</v>
      </c>
      <c r="H200" s="20">
        <f t="shared" si="23"/>
        <v>13984.290171055585</v>
      </c>
      <c r="I200" s="28">
        <f t="shared" si="24"/>
        <v>0</v>
      </c>
      <c r="J200" s="20">
        <f t="shared" si="25"/>
        <v>10949.778657485287</v>
      </c>
    </row>
    <row r="201" spans="1:10" ht="11.1" customHeight="1">
      <c r="A201" s="25">
        <f t="shared" si="26"/>
        <v>190</v>
      </c>
      <c r="B201" s="20">
        <f t="shared" si="19"/>
        <v>13984.290171055585</v>
      </c>
      <c r="C201" s="20">
        <f t="shared" si="20"/>
        <v>9165.5594304615443</v>
      </c>
      <c r="D201" s="20">
        <f t="shared" si="21"/>
        <v>4818.730740594041</v>
      </c>
      <c r="E201" s="26">
        <f t="shared" si="22"/>
        <v>1461670.7781332531</v>
      </c>
      <c r="F201" s="31">
        <v>40909</v>
      </c>
      <c r="G201" s="28">
        <f t="shared" si="27"/>
        <v>0</v>
      </c>
      <c r="H201" s="20">
        <f t="shared" si="23"/>
        <v>13984.290171055585</v>
      </c>
      <c r="I201" s="28">
        <f t="shared" si="24"/>
        <v>0</v>
      </c>
      <c r="J201" s="20">
        <f t="shared" si="25"/>
        <v>10959.655559003275</v>
      </c>
    </row>
    <row r="202" spans="1:10" ht="11.1" customHeight="1">
      <c r="A202" s="25">
        <f t="shared" si="26"/>
        <v>191</v>
      </c>
      <c r="B202" s="20">
        <f t="shared" si="19"/>
        <v>13984.290171055585</v>
      </c>
      <c r="C202" s="20">
        <f t="shared" si="20"/>
        <v>9135.4423633328315</v>
      </c>
      <c r="D202" s="20">
        <f t="shared" si="21"/>
        <v>4848.8478077227537</v>
      </c>
      <c r="E202" s="26">
        <f t="shared" si="22"/>
        <v>1456821.9303255302</v>
      </c>
      <c r="F202" s="31">
        <v>40940</v>
      </c>
      <c r="G202" s="28">
        <f t="shared" si="27"/>
        <v>0</v>
      </c>
      <c r="H202" s="20">
        <f t="shared" si="23"/>
        <v>13984.290171055585</v>
      </c>
      <c r="I202" s="28">
        <f t="shared" si="24"/>
        <v>0</v>
      </c>
      <c r="J202" s="20">
        <f t="shared" si="25"/>
        <v>10969.594191155751</v>
      </c>
    </row>
    <row r="203" spans="1:10" ht="11.1" customHeight="1">
      <c r="A203" s="25">
        <f t="shared" si="26"/>
        <v>192</v>
      </c>
      <c r="B203" s="20">
        <f t="shared" si="19"/>
        <v>13984.290171055585</v>
      </c>
      <c r="C203" s="20">
        <f t="shared" si="20"/>
        <v>9105.1370645345633</v>
      </c>
      <c r="D203" s="20">
        <f t="shared" si="21"/>
        <v>4879.153106521022</v>
      </c>
      <c r="E203" s="26">
        <f t="shared" si="22"/>
        <v>1451942.7772190091</v>
      </c>
      <c r="F203" s="31">
        <v>40969</v>
      </c>
      <c r="G203" s="28">
        <f t="shared" si="27"/>
        <v>0</v>
      </c>
      <c r="H203" s="20">
        <f t="shared" si="23"/>
        <v>13984.290171055585</v>
      </c>
      <c r="I203" s="28">
        <f t="shared" si="24"/>
        <v>0</v>
      </c>
      <c r="J203" s="20">
        <f t="shared" si="25"/>
        <v>10979.594939759179</v>
      </c>
    </row>
    <row r="204" spans="1:10" ht="11.1" customHeight="1">
      <c r="A204" s="25">
        <f t="shared" si="26"/>
        <v>193</v>
      </c>
      <c r="B204" s="20">
        <f t="shared" ref="B204:B267" si="28">IF(A204&gt;B$4*12,0,PMT(B$6/12,B$4*12,-B$5))</f>
        <v>13984.290171055585</v>
      </c>
      <c r="C204" s="20">
        <f t="shared" ref="C204:C267" si="29">IF(A204&gt;12*B$4,0,E203*B$6/12)</f>
        <v>9074.6423576188063</v>
      </c>
      <c r="D204" s="20">
        <f t="shared" ref="D204:D267" si="30">IF(A204&gt;12*B$4,0,B204-C204)</f>
        <v>4909.647813436779</v>
      </c>
      <c r="E204" s="26">
        <f t="shared" ref="E204:E267" si="31">IF(A204&gt;B$4*12,0,E203-D204)</f>
        <v>1447033.1294055723</v>
      </c>
      <c r="F204" s="31">
        <v>41000</v>
      </c>
      <c r="G204" s="28">
        <f t="shared" si="27"/>
        <v>0</v>
      </c>
      <c r="H204" s="20">
        <f t="shared" ref="H204:H267" si="32">B204</f>
        <v>13984.290171055585</v>
      </c>
      <c r="I204" s="28">
        <f t="shared" ref="I204:I267" si="33">IF($A204&lt;$D$6*12,$B204-($D$7*C204),IF($A204&gt;$D$6*12,0,$B204-($D$7*C204)+$E204*(1+(1-$D$7)*$D$5)))</f>
        <v>0</v>
      </c>
      <c r="J204" s="20">
        <f t="shared" ref="J204:J267" si="34">B204-$D$7*C204</f>
        <v>10989.658193041379</v>
      </c>
    </row>
    <row r="205" spans="1:10" ht="11.1" customHeight="1">
      <c r="A205" s="25">
        <f t="shared" ref="A205:A268" si="35">A204+1</f>
        <v>194</v>
      </c>
      <c r="B205" s="20">
        <f t="shared" si="28"/>
        <v>13984.290171055585</v>
      </c>
      <c r="C205" s="20">
        <f t="shared" si="29"/>
        <v>9043.9570587848266</v>
      </c>
      <c r="D205" s="20">
        <f t="shared" si="30"/>
        <v>4940.3331122707586</v>
      </c>
      <c r="E205" s="26">
        <f t="shared" si="31"/>
        <v>1442092.7962933015</v>
      </c>
      <c r="F205" s="31">
        <v>41030</v>
      </c>
      <c r="G205" s="28">
        <f t="shared" ref="G205:G268" si="36">IF(A205&lt;D$6*12,B205,IF(A205&gt;D$6*12,0,B205+E205*(1+D$5)))</f>
        <v>0</v>
      </c>
      <c r="H205" s="20">
        <f t="shared" si="32"/>
        <v>13984.290171055585</v>
      </c>
      <c r="I205" s="28">
        <f t="shared" si="33"/>
        <v>0</v>
      </c>
      <c r="J205" s="20">
        <f t="shared" si="34"/>
        <v>10999.784341656592</v>
      </c>
    </row>
    <row r="206" spans="1:10" ht="11.1" customHeight="1">
      <c r="A206" s="25">
        <f t="shared" si="35"/>
        <v>195</v>
      </c>
      <c r="B206" s="20">
        <f t="shared" si="28"/>
        <v>13984.290171055585</v>
      </c>
      <c r="C206" s="20">
        <f t="shared" si="29"/>
        <v>9013.0799768331344</v>
      </c>
      <c r="D206" s="20">
        <f t="shared" si="30"/>
        <v>4971.2101942224508</v>
      </c>
      <c r="E206" s="26">
        <f t="shared" si="31"/>
        <v>1437121.5860990791</v>
      </c>
      <c r="F206" s="31">
        <v>41061</v>
      </c>
      <c r="G206" s="28">
        <f t="shared" si="36"/>
        <v>0</v>
      </c>
      <c r="H206" s="20">
        <f t="shared" si="32"/>
        <v>13984.290171055585</v>
      </c>
      <c r="I206" s="28">
        <f t="shared" si="33"/>
        <v>0</v>
      </c>
      <c r="J206" s="20">
        <f t="shared" si="34"/>
        <v>11009.973778700651</v>
      </c>
    </row>
    <row r="207" spans="1:10" ht="11.1" customHeight="1">
      <c r="A207" s="25">
        <f t="shared" si="35"/>
        <v>196</v>
      </c>
      <c r="B207" s="20">
        <f t="shared" si="28"/>
        <v>13984.290171055585</v>
      </c>
      <c r="C207" s="20">
        <f t="shared" si="29"/>
        <v>8982.0099131192437</v>
      </c>
      <c r="D207" s="20">
        <f t="shared" si="30"/>
        <v>5002.2802579363415</v>
      </c>
      <c r="E207" s="26">
        <f t="shared" si="31"/>
        <v>1432119.3058411428</v>
      </c>
      <c r="F207" s="31">
        <v>41091</v>
      </c>
      <c r="G207" s="28">
        <f t="shared" si="36"/>
        <v>0</v>
      </c>
      <c r="H207" s="20">
        <f t="shared" si="32"/>
        <v>13984.290171055585</v>
      </c>
      <c r="I207" s="28">
        <f t="shared" si="33"/>
        <v>0</v>
      </c>
      <c r="J207" s="20">
        <f t="shared" si="34"/>
        <v>11020.226899726234</v>
      </c>
    </row>
    <row r="208" spans="1:10" ht="11.1" customHeight="1">
      <c r="A208" s="25">
        <f t="shared" si="35"/>
        <v>197</v>
      </c>
      <c r="B208" s="20">
        <f t="shared" si="28"/>
        <v>13984.290171055585</v>
      </c>
      <c r="C208" s="20">
        <f t="shared" si="29"/>
        <v>8950.7456615071424</v>
      </c>
      <c r="D208" s="20">
        <f t="shared" si="30"/>
        <v>5033.5445095484429</v>
      </c>
      <c r="E208" s="26">
        <f t="shared" si="31"/>
        <v>1427085.7613315943</v>
      </c>
      <c r="F208" s="31">
        <v>41122</v>
      </c>
      <c r="G208" s="28">
        <f t="shared" si="36"/>
        <v>0</v>
      </c>
      <c r="H208" s="20">
        <f t="shared" si="32"/>
        <v>13984.290171055585</v>
      </c>
      <c r="I208" s="28">
        <f t="shared" si="33"/>
        <v>0</v>
      </c>
      <c r="J208" s="20">
        <f t="shared" si="34"/>
        <v>11030.544102758227</v>
      </c>
    </row>
    <row r="209" spans="1:10" ht="11.1" customHeight="1">
      <c r="A209" s="25">
        <f t="shared" si="35"/>
        <v>198</v>
      </c>
      <c r="B209" s="20">
        <f t="shared" si="28"/>
        <v>13984.290171055585</v>
      </c>
      <c r="C209" s="20">
        <f t="shared" si="29"/>
        <v>8919.2860083224641</v>
      </c>
      <c r="D209" s="20">
        <f t="shared" si="30"/>
        <v>5065.0041627331211</v>
      </c>
      <c r="E209" s="26">
        <f t="shared" si="31"/>
        <v>1422020.7571688611</v>
      </c>
      <c r="F209" s="31">
        <v>41153</v>
      </c>
      <c r="G209" s="28">
        <f t="shared" si="36"/>
        <v>0</v>
      </c>
      <c r="H209" s="20">
        <f t="shared" si="32"/>
        <v>13984.290171055585</v>
      </c>
      <c r="I209" s="28">
        <f t="shared" si="33"/>
        <v>0</v>
      </c>
      <c r="J209" s="20">
        <f t="shared" si="34"/>
        <v>11040.925788309172</v>
      </c>
    </row>
    <row r="210" spans="1:10" ht="11.1" customHeight="1">
      <c r="A210" s="25">
        <f t="shared" si="35"/>
        <v>199</v>
      </c>
      <c r="B210" s="20">
        <f t="shared" si="28"/>
        <v>13984.290171055585</v>
      </c>
      <c r="C210" s="20">
        <f t="shared" si="29"/>
        <v>8887.6297323053823</v>
      </c>
      <c r="D210" s="20">
        <f t="shared" si="30"/>
        <v>5096.660438750203</v>
      </c>
      <c r="E210" s="26">
        <f t="shared" si="31"/>
        <v>1416924.0967301109</v>
      </c>
      <c r="F210" s="31">
        <v>41183</v>
      </c>
      <c r="G210" s="28">
        <f t="shared" si="36"/>
        <v>0</v>
      </c>
      <c r="H210" s="20">
        <f t="shared" si="32"/>
        <v>13984.290171055585</v>
      </c>
      <c r="I210" s="28">
        <f t="shared" si="33"/>
        <v>0</v>
      </c>
      <c r="J210" s="20">
        <f t="shared" si="34"/>
        <v>11051.372359394809</v>
      </c>
    </row>
    <row r="211" spans="1:10" ht="11.1" customHeight="1">
      <c r="A211" s="25">
        <f t="shared" si="35"/>
        <v>200</v>
      </c>
      <c r="B211" s="20">
        <f t="shared" si="28"/>
        <v>13984.290171055585</v>
      </c>
      <c r="C211" s="20">
        <f t="shared" si="29"/>
        <v>8855.7756045631922</v>
      </c>
      <c r="D211" s="20">
        <f t="shared" si="30"/>
        <v>5128.514566492393</v>
      </c>
      <c r="E211" s="26">
        <f t="shared" si="31"/>
        <v>1411795.5821636186</v>
      </c>
      <c r="F211" s="31">
        <v>41214</v>
      </c>
      <c r="G211" s="28">
        <f t="shared" si="36"/>
        <v>0</v>
      </c>
      <c r="H211" s="20">
        <f t="shared" si="32"/>
        <v>13984.290171055585</v>
      </c>
      <c r="I211" s="28">
        <f t="shared" si="33"/>
        <v>0</v>
      </c>
      <c r="J211" s="20">
        <f t="shared" si="34"/>
        <v>11061.884221549732</v>
      </c>
    </row>
    <row r="212" spans="1:10" ht="11.1" customHeight="1">
      <c r="A212" s="25">
        <f t="shared" si="35"/>
        <v>201</v>
      </c>
      <c r="B212" s="20">
        <f t="shared" si="28"/>
        <v>13984.290171055585</v>
      </c>
      <c r="C212" s="20">
        <f t="shared" si="29"/>
        <v>8823.7223885226158</v>
      </c>
      <c r="D212" s="20">
        <f t="shared" si="30"/>
        <v>5160.5677825329694</v>
      </c>
      <c r="E212" s="26">
        <f t="shared" si="31"/>
        <v>1406635.0143810858</v>
      </c>
      <c r="F212" s="31">
        <v>41244</v>
      </c>
      <c r="G212" s="28">
        <f t="shared" si="36"/>
        <v>0</v>
      </c>
      <c r="H212" s="20">
        <f t="shared" si="32"/>
        <v>13984.290171055585</v>
      </c>
      <c r="I212" s="28">
        <f t="shared" si="33"/>
        <v>0</v>
      </c>
      <c r="J212" s="20">
        <f t="shared" si="34"/>
        <v>11072.461782843122</v>
      </c>
    </row>
    <row r="213" spans="1:10" ht="11.1" customHeight="1">
      <c r="A213" s="25">
        <f t="shared" si="35"/>
        <v>202</v>
      </c>
      <c r="B213" s="20">
        <f t="shared" si="28"/>
        <v>13984.290171055585</v>
      </c>
      <c r="C213" s="20">
        <f t="shared" si="29"/>
        <v>8791.4688398817852</v>
      </c>
      <c r="D213" s="20">
        <f t="shared" si="30"/>
        <v>5192.8213311738</v>
      </c>
      <c r="E213" s="26">
        <f t="shared" si="31"/>
        <v>1401442.1930499119</v>
      </c>
      <c r="F213" s="31">
        <v>41275</v>
      </c>
      <c r="G213" s="28">
        <f t="shared" si="36"/>
        <v>0</v>
      </c>
      <c r="H213" s="20">
        <f t="shared" si="32"/>
        <v>13984.290171055585</v>
      </c>
      <c r="I213" s="28">
        <f t="shared" si="33"/>
        <v>0</v>
      </c>
      <c r="J213" s="20">
        <f t="shared" si="34"/>
        <v>11083.105453894595</v>
      </c>
    </row>
    <row r="214" spans="1:10" ht="11.1" customHeight="1">
      <c r="A214" s="25">
        <f t="shared" si="35"/>
        <v>203</v>
      </c>
      <c r="B214" s="20">
        <f t="shared" si="28"/>
        <v>13984.290171055585</v>
      </c>
      <c r="C214" s="20">
        <f t="shared" si="29"/>
        <v>8759.0137065619492</v>
      </c>
      <c r="D214" s="20">
        <f t="shared" si="30"/>
        <v>5225.276464493636</v>
      </c>
      <c r="E214" s="26">
        <f t="shared" si="31"/>
        <v>1396216.9165854182</v>
      </c>
      <c r="F214" s="31">
        <v>41306</v>
      </c>
      <c r="G214" s="28">
        <f t="shared" si="36"/>
        <v>0</v>
      </c>
      <c r="H214" s="20">
        <f t="shared" si="32"/>
        <v>13984.290171055585</v>
      </c>
      <c r="I214" s="28">
        <f t="shared" si="33"/>
        <v>0</v>
      </c>
      <c r="J214" s="20">
        <f t="shared" si="34"/>
        <v>11093.815647890142</v>
      </c>
    </row>
    <row r="215" spans="1:10" ht="11.1" customHeight="1">
      <c r="A215" s="25">
        <f t="shared" si="35"/>
        <v>204</v>
      </c>
      <c r="B215" s="20">
        <f t="shared" si="28"/>
        <v>13984.290171055585</v>
      </c>
      <c r="C215" s="20">
        <f t="shared" si="29"/>
        <v>8726.3557286588639</v>
      </c>
      <c r="D215" s="20">
        <f t="shared" si="30"/>
        <v>5257.9344423967214</v>
      </c>
      <c r="E215" s="26">
        <f t="shared" si="31"/>
        <v>1390958.9821430214</v>
      </c>
      <c r="F215" s="31">
        <v>41334</v>
      </c>
      <c r="G215" s="28">
        <f t="shared" si="36"/>
        <v>0</v>
      </c>
      <c r="H215" s="20">
        <f t="shared" si="32"/>
        <v>13984.290171055585</v>
      </c>
      <c r="I215" s="28">
        <f t="shared" si="33"/>
        <v>0</v>
      </c>
      <c r="J215" s="20">
        <f t="shared" si="34"/>
        <v>11104.592780598159</v>
      </c>
    </row>
    <row r="216" spans="1:10" ht="11.1" customHeight="1">
      <c r="A216" s="25">
        <f t="shared" si="35"/>
        <v>205</v>
      </c>
      <c r="B216" s="20">
        <f t="shared" si="28"/>
        <v>13984.290171055585</v>
      </c>
      <c r="C216" s="20">
        <f t="shared" si="29"/>
        <v>8693.4936383938839</v>
      </c>
      <c r="D216" s="20">
        <f t="shared" si="30"/>
        <v>5290.7965326617013</v>
      </c>
      <c r="E216" s="26">
        <f t="shared" si="31"/>
        <v>1385668.1856103598</v>
      </c>
      <c r="F216" s="31">
        <v>41365</v>
      </c>
      <c r="G216" s="28">
        <f t="shared" si="36"/>
        <v>0</v>
      </c>
      <c r="H216" s="20">
        <f t="shared" si="32"/>
        <v>13984.290171055585</v>
      </c>
      <c r="I216" s="28">
        <f t="shared" si="33"/>
        <v>0</v>
      </c>
      <c r="J216" s="20">
        <f t="shared" si="34"/>
        <v>11115.437270385602</v>
      </c>
    </row>
    <row r="217" spans="1:10" ht="11.1" customHeight="1">
      <c r="A217" s="25">
        <f t="shared" si="35"/>
        <v>206</v>
      </c>
      <c r="B217" s="20">
        <f t="shared" si="28"/>
        <v>13984.290171055585</v>
      </c>
      <c r="C217" s="20">
        <f t="shared" si="29"/>
        <v>8660.4261600647478</v>
      </c>
      <c r="D217" s="20">
        <f t="shared" si="30"/>
        <v>5323.8640109908374</v>
      </c>
      <c r="E217" s="26">
        <f t="shared" si="31"/>
        <v>1380344.3215993689</v>
      </c>
      <c r="F217" s="31">
        <v>41395</v>
      </c>
      <c r="G217" s="28">
        <f t="shared" si="36"/>
        <v>0</v>
      </c>
      <c r="H217" s="20">
        <f t="shared" si="32"/>
        <v>13984.290171055585</v>
      </c>
      <c r="I217" s="28">
        <f t="shared" si="33"/>
        <v>0</v>
      </c>
      <c r="J217" s="20">
        <f t="shared" si="34"/>
        <v>11126.349538234219</v>
      </c>
    </row>
    <row r="218" spans="1:10" ht="11.1" customHeight="1">
      <c r="A218" s="25">
        <f t="shared" si="35"/>
        <v>207</v>
      </c>
      <c r="B218" s="20">
        <f t="shared" si="28"/>
        <v>13984.290171055585</v>
      </c>
      <c r="C218" s="20">
        <f t="shared" si="29"/>
        <v>8627.1520099960562</v>
      </c>
      <c r="D218" s="20">
        <f t="shared" si="30"/>
        <v>5357.138161059529</v>
      </c>
      <c r="E218" s="26">
        <f t="shared" si="31"/>
        <v>1374987.1834383095</v>
      </c>
      <c r="F218" s="31">
        <v>41426</v>
      </c>
      <c r="G218" s="28">
        <f t="shared" si="36"/>
        <v>0</v>
      </c>
      <c r="H218" s="20">
        <f t="shared" si="32"/>
        <v>13984.290171055585</v>
      </c>
      <c r="I218" s="28">
        <f t="shared" si="33"/>
        <v>0</v>
      </c>
      <c r="J218" s="20">
        <f t="shared" si="34"/>
        <v>11137.330007756886</v>
      </c>
    </row>
    <row r="219" spans="1:10" ht="11.1" customHeight="1">
      <c r="A219" s="25">
        <f t="shared" si="35"/>
        <v>208</v>
      </c>
      <c r="B219" s="20">
        <f t="shared" si="28"/>
        <v>13984.290171055585</v>
      </c>
      <c r="C219" s="20">
        <f t="shared" si="29"/>
        <v>8593.6698964894331</v>
      </c>
      <c r="D219" s="20">
        <f t="shared" si="30"/>
        <v>5390.6202745661521</v>
      </c>
      <c r="E219" s="26">
        <f t="shared" si="31"/>
        <v>1369596.5631637434</v>
      </c>
      <c r="F219" s="31">
        <v>41456</v>
      </c>
      <c r="G219" s="28">
        <f t="shared" si="36"/>
        <v>0</v>
      </c>
      <c r="H219" s="20">
        <f t="shared" si="32"/>
        <v>13984.290171055585</v>
      </c>
      <c r="I219" s="28">
        <f t="shared" si="33"/>
        <v>0</v>
      </c>
      <c r="J219" s="20">
        <f t="shared" si="34"/>
        <v>11148.379105214073</v>
      </c>
    </row>
    <row r="220" spans="1:10" ht="11.1" customHeight="1">
      <c r="A220" s="25">
        <f t="shared" si="35"/>
        <v>209</v>
      </c>
      <c r="B220" s="20">
        <f t="shared" si="28"/>
        <v>13984.290171055585</v>
      </c>
      <c r="C220" s="20">
        <f t="shared" si="29"/>
        <v>8559.9785197733963</v>
      </c>
      <c r="D220" s="20">
        <f t="shared" si="30"/>
        <v>5424.3116512821889</v>
      </c>
      <c r="E220" s="26">
        <f t="shared" si="31"/>
        <v>1364172.2515124611</v>
      </c>
      <c r="F220" s="31">
        <v>41487</v>
      </c>
      <c r="G220" s="28">
        <f t="shared" si="36"/>
        <v>0</v>
      </c>
      <c r="H220" s="20">
        <f t="shared" si="32"/>
        <v>13984.290171055585</v>
      </c>
      <c r="I220" s="28">
        <f t="shared" si="33"/>
        <v>0</v>
      </c>
      <c r="J220" s="20">
        <f t="shared" si="34"/>
        <v>11159.497259530364</v>
      </c>
    </row>
    <row r="221" spans="1:10" ht="11.1" customHeight="1">
      <c r="A221" s="25">
        <f t="shared" si="35"/>
        <v>210</v>
      </c>
      <c r="B221" s="20">
        <f t="shared" si="28"/>
        <v>13984.290171055585</v>
      </c>
      <c r="C221" s="20">
        <f t="shared" si="29"/>
        <v>8526.0765719528808</v>
      </c>
      <c r="D221" s="20">
        <f t="shared" si="30"/>
        <v>5458.2135991027044</v>
      </c>
      <c r="E221" s="26">
        <f t="shared" si="31"/>
        <v>1358714.0379133583</v>
      </c>
      <c r="F221" s="31">
        <v>41518</v>
      </c>
      <c r="G221" s="28">
        <f t="shared" si="36"/>
        <v>0</v>
      </c>
      <c r="H221" s="20">
        <f t="shared" si="32"/>
        <v>13984.290171055585</v>
      </c>
      <c r="I221" s="28">
        <f t="shared" si="33"/>
        <v>0</v>
      </c>
      <c r="J221" s="20">
        <f t="shared" si="34"/>
        <v>11170.684902311135</v>
      </c>
    </row>
    <row r="222" spans="1:10" ht="11.1" customHeight="1">
      <c r="A222" s="25">
        <f t="shared" si="35"/>
        <v>211</v>
      </c>
      <c r="B222" s="20">
        <f t="shared" si="28"/>
        <v>13984.290171055585</v>
      </c>
      <c r="C222" s="20">
        <f t="shared" si="29"/>
        <v>8491.9627369584887</v>
      </c>
      <c r="D222" s="20">
        <f t="shared" si="30"/>
        <v>5492.3274340970966</v>
      </c>
      <c r="E222" s="26">
        <f t="shared" si="31"/>
        <v>1353221.7104792611</v>
      </c>
      <c r="F222" s="31">
        <v>41548</v>
      </c>
      <c r="G222" s="28">
        <f t="shared" si="36"/>
        <v>0</v>
      </c>
      <c r="H222" s="20">
        <f t="shared" si="32"/>
        <v>13984.290171055585</v>
      </c>
      <c r="I222" s="28">
        <f t="shared" si="33"/>
        <v>0</v>
      </c>
      <c r="J222" s="20">
        <f t="shared" si="34"/>
        <v>11181.942467859284</v>
      </c>
    </row>
    <row r="223" spans="1:10" ht="11.1" customHeight="1">
      <c r="A223" s="25">
        <f t="shared" si="35"/>
        <v>212</v>
      </c>
      <c r="B223" s="20">
        <f t="shared" si="28"/>
        <v>13984.290171055585</v>
      </c>
      <c r="C223" s="20">
        <f t="shared" si="29"/>
        <v>8457.6356904953809</v>
      </c>
      <c r="D223" s="20">
        <f t="shared" si="30"/>
        <v>5526.6544805602043</v>
      </c>
      <c r="E223" s="26">
        <f t="shared" si="31"/>
        <v>1347695.0559987009</v>
      </c>
      <c r="F223" s="31">
        <v>41579</v>
      </c>
      <c r="G223" s="28">
        <f t="shared" si="36"/>
        <v>0</v>
      </c>
      <c r="H223" s="20">
        <f t="shared" si="32"/>
        <v>13984.290171055585</v>
      </c>
      <c r="I223" s="28">
        <f t="shared" si="33"/>
        <v>0</v>
      </c>
      <c r="J223" s="20">
        <f t="shared" si="34"/>
        <v>11193.27039319211</v>
      </c>
    </row>
    <row r="224" spans="1:10" ht="11.1" customHeight="1">
      <c r="A224" s="25">
        <f t="shared" si="35"/>
        <v>213</v>
      </c>
      <c r="B224" s="20">
        <f t="shared" si="28"/>
        <v>13984.290171055585</v>
      </c>
      <c r="C224" s="20">
        <f t="shared" si="29"/>
        <v>8423.0940999918803</v>
      </c>
      <c r="D224" s="20">
        <f t="shared" si="30"/>
        <v>5561.1960710637049</v>
      </c>
      <c r="E224" s="26">
        <f t="shared" si="31"/>
        <v>1342133.8599276373</v>
      </c>
      <c r="F224" s="31">
        <v>41609</v>
      </c>
      <c r="G224" s="28">
        <f t="shared" si="36"/>
        <v>0</v>
      </c>
      <c r="H224" s="20">
        <f t="shared" si="32"/>
        <v>13984.290171055585</v>
      </c>
      <c r="I224" s="28">
        <f t="shared" si="33"/>
        <v>0</v>
      </c>
      <c r="J224" s="20">
        <f t="shared" si="34"/>
        <v>11204.669118058264</v>
      </c>
    </row>
    <row r="225" spans="1:10" ht="11.1" customHeight="1">
      <c r="A225" s="25">
        <f t="shared" si="35"/>
        <v>214</v>
      </c>
      <c r="B225" s="20">
        <f t="shared" si="28"/>
        <v>13984.290171055585</v>
      </c>
      <c r="C225" s="20">
        <f t="shared" si="29"/>
        <v>8388.3366245477318</v>
      </c>
      <c r="D225" s="20">
        <f t="shared" si="30"/>
        <v>5595.9535465078534</v>
      </c>
      <c r="E225" s="26">
        <f t="shared" si="31"/>
        <v>1336537.9063811295</v>
      </c>
      <c r="F225" s="31">
        <v>41640</v>
      </c>
      <c r="G225" s="28">
        <f t="shared" si="36"/>
        <v>0</v>
      </c>
      <c r="H225" s="20">
        <f t="shared" si="32"/>
        <v>13984.290171055585</v>
      </c>
      <c r="I225" s="28">
        <f t="shared" si="33"/>
        <v>0</v>
      </c>
      <c r="J225" s="20">
        <f t="shared" si="34"/>
        <v>11216.139084954833</v>
      </c>
    </row>
    <row r="226" spans="1:10" ht="11.1" customHeight="1">
      <c r="A226" s="25">
        <f t="shared" si="35"/>
        <v>215</v>
      </c>
      <c r="B226" s="20">
        <f t="shared" si="28"/>
        <v>13984.290171055585</v>
      </c>
      <c r="C226" s="20">
        <f t="shared" si="29"/>
        <v>8353.3619148820599</v>
      </c>
      <c r="D226" s="20">
        <f t="shared" si="30"/>
        <v>5630.9282561735254</v>
      </c>
      <c r="E226" s="26">
        <f t="shared" si="31"/>
        <v>1330906.9781249559</v>
      </c>
      <c r="F226" s="31">
        <v>41671</v>
      </c>
      <c r="G226" s="28">
        <f t="shared" si="36"/>
        <v>0</v>
      </c>
      <c r="H226" s="20">
        <f t="shared" si="32"/>
        <v>13984.290171055585</v>
      </c>
      <c r="I226" s="28">
        <f t="shared" si="33"/>
        <v>0</v>
      </c>
      <c r="J226" s="20">
        <f t="shared" si="34"/>
        <v>11227.680739144505</v>
      </c>
    </row>
    <row r="227" spans="1:10" ht="11.1" customHeight="1">
      <c r="A227" s="25">
        <f t="shared" si="35"/>
        <v>216</v>
      </c>
      <c r="B227" s="20">
        <f t="shared" si="28"/>
        <v>13984.290171055585</v>
      </c>
      <c r="C227" s="20">
        <f t="shared" si="29"/>
        <v>8318.1686132809737</v>
      </c>
      <c r="D227" s="20">
        <f t="shared" si="30"/>
        <v>5666.1215577746116</v>
      </c>
      <c r="E227" s="26">
        <f t="shared" si="31"/>
        <v>1325240.8565671812</v>
      </c>
      <c r="F227" s="31">
        <v>41699</v>
      </c>
      <c r="G227" s="28">
        <f t="shared" si="36"/>
        <v>0</v>
      </c>
      <c r="H227" s="20">
        <f t="shared" si="32"/>
        <v>13984.290171055585</v>
      </c>
      <c r="I227" s="28">
        <f t="shared" si="33"/>
        <v>0</v>
      </c>
      <c r="J227" s="20">
        <f t="shared" si="34"/>
        <v>11239.294528672865</v>
      </c>
    </row>
    <row r="228" spans="1:10" ht="11.1" customHeight="1">
      <c r="A228" s="25">
        <f t="shared" si="35"/>
        <v>217</v>
      </c>
      <c r="B228" s="20">
        <f t="shared" si="28"/>
        <v>13984.290171055585</v>
      </c>
      <c r="C228" s="20">
        <f t="shared" si="29"/>
        <v>8282.7553535448824</v>
      </c>
      <c r="D228" s="20">
        <f t="shared" si="30"/>
        <v>5701.5348175107029</v>
      </c>
      <c r="E228" s="26">
        <f t="shared" si="31"/>
        <v>1319539.3217496704</v>
      </c>
      <c r="F228" s="31">
        <v>41730</v>
      </c>
      <c r="G228" s="28">
        <f t="shared" si="36"/>
        <v>0</v>
      </c>
      <c r="H228" s="20">
        <f t="shared" si="32"/>
        <v>13984.290171055585</v>
      </c>
      <c r="I228" s="28">
        <f t="shared" si="33"/>
        <v>0</v>
      </c>
      <c r="J228" s="20">
        <f t="shared" si="34"/>
        <v>11250.980904385775</v>
      </c>
    </row>
    <row r="229" spans="1:10" ht="11.1" customHeight="1">
      <c r="A229" s="25">
        <f t="shared" si="35"/>
        <v>218</v>
      </c>
      <c r="B229" s="20">
        <f t="shared" si="28"/>
        <v>13984.290171055585</v>
      </c>
      <c r="C229" s="20">
        <f t="shared" si="29"/>
        <v>8247.1207609354406</v>
      </c>
      <c r="D229" s="20">
        <f t="shared" si="30"/>
        <v>5737.1694101201447</v>
      </c>
      <c r="E229" s="26">
        <f t="shared" si="31"/>
        <v>1313802.1523395502</v>
      </c>
      <c r="F229" s="31">
        <v>41760</v>
      </c>
      <c r="G229" s="28">
        <f t="shared" si="36"/>
        <v>0</v>
      </c>
      <c r="H229" s="20">
        <f t="shared" si="32"/>
        <v>13984.290171055585</v>
      </c>
      <c r="I229" s="28">
        <f t="shared" si="33"/>
        <v>0</v>
      </c>
      <c r="J229" s="20">
        <f t="shared" si="34"/>
        <v>11262.74031994689</v>
      </c>
    </row>
    <row r="230" spans="1:10" ht="11.1" customHeight="1">
      <c r="A230" s="25">
        <f t="shared" si="35"/>
        <v>219</v>
      </c>
      <c r="B230" s="20">
        <f t="shared" si="28"/>
        <v>13984.290171055585</v>
      </c>
      <c r="C230" s="20">
        <f t="shared" si="29"/>
        <v>8211.263452122188</v>
      </c>
      <c r="D230" s="20">
        <f t="shared" si="30"/>
        <v>5773.0267189333972</v>
      </c>
      <c r="E230" s="26">
        <f t="shared" si="31"/>
        <v>1308029.1256206168</v>
      </c>
      <c r="F230" s="31">
        <v>41791</v>
      </c>
      <c r="G230" s="28">
        <f t="shared" si="36"/>
        <v>0</v>
      </c>
      <c r="H230" s="20">
        <f t="shared" si="32"/>
        <v>13984.290171055585</v>
      </c>
      <c r="I230" s="28">
        <f t="shared" si="33"/>
        <v>0</v>
      </c>
      <c r="J230" s="20">
        <f t="shared" si="34"/>
        <v>11274.573231855264</v>
      </c>
    </row>
    <row r="231" spans="1:10" ht="11.1" customHeight="1">
      <c r="A231" s="25">
        <f t="shared" si="35"/>
        <v>220</v>
      </c>
      <c r="B231" s="20">
        <f t="shared" si="28"/>
        <v>13984.290171055585</v>
      </c>
      <c r="C231" s="20">
        <f t="shared" si="29"/>
        <v>8175.1820351288552</v>
      </c>
      <c r="D231" s="20">
        <f t="shared" si="30"/>
        <v>5809.10813592673</v>
      </c>
      <c r="E231" s="26">
        <f t="shared" si="31"/>
        <v>1302220.0174846901</v>
      </c>
      <c r="F231" s="31">
        <v>41821</v>
      </c>
      <c r="G231" s="28">
        <f t="shared" si="36"/>
        <v>0</v>
      </c>
      <c r="H231" s="20">
        <f t="shared" si="32"/>
        <v>13984.290171055585</v>
      </c>
      <c r="I231" s="28">
        <f t="shared" si="33"/>
        <v>0</v>
      </c>
      <c r="J231" s="20">
        <f t="shared" si="34"/>
        <v>11286.480099463062</v>
      </c>
    </row>
    <row r="232" spans="1:10" ht="11.1" customHeight="1">
      <c r="A232" s="25">
        <f t="shared" si="35"/>
        <v>221</v>
      </c>
      <c r="B232" s="20">
        <f t="shared" si="28"/>
        <v>13984.290171055585</v>
      </c>
      <c r="C232" s="20">
        <f t="shared" si="29"/>
        <v>8138.8751092793127</v>
      </c>
      <c r="D232" s="20">
        <f t="shared" si="30"/>
        <v>5845.4150617762725</v>
      </c>
      <c r="E232" s="26">
        <f t="shared" si="31"/>
        <v>1296374.6024229138</v>
      </c>
      <c r="F232" s="31">
        <v>41852</v>
      </c>
      <c r="G232" s="28">
        <f t="shared" si="36"/>
        <v>0</v>
      </c>
      <c r="H232" s="20">
        <f t="shared" si="32"/>
        <v>13984.290171055585</v>
      </c>
      <c r="I232" s="28">
        <f t="shared" si="33"/>
        <v>0</v>
      </c>
      <c r="J232" s="20">
        <f t="shared" si="34"/>
        <v>11298.461384993412</v>
      </c>
    </row>
    <row r="233" spans="1:10" ht="11.1" customHeight="1">
      <c r="A233" s="25">
        <f t="shared" si="35"/>
        <v>222</v>
      </c>
      <c r="B233" s="20">
        <f t="shared" si="28"/>
        <v>13984.290171055585</v>
      </c>
      <c r="C233" s="20">
        <f t="shared" si="29"/>
        <v>8102.3412651432109</v>
      </c>
      <c r="D233" s="20">
        <f t="shared" si="30"/>
        <v>5881.9489059123744</v>
      </c>
      <c r="E233" s="26">
        <f t="shared" si="31"/>
        <v>1290492.6535170013</v>
      </c>
      <c r="F233" s="31">
        <v>41883</v>
      </c>
      <c r="G233" s="28">
        <f t="shared" si="36"/>
        <v>0</v>
      </c>
      <c r="H233" s="20">
        <f t="shared" si="32"/>
        <v>13984.290171055585</v>
      </c>
      <c r="I233" s="28">
        <f t="shared" si="33"/>
        <v>0</v>
      </c>
      <c r="J233" s="20">
        <f t="shared" si="34"/>
        <v>11310.517553558326</v>
      </c>
    </row>
    <row r="234" spans="1:10" ht="11.1" customHeight="1">
      <c r="A234" s="25">
        <f t="shared" si="35"/>
        <v>223</v>
      </c>
      <c r="B234" s="20">
        <f t="shared" si="28"/>
        <v>13984.290171055585</v>
      </c>
      <c r="C234" s="20">
        <f t="shared" si="29"/>
        <v>8065.5790844812582</v>
      </c>
      <c r="D234" s="20">
        <f t="shared" si="30"/>
        <v>5918.7110865743271</v>
      </c>
      <c r="E234" s="26">
        <f t="shared" si="31"/>
        <v>1284573.9424304271</v>
      </c>
      <c r="F234" s="31">
        <v>41913</v>
      </c>
      <c r="G234" s="28">
        <f t="shared" si="36"/>
        <v>0</v>
      </c>
      <c r="H234" s="20">
        <f t="shared" si="32"/>
        <v>13984.290171055585</v>
      </c>
      <c r="I234" s="28">
        <f t="shared" si="33"/>
        <v>0</v>
      </c>
      <c r="J234" s="20">
        <f t="shared" si="34"/>
        <v>11322.64907317677</v>
      </c>
    </row>
    <row r="235" spans="1:10" ht="11.1" customHeight="1">
      <c r="A235" s="25">
        <f t="shared" si="35"/>
        <v>224</v>
      </c>
      <c r="B235" s="20">
        <f t="shared" si="28"/>
        <v>13984.290171055585</v>
      </c>
      <c r="C235" s="20">
        <f t="shared" si="29"/>
        <v>8028.5871401901686</v>
      </c>
      <c r="D235" s="20">
        <f t="shared" si="30"/>
        <v>5955.7030308654166</v>
      </c>
      <c r="E235" s="26">
        <f t="shared" si="31"/>
        <v>1278618.2393995617</v>
      </c>
      <c r="F235" s="31">
        <v>41944</v>
      </c>
      <c r="G235" s="28">
        <f t="shared" si="36"/>
        <v>0</v>
      </c>
      <c r="H235" s="20">
        <f t="shared" si="32"/>
        <v>13984.290171055585</v>
      </c>
      <c r="I235" s="28">
        <f t="shared" si="33"/>
        <v>0</v>
      </c>
      <c r="J235" s="20">
        <f t="shared" si="34"/>
        <v>11334.85641479283</v>
      </c>
    </row>
    <row r="236" spans="1:10" ht="11.1" customHeight="1">
      <c r="A236" s="25">
        <f t="shared" si="35"/>
        <v>225</v>
      </c>
      <c r="B236" s="20">
        <f t="shared" si="28"/>
        <v>13984.290171055585</v>
      </c>
      <c r="C236" s="20">
        <f t="shared" si="29"/>
        <v>7991.3639962472598</v>
      </c>
      <c r="D236" s="20">
        <f t="shared" si="30"/>
        <v>5992.9261748083254</v>
      </c>
      <c r="E236" s="26">
        <f t="shared" si="31"/>
        <v>1272625.3132247534</v>
      </c>
      <c r="F236" s="31">
        <v>41974</v>
      </c>
      <c r="G236" s="28">
        <f t="shared" si="36"/>
        <v>0</v>
      </c>
      <c r="H236" s="20">
        <f t="shared" si="32"/>
        <v>13984.290171055585</v>
      </c>
      <c r="I236" s="28">
        <f t="shared" si="33"/>
        <v>0</v>
      </c>
      <c r="J236" s="20">
        <f t="shared" si="34"/>
        <v>11347.140052293989</v>
      </c>
    </row>
    <row r="237" spans="1:10" ht="11.1" customHeight="1">
      <c r="A237" s="25">
        <f t="shared" si="35"/>
        <v>226</v>
      </c>
      <c r="B237" s="20">
        <f t="shared" si="28"/>
        <v>13984.290171055585</v>
      </c>
      <c r="C237" s="20">
        <f t="shared" si="29"/>
        <v>7953.9082076547083</v>
      </c>
      <c r="D237" s="20">
        <f t="shared" si="30"/>
        <v>6030.3819634008769</v>
      </c>
      <c r="E237" s="26">
        <f t="shared" si="31"/>
        <v>1266594.9312613525</v>
      </c>
      <c r="F237" s="31">
        <v>42005</v>
      </c>
      <c r="G237" s="28">
        <f t="shared" si="36"/>
        <v>0</v>
      </c>
      <c r="H237" s="20">
        <f t="shared" si="32"/>
        <v>13984.290171055585</v>
      </c>
      <c r="I237" s="28">
        <f t="shared" si="33"/>
        <v>0</v>
      </c>
      <c r="J237" s="20">
        <f t="shared" si="34"/>
        <v>11359.500462529531</v>
      </c>
    </row>
    <row r="238" spans="1:10" ht="11.1" customHeight="1">
      <c r="A238" s="25">
        <f t="shared" si="35"/>
        <v>227</v>
      </c>
      <c r="B238" s="20">
        <f t="shared" si="28"/>
        <v>13984.290171055585</v>
      </c>
      <c r="C238" s="20">
        <f t="shared" si="29"/>
        <v>7916.2183203834529</v>
      </c>
      <c r="D238" s="20">
        <f t="shared" si="30"/>
        <v>6068.0718506721323</v>
      </c>
      <c r="E238" s="26">
        <f t="shared" si="31"/>
        <v>1260526.8594106804</v>
      </c>
      <c r="F238" s="31">
        <v>42036</v>
      </c>
      <c r="G238" s="28">
        <f t="shared" si="36"/>
        <v>0</v>
      </c>
      <c r="H238" s="20">
        <f t="shared" si="32"/>
        <v>13984.290171055585</v>
      </c>
      <c r="I238" s="28">
        <f t="shared" si="33"/>
        <v>0</v>
      </c>
      <c r="J238" s="20">
        <f t="shared" si="34"/>
        <v>11371.938125329045</v>
      </c>
    </row>
    <row r="239" spans="1:10" ht="11.1" customHeight="1">
      <c r="A239" s="25">
        <f t="shared" si="35"/>
        <v>228</v>
      </c>
      <c r="B239" s="20">
        <f t="shared" si="28"/>
        <v>13984.290171055585</v>
      </c>
      <c r="C239" s="20">
        <f t="shared" si="29"/>
        <v>7878.2928713167521</v>
      </c>
      <c r="D239" s="20">
        <f t="shared" si="30"/>
        <v>6105.9972997388331</v>
      </c>
      <c r="E239" s="26">
        <f t="shared" si="31"/>
        <v>1254420.8621109414</v>
      </c>
      <c r="F239" s="31">
        <v>42064</v>
      </c>
      <c r="G239" s="28">
        <f t="shared" si="36"/>
        <v>0</v>
      </c>
      <c r="H239" s="20">
        <f t="shared" si="32"/>
        <v>13984.290171055585</v>
      </c>
      <c r="I239" s="28">
        <f t="shared" si="33"/>
        <v>0</v>
      </c>
      <c r="J239" s="20">
        <f t="shared" si="34"/>
        <v>11384.453523521057</v>
      </c>
    </row>
    <row r="240" spans="1:10" ht="11.1" customHeight="1">
      <c r="A240" s="25">
        <f t="shared" si="35"/>
        <v>229</v>
      </c>
      <c r="B240" s="20">
        <f t="shared" si="28"/>
        <v>13984.290171055585</v>
      </c>
      <c r="C240" s="20">
        <f t="shared" si="29"/>
        <v>7840.1303881933845</v>
      </c>
      <c r="D240" s="20">
        <f t="shared" si="30"/>
        <v>6144.1597828622007</v>
      </c>
      <c r="E240" s="26">
        <f t="shared" si="31"/>
        <v>1248276.7023280791</v>
      </c>
      <c r="F240" s="31">
        <v>42095</v>
      </c>
      <c r="G240" s="28">
        <f t="shared" si="36"/>
        <v>0</v>
      </c>
      <c r="H240" s="20">
        <f t="shared" si="32"/>
        <v>13984.290171055585</v>
      </c>
      <c r="I240" s="28">
        <f t="shared" si="33"/>
        <v>0</v>
      </c>
      <c r="J240" s="20">
        <f t="shared" si="34"/>
        <v>11397.047142951767</v>
      </c>
    </row>
    <row r="241" spans="1:10" ht="11.1" customHeight="1">
      <c r="A241" s="25">
        <f t="shared" si="35"/>
        <v>230</v>
      </c>
      <c r="B241" s="20">
        <f t="shared" si="28"/>
        <v>13984.290171055585</v>
      </c>
      <c r="C241" s="20">
        <f t="shared" si="29"/>
        <v>7801.7293895504945</v>
      </c>
      <c r="D241" s="20">
        <f t="shared" si="30"/>
        <v>6182.5607815050907</v>
      </c>
      <c r="E241" s="26">
        <f t="shared" si="31"/>
        <v>1242094.141546574</v>
      </c>
      <c r="F241" s="31">
        <v>42125</v>
      </c>
      <c r="G241" s="28">
        <f t="shared" si="36"/>
        <v>0</v>
      </c>
      <c r="H241" s="20">
        <f t="shared" si="32"/>
        <v>13984.290171055585</v>
      </c>
      <c r="I241" s="28">
        <f t="shared" si="33"/>
        <v>0</v>
      </c>
      <c r="J241" s="20">
        <f t="shared" si="34"/>
        <v>11409.719472503923</v>
      </c>
    </row>
    <row r="242" spans="1:10" ht="11.1" customHeight="1">
      <c r="A242" s="25">
        <f t="shared" si="35"/>
        <v>231</v>
      </c>
      <c r="B242" s="20">
        <f t="shared" si="28"/>
        <v>13984.290171055585</v>
      </c>
      <c r="C242" s="20">
        <f t="shared" si="29"/>
        <v>7763.0883846660872</v>
      </c>
      <c r="D242" s="20">
        <f t="shared" si="30"/>
        <v>6221.201786389498</v>
      </c>
      <c r="E242" s="26">
        <f t="shared" si="31"/>
        <v>1235872.9397601844</v>
      </c>
      <c r="F242" s="31">
        <v>42156</v>
      </c>
      <c r="G242" s="28">
        <f t="shared" si="36"/>
        <v>0</v>
      </c>
      <c r="H242" s="20">
        <f t="shared" si="32"/>
        <v>13984.290171055585</v>
      </c>
      <c r="I242" s="28">
        <f t="shared" si="33"/>
        <v>0</v>
      </c>
      <c r="J242" s="20">
        <f t="shared" si="34"/>
        <v>11422.471004115776</v>
      </c>
    </row>
    <row r="243" spans="1:10" ht="11.1" customHeight="1">
      <c r="A243" s="25">
        <f t="shared" si="35"/>
        <v>232</v>
      </c>
      <c r="B243" s="20">
        <f t="shared" si="28"/>
        <v>13984.290171055585</v>
      </c>
      <c r="C243" s="20">
        <f t="shared" si="29"/>
        <v>7724.2058735011524</v>
      </c>
      <c r="D243" s="20">
        <f t="shared" si="30"/>
        <v>6260.0842975544329</v>
      </c>
      <c r="E243" s="26">
        <f t="shared" si="31"/>
        <v>1229612.85546263</v>
      </c>
      <c r="F243" s="31">
        <v>42186</v>
      </c>
      <c r="G243" s="28">
        <f t="shared" si="36"/>
        <v>0</v>
      </c>
      <c r="H243" s="20">
        <f t="shared" si="32"/>
        <v>13984.290171055585</v>
      </c>
      <c r="I243" s="28">
        <f t="shared" si="33"/>
        <v>0</v>
      </c>
      <c r="J243" s="20">
        <f t="shared" si="34"/>
        <v>11435.302232800204</v>
      </c>
    </row>
    <row r="244" spans="1:10" ht="11.1" customHeight="1">
      <c r="A244" s="25">
        <f t="shared" si="35"/>
        <v>233</v>
      </c>
      <c r="B244" s="20">
        <f t="shared" si="28"/>
        <v>13984.290171055585</v>
      </c>
      <c r="C244" s="20">
        <f t="shared" si="29"/>
        <v>7685.0803466414372</v>
      </c>
      <c r="D244" s="20">
        <f t="shared" si="30"/>
        <v>6299.209824414148</v>
      </c>
      <c r="E244" s="26">
        <f t="shared" si="31"/>
        <v>1223313.6456382158</v>
      </c>
      <c r="F244" s="31">
        <v>42217</v>
      </c>
      <c r="G244" s="28">
        <f t="shared" si="36"/>
        <v>0</v>
      </c>
      <c r="H244" s="20">
        <f t="shared" si="32"/>
        <v>13984.290171055585</v>
      </c>
      <c r="I244" s="28">
        <f t="shared" si="33"/>
        <v>0</v>
      </c>
      <c r="J244" s="20">
        <f t="shared" si="34"/>
        <v>11448.213656663911</v>
      </c>
    </row>
    <row r="245" spans="1:10" ht="11.1" customHeight="1">
      <c r="A245" s="25">
        <f t="shared" si="35"/>
        <v>234</v>
      </c>
      <c r="B245" s="20">
        <f t="shared" si="28"/>
        <v>13984.290171055585</v>
      </c>
      <c r="C245" s="20">
        <f t="shared" si="29"/>
        <v>7645.7102852388489</v>
      </c>
      <c r="D245" s="20">
        <f t="shared" si="30"/>
        <v>6338.5798858167364</v>
      </c>
      <c r="E245" s="26">
        <f t="shared" si="31"/>
        <v>1216975.0657523992</v>
      </c>
      <c r="F245" s="31">
        <v>42248</v>
      </c>
      <c r="G245" s="28">
        <f t="shared" si="36"/>
        <v>0</v>
      </c>
      <c r="H245" s="20">
        <f t="shared" si="32"/>
        <v>13984.290171055585</v>
      </c>
      <c r="I245" s="28">
        <f t="shared" si="33"/>
        <v>0</v>
      </c>
      <c r="J245" s="20">
        <f t="shared" si="34"/>
        <v>11461.205776926765</v>
      </c>
    </row>
    <row r="246" spans="1:10" ht="11.1" customHeight="1">
      <c r="A246" s="25">
        <f t="shared" si="35"/>
        <v>235</v>
      </c>
      <c r="B246" s="20">
        <f t="shared" si="28"/>
        <v>13984.290171055585</v>
      </c>
      <c r="C246" s="20">
        <f t="shared" si="29"/>
        <v>7606.0941609524953</v>
      </c>
      <c r="D246" s="20">
        <f t="shared" si="30"/>
        <v>6378.19601010309</v>
      </c>
      <c r="E246" s="26">
        <f t="shared" si="31"/>
        <v>1210596.8697422962</v>
      </c>
      <c r="F246" s="31">
        <v>42278</v>
      </c>
      <c r="G246" s="28">
        <f t="shared" si="36"/>
        <v>0</v>
      </c>
      <c r="H246" s="20">
        <f t="shared" si="32"/>
        <v>13984.290171055585</v>
      </c>
      <c r="I246" s="28">
        <f t="shared" si="33"/>
        <v>0</v>
      </c>
      <c r="J246" s="20">
        <f t="shared" si="34"/>
        <v>11474.279097941262</v>
      </c>
    </row>
    <row r="247" spans="1:10" ht="11.1" customHeight="1">
      <c r="A247" s="25">
        <f t="shared" si="35"/>
        <v>236</v>
      </c>
      <c r="B247" s="20">
        <f t="shared" si="28"/>
        <v>13984.290171055585</v>
      </c>
      <c r="C247" s="20">
        <f t="shared" si="29"/>
        <v>7566.2304358893516</v>
      </c>
      <c r="D247" s="20">
        <f t="shared" si="30"/>
        <v>6418.0597351662336</v>
      </c>
      <c r="E247" s="26">
        <f t="shared" si="31"/>
        <v>1204178.81000713</v>
      </c>
      <c r="F247" s="31">
        <v>42309</v>
      </c>
      <c r="G247" s="28">
        <f t="shared" si="36"/>
        <v>0</v>
      </c>
      <c r="H247" s="20">
        <f t="shared" si="32"/>
        <v>13984.290171055585</v>
      </c>
      <c r="I247" s="28">
        <f t="shared" si="33"/>
        <v>0</v>
      </c>
      <c r="J247" s="20">
        <f t="shared" si="34"/>
        <v>11487.434127212098</v>
      </c>
    </row>
    <row r="248" spans="1:10" ht="11.1" customHeight="1">
      <c r="A248" s="25">
        <f t="shared" si="35"/>
        <v>237</v>
      </c>
      <c r="B248" s="20">
        <f t="shared" si="28"/>
        <v>13984.290171055585</v>
      </c>
      <c r="C248" s="20">
        <f t="shared" si="29"/>
        <v>7526.1175625445621</v>
      </c>
      <c r="D248" s="20">
        <f t="shared" si="30"/>
        <v>6458.1726085110231</v>
      </c>
      <c r="E248" s="26">
        <f t="shared" si="31"/>
        <v>1197720.637398619</v>
      </c>
      <c r="F248" s="31">
        <v>42339</v>
      </c>
      <c r="G248" s="28">
        <f t="shared" si="36"/>
        <v>0</v>
      </c>
      <c r="H248" s="20">
        <f t="shared" si="32"/>
        <v>13984.290171055585</v>
      </c>
      <c r="I248" s="28">
        <f t="shared" si="33"/>
        <v>0</v>
      </c>
      <c r="J248" s="20">
        <f t="shared" si="34"/>
        <v>11500.671375415879</v>
      </c>
    </row>
    <row r="249" spans="1:10" ht="11.1" customHeight="1">
      <c r="A249" s="25">
        <f t="shared" si="35"/>
        <v>238</v>
      </c>
      <c r="B249" s="20">
        <f t="shared" si="28"/>
        <v>13984.290171055585</v>
      </c>
      <c r="C249" s="20">
        <f t="shared" si="29"/>
        <v>7485.7539837413678</v>
      </c>
      <c r="D249" s="20">
        <f t="shared" si="30"/>
        <v>6498.5361873142174</v>
      </c>
      <c r="E249" s="26">
        <f t="shared" si="31"/>
        <v>1191222.1012113048</v>
      </c>
      <c r="F249" s="31">
        <v>42370</v>
      </c>
      <c r="G249" s="28">
        <f t="shared" si="36"/>
        <v>0</v>
      </c>
      <c r="H249" s="20">
        <f t="shared" si="32"/>
        <v>13984.290171055585</v>
      </c>
      <c r="I249" s="28">
        <f t="shared" si="33"/>
        <v>0</v>
      </c>
      <c r="J249" s="20">
        <f t="shared" si="34"/>
        <v>11513.991356420935</v>
      </c>
    </row>
    <row r="250" spans="1:10" ht="11.1" customHeight="1">
      <c r="A250" s="25">
        <f t="shared" si="35"/>
        <v>239</v>
      </c>
      <c r="B250" s="20">
        <f t="shared" si="28"/>
        <v>13984.290171055585</v>
      </c>
      <c r="C250" s="20">
        <f t="shared" si="29"/>
        <v>7445.1381325706543</v>
      </c>
      <c r="D250" s="20">
        <f t="shared" si="30"/>
        <v>6539.1520384849309</v>
      </c>
      <c r="E250" s="26">
        <f t="shared" si="31"/>
        <v>1184682.9491728197</v>
      </c>
      <c r="F250" s="31">
        <v>42401</v>
      </c>
      <c r="G250" s="28">
        <f t="shared" si="36"/>
        <v>0</v>
      </c>
      <c r="H250" s="20">
        <f t="shared" si="32"/>
        <v>13984.290171055585</v>
      </c>
      <c r="I250" s="28">
        <f t="shared" si="33"/>
        <v>0</v>
      </c>
      <c r="J250" s="20">
        <f t="shared" si="34"/>
        <v>11527.39458730727</v>
      </c>
    </row>
    <row r="251" spans="1:10" ht="11.1" customHeight="1">
      <c r="A251" s="25">
        <f t="shared" si="35"/>
        <v>240</v>
      </c>
      <c r="B251" s="20">
        <f t="shared" si="28"/>
        <v>13984.290171055585</v>
      </c>
      <c r="C251" s="20">
        <f t="shared" si="29"/>
        <v>7404.2684323301228</v>
      </c>
      <c r="D251" s="20">
        <f t="shared" si="30"/>
        <v>6580.0217387254625</v>
      </c>
      <c r="E251" s="26">
        <f t="shared" si="31"/>
        <v>1178102.9274340943</v>
      </c>
      <c r="F251" s="31">
        <v>42430</v>
      </c>
      <c r="G251" s="28">
        <f t="shared" si="36"/>
        <v>0</v>
      </c>
      <c r="H251" s="20">
        <f t="shared" si="32"/>
        <v>13984.290171055585</v>
      </c>
      <c r="I251" s="28">
        <f t="shared" si="33"/>
        <v>0</v>
      </c>
      <c r="J251" s="20">
        <f t="shared" si="34"/>
        <v>11540.881588386645</v>
      </c>
    </row>
    <row r="252" spans="1:10" ht="11.1" customHeight="1">
      <c r="A252" s="25">
        <f t="shared" si="35"/>
        <v>241</v>
      </c>
      <c r="B252" s="20">
        <f t="shared" si="28"/>
        <v>13984.290171055585</v>
      </c>
      <c r="C252" s="20">
        <f t="shared" si="29"/>
        <v>7363.1432964630885</v>
      </c>
      <c r="D252" s="20">
        <f t="shared" si="30"/>
        <v>6621.1468745924967</v>
      </c>
      <c r="E252" s="26">
        <f t="shared" si="31"/>
        <v>1171481.7805595018</v>
      </c>
      <c r="F252" s="31">
        <v>42461</v>
      </c>
      <c r="G252" s="28">
        <f t="shared" si="36"/>
        <v>0</v>
      </c>
      <c r="H252" s="20">
        <f t="shared" si="32"/>
        <v>13984.290171055585</v>
      </c>
      <c r="I252" s="28">
        <f t="shared" si="33"/>
        <v>0</v>
      </c>
      <c r="J252" s="20">
        <f t="shared" si="34"/>
        <v>11554.452883222766</v>
      </c>
    </row>
    <row r="253" spans="1:10" ht="11.1" customHeight="1">
      <c r="A253" s="25">
        <f t="shared" si="35"/>
        <v>242</v>
      </c>
      <c r="B253" s="20">
        <f t="shared" si="28"/>
        <v>13984.290171055585</v>
      </c>
      <c r="C253" s="20">
        <f t="shared" si="29"/>
        <v>7321.7611284968871</v>
      </c>
      <c r="D253" s="20">
        <f t="shared" si="30"/>
        <v>6662.5290425586982</v>
      </c>
      <c r="E253" s="26">
        <f t="shared" si="31"/>
        <v>1164819.2515169431</v>
      </c>
      <c r="F253" s="31">
        <v>42491</v>
      </c>
      <c r="G253" s="28">
        <f t="shared" si="36"/>
        <v>0</v>
      </c>
      <c r="H253" s="20">
        <f t="shared" si="32"/>
        <v>13984.290171055585</v>
      </c>
      <c r="I253" s="28">
        <f t="shared" si="33"/>
        <v>0</v>
      </c>
      <c r="J253" s="20">
        <f t="shared" si="34"/>
        <v>11568.108998651613</v>
      </c>
    </row>
    <row r="254" spans="1:10" ht="11.1" customHeight="1">
      <c r="A254" s="25">
        <f t="shared" si="35"/>
        <v>243</v>
      </c>
      <c r="B254" s="20">
        <f t="shared" si="28"/>
        <v>13984.290171055585</v>
      </c>
      <c r="C254" s="20">
        <f t="shared" si="29"/>
        <v>7280.1203219808949</v>
      </c>
      <c r="D254" s="20">
        <f t="shared" si="30"/>
        <v>6704.1698490746903</v>
      </c>
      <c r="E254" s="26">
        <f t="shared" si="31"/>
        <v>1158115.0816678684</v>
      </c>
      <c r="F254" s="31">
        <v>42522</v>
      </c>
      <c r="G254" s="28">
        <f t="shared" si="36"/>
        <v>0</v>
      </c>
      <c r="H254" s="20">
        <f t="shared" si="32"/>
        <v>13984.290171055585</v>
      </c>
      <c r="I254" s="28">
        <f t="shared" si="33"/>
        <v>0</v>
      </c>
      <c r="J254" s="20">
        <f t="shared" si="34"/>
        <v>11581.85046480189</v>
      </c>
    </row>
    <row r="255" spans="1:10" ht="11.1" customHeight="1">
      <c r="A255" s="25">
        <f t="shared" si="35"/>
        <v>244</v>
      </c>
      <c r="B255" s="20">
        <f t="shared" si="28"/>
        <v>13984.290171055585</v>
      </c>
      <c r="C255" s="20">
        <f t="shared" si="29"/>
        <v>7238.2192604241782</v>
      </c>
      <c r="D255" s="20">
        <f t="shared" si="30"/>
        <v>6746.0709106314071</v>
      </c>
      <c r="E255" s="26">
        <f t="shared" si="31"/>
        <v>1151369.010757237</v>
      </c>
      <c r="F255" s="31">
        <v>42552</v>
      </c>
      <c r="G255" s="28">
        <f t="shared" si="36"/>
        <v>0</v>
      </c>
      <c r="H255" s="20">
        <f t="shared" si="32"/>
        <v>13984.290171055585</v>
      </c>
      <c r="I255" s="28">
        <f t="shared" si="33"/>
        <v>0</v>
      </c>
      <c r="J255" s="20">
        <f t="shared" si="34"/>
        <v>11595.677815115607</v>
      </c>
    </row>
    <row r="256" spans="1:10" ht="11.1" customHeight="1">
      <c r="A256" s="25">
        <f t="shared" si="35"/>
        <v>245</v>
      </c>
      <c r="B256" s="20">
        <f t="shared" si="28"/>
        <v>13984.290171055585</v>
      </c>
      <c r="C256" s="20">
        <f t="shared" si="29"/>
        <v>7196.0563172327311</v>
      </c>
      <c r="D256" s="20">
        <f t="shared" si="30"/>
        <v>6788.2338538228541</v>
      </c>
      <c r="E256" s="26">
        <f t="shared" si="31"/>
        <v>1144580.7769034142</v>
      </c>
      <c r="F256" s="31">
        <v>42583</v>
      </c>
      <c r="G256" s="28">
        <f t="shared" si="36"/>
        <v>0</v>
      </c>
      <c r="H256" s="20">
        <f t="shared" si="32"/>
        <v>13984.290171055585</v>
      </c>
      <c r="I256" s="28">
        <f t="shared" si="33"/>
        <v>0</v>
      </c>
      <c r="J256" s="20">
        <f t="shared" si="34"/>
        <v>11609.591586368784</v>
      </c>
    </row>
    <row r="257" spans="1:10" ht="11.1" customHeight="1">
      <c r="A257" s="25">
        <f t="shared" si="35"/>
        <v>246</v>
      </c>
      <c r="B257" s="20">
        <f t="shared" si="28"/>
        <v>13984.290171055585</v>
      </c>
      <c r="C257" s="20">
        <f t="shared" si="29"/>
        <v>7153.629855646338</v>
      </c>
      <c r="D257" s="20">
        <f t="shared" si="30"/>
        <v>6830.6603154092472</v>
      </c>
      <c r="E257" s="26">
        <f t="shared" si="31"/>
        <v>1137750.1165880049</v>
      </c>
      <c r="F257" s="31">
        <v>42614</v>
      </c>
      <c r="G257" s="28">
        <f t="shared" si="36"/>
        <v>0</v>
      </c>
      <c r="H257" s="20">
        <f t="shared" si="32"/>
        <v>13984.290171055585</v>
      </c>
      <c r="I257" s="28">
        <f t="shared" si="33"/>
        <v>0</v>
      </c>
      <c r="J257" s="20">
        <f t="shared" si="34"/>
        <v>11623.592318692294</v>
      </c>
    </row>
    <row r="258" spans="1:10" ht="11.1" customHeight="1">
      <c r="A258" s="25">
        <f t="shared" si="35"/>
        <v>247</v>
      </c>
      <c r="B258" s="20">
        <f t="shared" si="28"/>
        <v>13984.290171055585</v>
      </c>
      <c r="C258" s="20">
        <f t="shared" si="29"/>
        <v>7110.9382286750297</v>
      </c>
      <c r="D258" s="20">
        <f t="shared" si="30"/>
        <v>6873.3519423805556</v>
      </c>
      <c r="E258" s="26">
        <f t="shared" si="31"/>
        <v>1130876.7646456242</v>
      </c>
      <c r="F258" s="31">
        <v>42644</v>
      </c>
      <c r="G258" s="28">
        <f t="shared" si="36"/>
        <v>0</v>
      </c>
      <c r="H258" s="20">
        <f t="shared" si="32"/>
        <v>13984.290171055585</v>
      </c>
      <c r="I258" s="28">
        <f t="shared" si="33"/>
        <v>0</v>
      </c>
      <c r="J258" s="20">
        <f t="shared" si="34"/>
        <v>11637.680555592826</v>
      </c>
    </row>
    <row r="259" spans="1:10" ht="11.1" customHeight="1">
      <c r="A259" s="25">
        <f t="shared" si="35"/>
        <v>248</v>
      </c>
      <c r="B259" s="20">
        <f t="shared" si="28"/>
        <v>13984.290171055585</v>
      </c>
      <c r="C259" s="20">
        <f t="shared" si="29"/>
        <v>7067.9797790351513</v>
      </c>
      <c r="D259" s="20">
        <f t="shared" si="30"/>
        <v>6916.3103920204339</v>
      </c>
      <c r="E259" s="26">
        <f t="shared" si="31"/>
        <v>1123960.4542536037</v>
      </c>
      <c r="F259" s="31">
        <v>42675</v>
      </c>
      <c r="G259" s="28">
        <f t="shared" si="36"/>
        <v>0</v>
      </c>
      <c r="H259" s="20">
        <f t="shared" si="32"/>
        <v>13984.290171055585</v>
      </c>
      <c r="I259" s="28">
        <f t="shared" si="33"/>
        <v>0</v>
      </c>
      <c r="J259" s="20">
        <f t="shared" si="34"/>
        <v>11651.856843973985</v>
      </c>
    </row>
    <row r="260" spans="1:10" ht="11.1" customHeight="1">
      <c r="A260" s="25">
        <f t="shared" si="35"/>
        <v>249</v>
      </c>
      <c r="B260" s="20">
        <f t="shared" si="28"/>
        <v>13984.290171055585</v>
      </c>
      <c r="C260" s="20">
        <f t="shared" si="29"/>
        <v>7024.752839085023</v>
      </c>
      <c r="D260" s="20">
        <f t="shared" si="30"/>
        <v>6959.5373319705623</v>
      </c>
      <c r="E260" s="26">
        <f t="shared" si="31"/>
        <v>1117000.9169216331</v>
      </c>
      <c r="F260" s="31">
        <v>42705</v>
      </c>
      <c r="G260" s="28">
        <f t="shared" si="36"/>
        <v>0</v>
      </c>
      <c r="H260" s="20">
        <f t="shared" si="32"/>
        <v>13984.290171055585</v>
      </c>
      <c r="I260" s="28">
        <f t="shared" si="33"/>
        <v>0</v>
      </c>
      <c r="J260" s="20">
        <f t="shared" si="34"/>
        <v>11666.121734157528</v>
      </c>
    </row>
    <row r="261" spans="1:10" ht="11.1" customHeight="1">
      <c r="A261" s="25">
        <f t="shared" si="35"/>
        <v>250</v>
      </c>
      <c r="B261" s="20">
        <f t="shared" si="28"/>
        <v>13984.290171055585</v>
      </c>
      <c r="C261" s="20">
        <f t="shared" si="29"/>
        <v>6981.2557307602065</v>
      </c>
      <c r="D261" s="20">
        <f t="shared" si="30"/>
        <v>7003.0344402953788</v>
      </c>
      <c r="E261" s="26">
        <f t="shared" si="31"/>
        <v>1109997.8824813378</v>
      </c>
      <c r="F261" s="31">
        <v>42736</v>
      </c>
      <c r="G261" s="28">
        <f t="shared" si="36"/>
        <v>0</v>
      </c>
      <c r="H261" s="20">
        <f t="shared" si="32"/>
        <v>13984.290171055585</v>
      </c>
      <c r="I261" s="28">
        <f t="shared" si="33"/>
        <v>0</v>
      </c>
      <c r="J261" s="20">
        <f t="shared" si="34"/>
        <v>11680.475779904717</v>
      </c>
    </row>
    <row r="262" spans="1:10" ht="11.1" customHeight="1">
      <c r="A262" s="25">
        <f t="shared" si="35"/>
        <v>251</v>
      </c>
      <c r="B262" s="20">
        <f t="shared" si="28"/>
        <v>13984.290171055585</v>
      </c>
      <c r="C262" s="20">
        <f t="shared" si="29"/>
        <v>6937.4867655083608</v>
      </c>
      <c r="D262" s="20">
        <f t="shared" si="30"/>
        <v>7046.8034055472244</v>
      </c>
      <c r="E262" s="26">
        <f t="shared" si="31"/>
        <v>1102951.0790757905</v>
      </c>
      <c r="F262" s="31">
        <v>42767</v>
      </c>
      <c r="G262" s="28">
        <f t="shared" si="36"/>
        <v>0</v>
      </c>
      <c r="H262" s="20">
        <f t="shared" si="32"/>
        <v>13984.290171055585</v>
      </c>
      <c r="I262" s="28">
        <f t="shared" si="33"/>
        <v>0</v>
      </c>
      <c r="J262" s="20">
        <f t="shared" si="34"/>
        <v>11694.919538437825</v>
      </c>
    </row>
    <row r="263" spans="1:10" ht="11.1" customHeight="1">
      <c r="A263" s="25">
        <f t="shared" si="35"/>
        <v>252</v>
      </c>
      <c r="B263" s="20">
        <f t="shared" si="28"/>
        <v>13984.290171055585</v>
      </c>
      <c r="C263" s="20">
        <f t="shared" si="29"/>
        <v>6893.4442442236905</v>
      </c>
      <c r="D263" s="20">
        <f t="shared" si="30"/>
        <v>7090.8459268318948</v>
      </c>
      <c r="E263" s="26">
        <f t="shared" si="31"/>
        <v>1095860.2331489585</v>
      </c>
      <c r="F263" s="31">
        <v>42795</v>
      </c>
      <c r="G263" s="28">
        <f t="shared" si="36"/>
        <v>0</v>
      </c>
      <c r="H263" s="20">
        <f t="shared" si="32"/>
        <v>13984.290171055585</v>
      </c>
      <c r="I263" s="28">
        <f t="shared" si="33"/>
        <v>0</v>
      </c>
      <c r="J263" s="20">
        <f t="shared" si="34"/>
        <v>11709.453570461767</v>
      </c>
    </row>
    <row r="264" spans="1:10" ht="11.1" customHeight="1">
      <c r="A264" s="25">
        <f t="shared" si="35"/>
        <v>253</v>
      </c>
      <c r="B264" s="20">
        <f t="shared" si="28"/>
        <v>13984.290171055585</v>
      </c>
      <c r="C264" s="20">
        <f t="shared" si="29"/>
        <v>6849.1264571809907</v>
      </c>
      <c r="D264" s="20">
        <f t="shared" si="30"/>
        <v>7135.1637138745946</v>
      </c>
      <c r="E264" s="26">
        <f t="shared" si="31"/>
        <v>1088725.069435084</v>
      </c>
      <c r="F264" s="31">
        <v>42826</v>
      </c>
      <c r="G264" s="28">
        <f t="shared" si="36"/>
        <v>0</v>
      </c>
      <c r="H264" s="20">
        <f t="shared" si="32"/>
        <v>13984.290171055585</v>
      </c>
      <c r="I264" s="28">
        <f t="shared" si="33"/>
        <v>0</v>
      </c>
      <c r="J264" s="20">
        <f t="shared" si="34"/>
        <v>11724.078440185858</v>
      </c>
    </row>
    <row r="265" spans="1:10" ht="11.1" customHeight="1">
      <c r="A265" s="25">
        <f t="shared" si="35"/>
        <v>254</v>
      </c>
      <c r="B265" s="20">
        <f t="shared" si="28"/>
        <v>13984.290171055585</v>
      </c>
      <c r="C265" s="20">
        <f t="shared" si="29"/>
        <v>6804.531683969275</v>
      </c>
      <c r="D265" s="20">
        <f t="shared" si="30"/>
        <v>7179.7584870863102</v>
      </c>
      <c r="E265" s="26">
        <f t="shared" si="31"/>
        <v>1081545.3109479977</v>
      </c>
      <c r="F265" s="31">
        <v>42856</v>
      </c>
      <c r="G265" s="28">
        <f t="shared" si="36"/>
        <v>0</v>
      </c>
      <c r="H265" s="20">
        <f t="shared" si="32"/>
        <v>13984.290171055585</v>
      </c>
      <c r="I265" s="28">
        <f t="shared" si="33"/>
        <v>0</v>
      </c>
      <c r="J265" s="20">
        <f t="shared" si="34"/>
        <v>11738.794715345724</v>
      </c>
    </row>
    <row r="266" spans="1:10" ht="11.1" customHeight="1">
      <c r="A266" s="25">
        <f t="shared" si="35"/>
        <v>255</v>
      </c>
      <c r="B266" s="20">
        <f t="shared" si="28"/>
        <v>13984.290171055585</v>
      </c>
      <c r="C266" s="20">
        <f t="shared" si="29"/>
        <v>6759.6581934249853</v>
      </c>
      <c r="D266" s="20">
        <f t="shared" si="30"/>
        <v>7224.6319776306</v>
      </c>
      <c r="E266" s="26">
        <f t="shared" si="31"/>
        <v>1074320.6789703672</v>
      </c>
      <c r="F266" s="31">
        <v>42887</v>
      </c>
      <c r="G266" s="28">
        <f t="shared" si="36"/>
        <v>0</v>
      </c>
      <c r="H266" s="20">
        <f t="shared" si="32"/>
        <v>13984.290171055585</v>
      </c>
      <c r="I266" s="28">
        <f t="shared" si="33"/>
        <v>0</v>
      </c>
      <c r="J266" s="20">
        <f t="shared" si="34"/>
        <v>11753.602967225339</v>
      </c>
    </row>
    <row r="267" spans="1:10" ht="11.1" customHeight="1">
      <c r="A267" s="25">
        <f t="shared" si="35"/>
        <v>256</v>
      </c>
      <c r="B267" s="20">
        <f t="shared" si="28"/>
        <v>13984.290171055585</v>
      </c>
      <c r="C267" s="20">
        <f t="shared" si="29"/>
        <v>6714.5042435647947</v>
      </c>
      <c r="D267" s="20">
        <f t="shared" si="30"/>
        <v>7269.7859274907905</v>
      </c>
      <c r="E267" s="26">
        <f t="shared" si="31"/>
        <v>1067050.8930428764</v>
      </c>
      <c r="F267" s="31">
        <v>42917</v>
      </c>
      <c r="G267" s="28">
        <f t="shared" si="36"/>
        <v>0</v>
      </c>
      <c r="H267" s="20">
        <f t="shared" si="32"/>
        <v>13984.290171055585</v>
      </c>
      <c r="I267" s="28">
        <f t="shared" si="33"/>
        <v>0</v>
      </c>
      <c r="J267" s="20">
        <f t="shared" si="34"/>
        <v>11768.503770679203</v>
      </c>
    </row>
    <row r="268" spans="1:10" ht="11.1" customHeight="1">
      <c r="A268" s="25">
        <f t="shared" si="35"/>
        <v>257</v>
      </c>
      <c r="B268" s="20">
        <f t="shared" ref="B268:B331" si="37">IF(A268&gt;B$4*12,0,PMT(B$6/12,B$4*12,-B$5))</f>
        <v>13984.290171055585</v>
      </c>
      <c r="C268" s="20">
        <f t="shared" ref="C268:C331" si="38">IF(A268&gt;12*B$4,0,E267*B$6/12)</f>
        <v>6669.0680815179767</v>
      </c>
      <c r="D268" s="20">
        <f t="shared" ref="D268:D331" si="39">IF(A268&gt;12*B$4,0,B268-C268)</f>
        <v>7315.2220895376086</v>
      </c>
      <c r="E268" s="26">
        <f t="shared" ref="E268:E331" si="40">IF(A268&gt;B$4*12,0,E267-D268)</f>
        <v>1059735.6709533387</v>
      </c>
      <c r="F268" s="31">
        <v>42948</v>
      </c>
      <c r="G268" s="28">
        <f t="shared" si="36"/>
        <v>0</v>
      </c>
      <c r="H268" s="20">
        <f t="shared" ref="H268:H331" si="41">B268</f>
        <v>13984.290171055585</v>
      </c>
      <c r="I268" s="28">
        <f t="shared" ref="I268:I331" si="42">IF($A268&lt;$D$6*12,$B268-($D$7*C268),IF($A268&gt;$D$6*12,0,$B268-($D$7*C268)+$E268*(1+(1-$D$7)*$D$5)))</f>
        <v>0</v>
      </c>
      <c r="J268" s="20">
        <f t="shared" ref="J268:J331" si="43">B268-$D$7*C268</f>
        <v>11783.497704154652</v>
      </c>
    </row>
    <row r="269" spans="1:10" ht="11.1" customHeight="1">
      <c r="A269" s="25">
        <f t="shared" ref="A269:A332" si="44">A268+1</f>
        <v>258</v>
      </c>
      <c r="B269" s="20">
        <f t="shared" si="37"/>
        <v>13984.290171055585</v>
      </c>
      <c r="C269" s="20">
        <f t="shared" si="38"/>
        <v>6623.3479434583669</v>
      </c>
      <c r="D269" s="20">
        <f t="shared" si="39"/>
        <v>7360.9422275972183</v>
      </c>
      <c r="E269" s="26">
        <f t="shared" si="40"/>
        <v>1052374.7287257416</v>
      </c>
      <c r="F269" s="31">
        <v>42979</v>
      </c>
      <c r="G269" s="28">
        <f t="shared" ref="G269:G332" si="45">IF(A269&lt;D$6*12,B269,IF(A269&gt;D$6*12,0,B269+E269*(1+D$5)))</f>
        <v>0</v>
      </c>
      <c r="H269" s="20">
        <f t="shared" si="41"/>
        <v>13984.290171055585</v>
      </c>
      <c r="I269" s="28">
        <f t="shared" si="42"/>
        <v>0</v>
      </c>
      <c r="J269" s="20">
        <f t="shared" si="43"/>
        <v>11798.585349714323</v>
      </c>
    </row>
    <row r="270" spans="1:10" ht="11.1" customHeight="1">
      <c r="A270" s="25">
        <f t="shared" si="44"/>
        <v>259</v>
      </c>
      <c r="B270" s="20">
        <f t="shared" si="37"/>
        <v>13984.290171055585</v>
      </c>
      <c r="C270" s="20">
        <f t="shared" si="38"/>
        <v>6577.3420545358849</v>
      </c>
      <c r="D270" s="20">
        <f t="shared" si="39"/>
        <v>7406.9481165197003</v>
      </c>
      <c r="E270" s="26">
        <f t="shared" si="40"/>
        <v>1044967.7806092219</v>
      </c>
      <c r="F270" s="31">
        <v>43009</v>
      </c>
      <c r="G270" s="28">
        <f t="shared" si="45"/>
        <v>0</v>
      </c>
      <c r="H270" s="20">
        <f t="shared" si="41"/>
        <v>13984.290171055585</v>
      </c>
      <c r="I270" s="28">
        <f t="shared" si="42"/>
        <v>0</v>
      </c>
      <c r="J270" s="20">
        <f t="shared" si="43"/>
        <v>11813.767293058743</v>
      </c>
    </row>
    <row r="271" spans="1:10" ht="11.1" customHeight="1">
      <c r="A271" s="25">
        <f t="shared" si="44"/>
        <v>260</v>
      </c>
      <c r="B271" s="20">
        <f t="shared" si="37"/>
        <v>13984.290171055585</v>
      </c>
      <c r="C271" s="20">
        <f t="shared" si="38"/>
        <v>6531.0486288076363</v>
      </c>
      <c r="D271" s="20">
        <f t="shared" si="39"/>
        <v>7453.2415422479489</v>
      </c>
      <c r="E271" s="26">
        <f t="shared" si="40"/>
        <v>1037514.539066974</v>
      </c>
      <c r="F271" s="31">
        <v>43040</v>
      </c>
      <c r="G271" s="28">
        <f t="shared" si="45"/>
        <v>0</v>
      </c>
      <c r="H271" s="20">
        <f t="shared" si="41"/>
        <v>13984.290171055585</v>
      </c>
      <c r="I271" s="28">
        <f t="shared" si="42"/>
        <v>0</v>
      </c>
      <c r="J271" s="20">
        <f t="shared" si="43"/>
        <v>11829.044123549065</v>
      </c>
    </row>
    <row r="272" spans="1:10" ht="11.1" customHeight="1">
      <c r="A272" s="25">
        <f t="shared" si="44"/>
        <v>261</v>
      </c>
      <c r="B272" s="20">
        <f t="shared" si="37"/>
        <v>13984.290171055585</v>
      </c>
      <c r="C272" s="20">
        <f t="shared" si="38"/>
        <v>6484.4658691685872</v>
      </c>
      <c r="D272" s="20">
        <f t="shared" si="39"/>
        <v>7499.824301886998</v>
      </c>
      <c r="E272" s="26">
        <f t="shared" si="40"/>
        <v>1030014.714765087</v>
      </c>
      <c r="F272" s="31">
        <v>43070</v>
      </c>
      <c r="G272" s="28">
        <f t="shared" si="45"/>
        <v>0</v>
      </c>
      <c r="H272" s="20">
        <f t="shared" si="41"/>
        <v>13984.290171055585</v>
      </c>
      <c r="I272" s="28">
        <f t="shared" si="42"/>
        <v>0</v>
      </c>
      <c r="J272" s="20">
        <f t="shared" si="43"/>
        <v>11844.416434229952</v>
      </c>
    </row>
    <row r="273" spans="1:10" ht="11.1" customHeight="1">
      <c r="A273" s="25">
        <f t="shared" si="44"/>
        <v>262</v>
      </c>
      <c r="B273" s="20">
        <f t="shared" si="37"/>
        <v>13984.290171055585</v>
      </c>
      <c r="C273" s="20">
        <f t="shared" si="38"/>
        <v>6437.5919672817936</v>
      </c>
      <c r="D273" s="20">
        <f t="shared" si="39"/>
        <v>7546.6982037737916</v>
      </c>
      <c r="E273" s="26">
        <f t="shared" si="40"/>
        <v>1022468.0165613132</v>
      </c>
      <c r="F273" s="31">
        <v>43101</v>
      </c>
      <c r="G273" s="28">
        <f t="shared" si="45"/>
        <v>0</v>
      </c>
      <c r="H273" s="20">
        <f t="shared" si="41"/>
        <v>13984.290171055585</v>
      </c>
      <c r="I273" s="28">
        <f t="shared" si="42"/>
        <v>0</v>
      </c>
      <c r="J273" s="20">
        <f t="shared" si="43"/>
        <v>11859.884821852593</v>
      </c>
    </row>
    <row r="274" spans="1:10" ht="11.1" customHeight="1">
      <c r="A274" s="25">
        <f t="shared" si="44"/>
        <v>263</v>
      </c>
      <c r="B274" s="20">
        <f t="shared" si="37"/>
        <v>13984.290171055585</v>
      </c>
      <c r="C274" s="20">
        <f t="shared" si="38"/>
        <v>6390.4251035082079</v>
      </c>
      <c r="D274" s="20">
        <f t="shared" si="39"/>
        <v>7593.8650675473773</v>
      </c>
      <c r="E274" s="26">
        <f t="shared" si="40"/>
        <v>1014874.1514937658</v>
      </c>
      <c r="F274" s="31">
        <v>43132</v>
      </c>
      <c r="G274" s="28">
        <f t="shared" si="45"/>
        <v>0</v>
      </c>
      <c r="H274" s="20">
        <f t="shared" si="41"/>
        <v>13984.290171055585</v>
      </c>
      <c r="I274" s="28">
        <f t="shared" si="42"/>
        <v>0</v>
      </c>
      <c r="J274" s="20">
        <f t="shared" si="43"/>
        <v>11875.449886897877</v>
      </c>
    </row>
    <row r="275" spans="1:10" ht="11.1" customHeight="1">
      <c r="A275" s="25">
        <f t="shared" si="44"/>
        <v>264</v>
      </c>
      <c r="B275" s="20">
        <f t="shared" si="37"/>
        <v>13984.290171055585</v>
      </c>
      <c r="C275" s="20">
        <f t="shared" si="38"/>
        <v>6342.9634468360355</v>
      </c>
      <c r="D275" s="20">
        <f t="shared" si="39"/>
        <v>7641.3267242195498</v>
      </c>
      <c r="E275" s="26">
        <f t="shared" si="40"/>
        <v>1007232.8247695462</v>
      </c>
      <c r="F275" s="31">
        <v>43160</v>
      </c>
      <c r="G275" s="28">
        <f t="shared" si="45"/>
        <v>0</v>
      </c>
      <c r="H275" s="20">
        <f t="shared" si="41"/>
        <v>13984.290171055585</v>
      </c>
      <c r="I275" s="28">
        <f t="shared" si="42"/>
        <v>0</v>
      </c>
      <c r="J275" s="20">
        <f t="shared" si="43"/>
        <v>11891.112233599693</v>
      </c>
    </row>
    <row r="276" spans="1:10" ht="11.1" customHeight="1">
      <c r="A276" s="25">
        <f t="shared" si="44"/>
        <v>265</v>
      </c>
      <c r="B276" s="20">
        <f t="shared" si="37"/>
        <v>13984.290171055585</v>
      </c>
      <c r="C276" s="20">
        <f t="shared" si="38"/>
        <v>6295.2051548096633</v>
      </c>
      <c r="D276" s="20">
        <f t="shared" si="39"/>
        <v>7689.0850162459219</v>
      </c>
      <c r="E276" s="26">
        <f t="shared" si="40"/>
        <v>999543.73975330021</v>
      </c>
      <c r="F276" s="31">
        <v>43191</v>
      </c>
      <c r="G276" s="28">
        <f t="shared" si="45"/>
        <v>0</v>
      </c>
      <c r="H276" s="20">
        <f t="shared" si="41"/>
        <v>13984.290171055585</v>
      </c>
      <c r="I276" s="28">
        <f t="shared" si="42"/>
        <v>0</v>
      </c>
      <c r="J276" s="20">
        <f t="shared" si="43"/>
        <v>11906.872469968395</v>
      </c>
    </row>
    <row r="277" spans="1:10" ht="11.1" customHeight="1">
      <c r="A277" s="25">
        <f t="shared" si="44"/>
        <v>266</v>
      </c>
      <c r="B277" s="20">
        <f t="shared" si="37"/>
        <v>13984.290171055585</v>
      </c>
      <c r="C277" s="20">
        <f t="shared" si="38"/>
        <v>6247.1483734581261</v>
      </c>
      <c r="D277" s="20">
        <f t="shared" si="39"/>
        <v>7737.1417975974591</v>
      </c>
      <c r="E277" s="26">
        <f t="shared" si="40"/>
        <v>991806.5979557028</v>
      </c>
      <c r="F277" s="31">
        <v>43221</v>
      </c>
      <c r="G277" s="28">
        <f t="shared" si="45"/>
        <v>0</v>
      </c>
      <c r="H277" s="20">
        <f t="shared" si="41"/>
        <v>13984.290171055585</v>
      </c>
      <c r="I277" s="28">
        <f t="shared" si="42"/>
        <v>0</v>
      </c>
      <c r="J277" s="20">
        <f t="shared" si="43"/>
        <v>11922.731207814404</v>
      </c>
    </row>
    <row r="278" spans="1:10" ht="11.1" customHeight="1">
      <c r="A278" s="25">
        <f t="shared" si="44"/>
        <v>267</v>
      </c>
      <c r="B278" s="20">
        <f t="shared" si="37"/>
        <v>13984.290171055585</v>
      </c>
      <c r="C278" s="20">
        <f t="shared" si="38"/>
        <v>6198.7912372231431</v>
      </c>
      <c r="D278" s="20">
        <f t="shared" si="39"/>
        <v>7785.4989338324422</v>
      </c>
      <c r="E278" s="26">
        <f t="shared" si="40"/>
        <v>984021.09902187041</v>
      </c>
      <c r="F278" s="31">
        <v>43252</v>
      </c>
      <c r="G278" s="28">
        <f t="shared" si="45"/>
        <v>0</v>
      </c>
      <c r="H278" s="20">
        <f t="shared" si="41"/>
        <v>13984.290171055585</v>
      </c>
      <c r="I278" s="28">
        <f t="shared" si="42"/>
        <v>0</v>
      </c>
      <c r="J278" s="20">
        <f t="shared" si="43"/>
        <v>11938.689062771948</v>
      </c>
    </row>
    <row r="279" spans="1:10" ht="11.1" customHeight="1">
      <c r="A279" s="25">
        <f t="shared" si="44"/>
        <v>268</v>
      </c>
      <c r="B279" s="20">
        <f t="shared" si="37"/>
        <v>13984.290171055585</v>
      </c>
      <c r="C279" s="20">
        <f t="shared" si="38"/>
        <v>6150.1318688866895</v>
      </c>
      <c r="D279" s="20">
        <f t="shared" si="39"/>
        <v>7834.1583021688957</v>
      </c>
      <c r="E279" s="26">
        <f t="shared" si="40"/>
        <v>976186.94071970147</v>
      </c>
      <c r="F279" s="31">
        <v>43282</v>
      </c>
      <c r="G279" s="28">
        <f t="shared" si="45"/>
        <v>0</v>
      </c>
      <c r="H279" s="20">
        <f t="shared" si="41"/>
        <v>13984.290171055585</v>
      </c>
      <c r="I279" s="28">
        <f t="shared" si="42"/>
        <v>0</v>
      </c>
      <c r="J279" s="20">
        <f t="shared" si="43"/>
        <v>11954.746654322978</v>
      </c>
    </row>
    <row r="280" spans="1:10" ht="11.1" customHeight="1">
      <c r="A280" s="25">
        <f t="shared" si="44"/>
        <v>269</v>
      </c>
      <c r="B280" s="20">
        <f t="shared" si="37"/>
        <v>13984.290171055585</v>
      </c>
      <c r="C280" s="20">
        <f t="shared" si="38"/>
        <v>6101.1683794981336</v>
      </c>
      <c r="D280" s="20">
        <f t="shared" si="39"/>
        <v>7883.1217915574516</v>
      </c>
      <c r="E280" s="26">
        <f t="shared" si="40"/>
        <v>968303.81892814406</v>
      </c>
      <c r="F280" s="31">
        <v>43313</v>
      </c>
      <c r="G280" s="28">
        <f t="shared" si="45"/>
        <v>0</v>
      </c>
      <c r="H280" s="20">
        <f t="shared" si="41"/>
        <v>13984.290171055585</v>
      </c>
      <c r="I280" s="28">
        <f t="shared" si="42"/>
        <v>0</v>
      </c>
      <c r="J280" s="20">
        <f t="shared" si="43"/>
        <v>11970.904605821201</v>
      </c>
    </row>
    <row r="281" spans="1:10" ht="11.1" customHeight="1">
      <c r="A281" s="25">
        <f t="shared" si="44"/>
        <v>270</v>
      </c>
      <c r="B281" s="20">
        <f t="shared" si="37"/>
        <v>13984.290171055585</v>
      </c>
      <c r="C281" s="20">
        <f t="shared" si="38"/>
        <v>6051.8988683009002</v>
      </c>
      <c r="D281" s="20">
        <f t="shared" si="39"/>
        <v>7932.3913027546851</v>
      </c>
      <c r="E281" s="26">
        <f t="shared" si="40"/>
        <v>960371.42762538942</v>
      </c>
      <c r="F281" s="31">
        <v>43344</v>
      </c>
      <c r="G281" s="28">
        <f t="shared" si="45"/>
        <v>0</v>
      </c>
      <c r="H281" s="20">
        <f t="shared" si="41"/>
        <v>13984.290171055585</v>
      </c>
      <c r="I281" s="28">
        <f t="shared" si="42"/>
        <v>0</v>
      </c>
      <c r="J281" s="20">
        <f t="shared" si="43"/>
        <v>11987.163544516288</v>
      </c>
    </row>
    <row r="282" spans="1:10" ht="11.1" customHeight="1">
      <c r="A282" s="25">
        <f t="shared" si="44"/>
        <v>271</v>
      </c>
      <c r="B282" s="20">
        <f t="shared" si="37"/>
        <v>13984.290171055585</v>
      </c>
      <c r="C282" s="20">
        <f t="shared" si="38"/>
        <v>6002.3214226586833</v>
      </c>
      <c r="D282" s="20">
        <f t="shared" si="39"/>
        <v>7981.9687483969019</v>
      </c>
      <c r="E282" s="26">
        <f t="shared" si="40"/>
        <v>952389.45887699258</v>
      </c>
      <c r="F282" s="31">
        <v>43374</v>
      </c>
      <c r="G282" s="28">
        <f t="shared" si="45"/>
        <v>0</v>
      </c>
      <c r="H282" s="20">
        <f t="shared" si="41"/>
        <v>13984.290171055585</v>
      </c>
      <c r="I282" s="28">
        <f t="shared" si="42"/>
        <v>0</v>
      </c>
      <c r="J282" s="20">
        <f t="shared" si="43"/>
        <v>12003.524101578219</v>
      </c>
    </row>
    <row r="283" spans="1:10" ht="11.1" customHeight="1">
      <c r="A283" s="25">
        <f t="shared" si="44"/>
        <v>272</v>
      </c>
      <c r="B283" s="20">
        <f t="shared" si="37"/>
        <v>13984.290171055585</v>
      </c>
      <c r="C283" s="20">
        <f t="shared" si="38"/>
        <v>5952.4341179812036</v>
      </c>
      <c r="D283" s="20">
        <f t="shared" si="39"/>
        <v>8031.8560530743816</v>
      </c>
      <c r="E283" s="26">
        <f t="shared" si="40"/>
        <v>944357.60282391822</v>
      </c>
      <c r="F283" s="31">
        <v>43405</v>
      </c>
      <c r="G283" s="28">
        <f t="shared" si="45"/>
        <v>0</v>
      </c>
      <c r="H283" s="20">
        <f t="shared" si="41"/>
        <v>13984.290171055585</v>
      </c>
      <c r="I283" s="28">
        <f t="shared" si="42"/>
        <v>0</v>
      </c>
      <c r="J283" s="20">
        <f t="shared" si="43"/>
        <v>12019.986912121789</v>
      </c>
    </row>
    <row r="284" spans="1:10" ht="11.1" customHeight="1">
      <c r="A284" s="25">
        <f t="shared" si="44"/>
        <v>273</v>
      </c>
      <c r="B284" s="20">
        <f t="shared" si="37"/>
        <v>13984.290171055585</v>
      </c>
      <c r="C284" s="20">
        <f t="shared" si="38"/>
        <v>5902.2350176494883</v>
      </c>
      <c r="D284" s="20">
        <f t="shared" si="39"/>
        <v>8082.0551534060969</v>
      </c>
      <c r="E284" s="26">
        <f t="shared" si="40"/>
        <v>936275.54767051211</v>
      </c>
      <c r="F284" s="31">
        <v>43435</v>
      </c>
      <c r="G284" s="28">
        <f t="shared" si="45"/>
        <v>0</v>
      </c>
      <c r="H284" s="20">
        <f t="shared" si="41"/>
        <v>13984.290171055585</v>
      </c>
      <c r="I284" s="28">
        <f t="shared" si="42"/>
        <v>0</v>
      </c>
      <c r="J284" s="20">
        <f t="shared" si="43"/>
        <v>12036.552615231254</v>
      </c>
    </row>
    <row r="285" spans="1:10" ht="11.1" customHeight="1">
      <c r="A285" s="25">
        <f t="shared" si="44"/>
        <v>274</v>
      </c>
      <c r="B285" s="20">
        <f t="shared" si="37"/>
        <v>13984.290171055585</v>
      </c>
      <c r="C285" s="20">
        <f t="shared" si="38"/>
        <v>5851.7221729407001</v>
      </c>
      <c r="D285" s="20">
        <f t="shared" si="39"/>
        <v>8132.5679981148851</v>
      </c>
      <c r="E285" s="26">
        <f t="shared" si="40"/>
        <v>928142.97967239725</v>
      </c>
      <c r="F285" s="31">
        <v>43466</v>
      </c>
      <c r="G285" s="28">
        <f t="shared" si="45"/>
        <v>0</v>
      </c>
      <c r="H285" s="20">
        <f t="shared" si="41"/>
        <v>13984.290171055585</v>
      </c>
      <c r="I285" s="28">
        <f t="shared" si="42"/>
        <v>0</v>
      </c>
      <c r="J285" s="20">
        <f t="shared" si="43"/>
        <v>12053.221853985155</v>
      </c>
    </row>
    <row r="286" spans="1:10" ht="11.1" customHeight="1">
      <c r="A286" s="25">
        <f t="shared" si="44"/>
        <v>275</v>
      </c>
      <c r="B286" s="20">
        <f t="shared" si="37"/>
        <v>13984.290171055585</v>
      </c>
      <c r="C286" s="20">
        <f t="shared" si="38"/>
        <v>5800.8936229524834</v>
      </c>
      <c r="D286" s="20">
        <f t="shared" si="39"/>
        <v>8183.3965481031018</v>
      </c>
      <c r="E286" s="26">
        <f t="shared" si="40"/>
        <v>919959.58312429418</v>
      </c>
      <c r="F286" s="31">
        <v>43497</v>
      </c>
      <c r="G286" s="28">
        <f t="shared" si="45"/>
        <v>0</v>
      </c>
      <c r="H286" s="20">
        <f t="shared" si="41"/>
        <v>13984.290171055585</v>
      </c>
      <c r="I286" s="28">
        <f t="shared" si="42"/>
        <v>0</v>
      </c>
      <c r="J286" s="20">
        <f t="shared" si="43"/>
        <v>12069.995275481266</v>
      </c>
    </row>
    <row r="287" spans="1:10" ht="11.1" customHeight="1">
      <c r="A287" s="25">
        <f t="shared" si="44"/>
        <v>276</v>
      </c>
      <c r="B287" s="20">
        <f t="shared" si="37"/>
        <v>13984.290171055585</v>
      </c>
      <c r="C287" s="20">
        <f t="shared" si="38"/>
        <v>5749.7473945268384</v>
      </c>
      <c r="D287" s="20">
        <f t="shared" si="39"/>
        <v>8234.5427765287459</v>
      </c>
      <c r="E287" s="26">
        <f t="shared" si="40"/>
        <v>911725.04034776543</v>
      </c>
      <c r="F287" s="31">
        <v>43525</v>
      </c>
      <c r="G287" s="28">
        <f t="shared" si="45"/>
        <v>0</v>
      </c>
      <c r="H287" s="20">
        <f t="shared" si="41"/>
        <v>13984.290171055585</v>
      </c>
      <c r="I287" s="28">
        <f t="shared" si="42"/>
        <v>0</v>
      </c>
      <c r="J287" s="20">
        <f t="shared" si="43"/>
        <v>12086.873530861729</v>
      </c>
    </row>
    <row r="288" spans="1:10" ht="11.1" customHeight="1">
      <c r="A288" s="25">
        <f t="shared" si="44"/>
        <v>277</v>
      </c>
      <c r="B288" s="20">
        <f t="shared" si="37"/>
        <v>13984.290171055585</v>
      </c>
      <c r="C288" s="20">
        <f t="shared" si="38"/>
        <v>5698.2815021735332</v>
      </c>
      <c r="D288" s="20">
        <f t="shared" si="39"/>
        <v>8286.008668882052</v>
      </c>
      <c r="E288" s="26">
        <f t="shared" si="40"/>
        <v>903439.03167888336</v>
      </c>
      <c r="F288" s="31">
        <v>43556</v>
      </c>
      <c r="G288" s="28">
        <f t="shared" si="45"/>
        <v>0</v>
      </c>
      <c r="H288" s="20">
        <f t="shared" si="41"/>
        <v>13984.290171055585</v>
      </c>
      <c r="I288" s="28">
        <f t="shared" si="42"/>
        <v>0</v>
      </c>
      <c r="J288" s="20">
        <f t="shared" si="43"/>
        <v>12103.85727533832</v>
      </c>
    </row>
    <row r="289" spans="1:10" ht="11.1" customHeight="1">
      <c r="A289" s="25">
        <f t="shared" si="44"/>
        <v>278</v>
      </c>
      <c r="B289" s="20">
        <f t="shared" si="37"/>
        <v>13984.290171055585</v>
      </c>
      <c r="C289" s="20">
        <f t="shared" si="38"/>
        <v>5646.4939479930208</v>
      </c>
      <c r="D289" s="20">
        <f t="shared" si="39"/>
        <v>8337.7962230625635</v>
      </c>
      <c r="E289" s="26">
        <f t="shared" si="40"/>
        <v>895101.2354558208</v>
      </c>
      <c r="F289" s="31">
        <v>43586</v>
      </c>
      <c r="G289" s="28">
        <f t="shared" si="45"/>
        <v>0</v>
      </c>
      <c r="H289" s="20">
        <f t="shared" si="41"/>
        <v>13984.290171055585</v>
      </c>
      <c r="I289" s="28">
        <f t="shared" si="42"/>
        <v>0</v>
      </c>
      <c r="J289" s="20">
        <f t="shared" si="43"/>
        <v>12120.947168217888</v>
      </c>
    </row>
    <row r="290" spans="1:10" ht="11.1" customHeight="1">
      <c r="A290" s="25">
        <f t="shared" si="44"/>
        <v>279</v>
      </c>
      <c r="B290" s="20">
        <f t="shared" si="37"/>
        <v>13984.290171055585</v>
      </c>
      <c r="C290" s="20">
        <f t="shared" si="38"/>
        <v>5594.3827215988795</v>
      </c>
      <c r="D290" s="20">
        <f t="shared" si="39"/>
        <v>8389.9074494567067</v>
      </c>
      <c r="E290" s="26">
        <f t="shared" si="40"/>
        <v>886711.32800636406</v>
      </c>
      <c r="F290" s="31">
        <v>43617</v>
      </c>
      <c r="G290" s="28">
        <f t="shared" si="45"/>
        <v>0</v>
      </c>
      <c r="H290" s="20">
        <f t="shared" si="41"/>
        <v>13984.290171055585</v>
      </c>
      <c r="I290" s="28">
        <f t="shared" si="42"/>
        <v>0</v>
      </c>
      <c r="J290" s="20">
        <f t="shared" si="43"/>
        <v>12138.143872927954</v>
      </c>
    </row>
    <row r="291" spans="1:10" ht="11.1" customHeight="1">
      <c r="A291" s="25">
        <f t="shared" si="44"/>
        <v>280</v>
      </c>
      <c r="B291" s="20">
        <f t="shared" si="37"/>
        <v>13984.290171055585</v>
      </c>
      <c r="C291" s="20">
        <f t="shared" si="38"/>
        <v>5541.9458000397753</v>
      </c>
      <c r="D291" s="20">
        <f t="shared" si="39"/>
        <v>8442.3443710158099</v>
      </c>
      <c r="E291" s="26">
        <f t="shared" si="40"/>
        <v>878268.98363534827</v>
      </c>
      <c r="F291" s="31">
        <v>43647</v>
      </c>
      <c r="G291" s="28">
        <f t="shared" si="45"/>
        <v>0</v>
      </c>
      <c r="H291" s="20">
        <f t="shared" si="41"/>
        <v>13984.290171055585</v>
      </c>
      <c r="I291" s="28">
        <f t="shared" si="42"/>
        <v>0</v>
      </c>
      <c r="J291" s="20">
        <f t="shared" si="43"/>
        <v>12155.44805704246</v>
      </c>
    </row>
    <row r="292" spans="1:10" ht="11.1" customHeight="1">
      <c r="A292" s="25">
        <f t="shared" si="44"/>
        <v>281</v>
      </c>
      <c r="B292" s="20">
        <f t="shared" si="37"/>
        <v>13984.290171055585</v>
      </c>
      <c r="C292" s="20">
        <f t="shared" si="38"/>
        <v>5489.1811477209267</v>
      </c>
      <c r="D292" s="20">
        <f t="shared" si="39"/>
        <v>8495.1090233346586</v>
      </c>
      <c r="E292" s="26">
        <f t="shared" si="40"/>
        <v>869773.87461201358</v>
      </c>
      <c r="F292" s="31">
        <v>43678</v>
      </c>
      <c r="G292" s="28">
        <f t="shared" si="45"/>
        <v>0</v>
      </c>
      <c r="H292" s="20">
        <f t="shared" si="41"/>
        <v>13984.290171055585</v>
      </c>
      <c r="I292" s="28">
        <f t="shared" si="42"/>
        <v>0</v>
      </c>
      <c r="J292" s="20">
        <f t="shared" si="43"/>
        <v>12172.860392307679</v>
      </c>
    </row>
    <row r="293" spans="1:10" ht="11.1" customHeight="1">
      <c r="A293" s="25">
        <f t="shared" si="44"/>
        <v>282</v>
      </c>
      <c r="B293" s="20">
        <f t="shared" si="37"/>
        <v>13984.290171055585</v>
      </c>
      <c r="C293" s="20">
        <f t="shared" si="38"/>
        <v>5436.086716325085</v>
      </c>
      <c r="D293" s="20">
        <f t="shared" si="39"/>
        <v>8548.2034547305011</v>
      </c>
      <c r="E293" s="26">
        <f t="shared" si="40"/>
        <v>861225.67115728313</v>
      </c>
      <c r="F293" s="31">
        <v>43709</v>
      </c>
      <c r="G293" s="28">
        <f t="shared" si="45"/>
        <v>0</v>
      </c>
      <c r="H293" s="20">
        <f t="shared" si="41"/>
        <v>13984.290171055585</v>
      </c>
      <c r="I293" s="28">
        <f t="shared" si="42"/>
        <v>0</v>
      </c>
      <c r="J293" s="20">
        <f t="shared" si="43"/>
        <v>12190.381554668307</v>
      </c>
    </row>
    <row r="294" spans="1:10" ht="11.1" customHeight="1">
      <c r="A294" s="25">
        <f t="shared" si="44"/>
        <v>283</v>
      </c>
      <c r="B294" s="20">
        <f t="shared" si="37"/>
        <v>13984.290171055585</v>
      </c>
      <c r="C294" s="20">
        <f t="shared" si="38"/>
        <v>5382.6604447330192</v>
      </c>
      <c r="D294" s="20">
        <f t="shared" si="39"/>
        <v>8601.6297263225661</v>
      </c>
      <c r="E294" s="26">
        <f t="shared" si="40"/>
        <v>852624.04143096053</v>
      </c>
      <c r="F294" s="31">
        <v>43739</v>
      </c>
      <c r="G294" s="28">
        <f t="shared" si="45"/>
        <v>0</v>
      </c>
      <c r="H294" s="20">
        <f t="shared" si="41"/>
        <v>13984.290171055585</v>
      </c>
      <c r="I294" s="28">
        <f t="shared" si="42"/>
        <v>0</v>
      </c>
      <c r="J294" s="20">
        <f t="shared" si="43"/>
        <v>12208.012224293689</v>
      </c>
    </row>
    <row r="295" spans="1:10" ht="11.1" customHeight="1">
      <c r="A295" s="25">
        <f t="shared" si="44"/>
        <v>284</v>
      </c>
      <c r="B295" s="20">
        <f t="shared" si="37"/>
        <v>13984.290171055585</v>
      </c>
      <c r="C295" s="20">
        <f t="shared" si="38"/>
        <v>5328.9002589435031</v>
      </c>
      <c r="D295" s="20">
        <f t="shared" si="39"/>
        <v>8655.3899121120812</v>
      </c>
      <c r="E295" s="26">
        <f t="shared" si="40"/>
        <v>843968.65151884849</v>
      </c>
      <c r="F295" s="31">
        <v>43770</v>
      </c>
      <c r="G295" s="28">
        <f t="shared" si="45"/>
        <v>0</v>
      </c>
      <c r="H295" s="20">
        <f t="shared" si="41"/>
        <v>13984.290171055585</v>
      </c>
      <c r="I295" s="28">
        <f t="shared" si="42"/>
        <v>0</v>
      </c>
      <c r="J295" s="20">
        <f t="shared" si="43"/>
        <v>12225.753085604229</v>
      </c>
    </row>
    <row r="296" spans="1:10" ht="11.1" customHeight="1">
      <c r="A296" s="25">
        <f t="shared" si="44"/>
        <v>285</v>
      </c>
      <c r="B296" s="20">
        <f t="shared" si="37"/>
        <v>13984.290171055585</v>
      </c>
      <c r="C296" s="20">
        <f t="shared" si="38"/>
        <v>5274.8040719928031</v>
      </c>
      <c r="D296" s="20">
        <f t="shared" si="39"/>
        <v>8709.4860990627822</v>
      </c>
      <c r="E296" s="26">
        <f t="shared" si="40"/>
        <v>835259.16541978566</v>
      </c>
      <c r="F296" s="31">
        <v>43800</v>
      </c>
      <c r="G296" s="28">
        <f t="shared" si="45"/>
        <v>0</v>
      </c>
      <c r="H296" s="20">
        <f t="shared" si="41"/>
        <v>13984.290171055585</v>
      </c>
      <c r="I296" s="28">
        <f t="shared" si="42"/>
        <v>0</v>
      </c>
      <c r="J296" s="20">
        <f t="shared" si="43"/>
        <v>12243.604827297961</v>
      </c>
    </row>
    <row r="297" spans="1:10" ht="11.1" customHeight="1">
      <c r="A297" s="25">
        <f t="shared" si="44"/>
        <v>286</v>
      </c>
      <c r="B297" s="20">
        <f t="shared" si="37"/>
        <v>13984.290171055585</v>
      </c>
      <c r="C297" s="20">
        <f t="shared" si="38"/>
        <v>5220.3697838736598</v>
      </c>
      <c r="D297" s="20">
        <f t="shared" si="39"/>
        <v>8763.9203871819263</v>
      </c>
      <c r="E297" s="26">
        <f t="shared" si="40"/>
        <v>826495.24503260374</v>
      </c>
      <c r="F297" s="31">
        <v>43831</v>
      </c>
      <c r="G297" s="28">
        <f t="shared" si="45"/>
        <v>0</v>
      </c>
      <c r="H297" s="20">
        <f t="shared" si="41"/>
        <v>13984.290171055585</v>
      </c>
      <c r="I297" s="28">
        <f t="shared" si="42"/>
        <v>0</v>
      </c>
      <c r="J297" s="20">
        <f t="shared" si="43"/>
        <v>12261.568142377277</v>
      </c>
    </row>
    <row r="298" spans="1:10" ht="11.1" customHeight="1">
      <c r="A298" s="25">
        <f t="shared" si="44"/>
        <v>287</v>
      </c>
      <c r="B298" s="20">
        <f t="shared" si="37"/>
        <v>13984.290171055585</v>
      </c>
      <c r="C298" s="20">
        <f t="shared" si="38"/>
        <v>5165.5952814537732</v>
      </c>
      <c r="D298" s="20">
        <f t="shared" si="39"/>
        <v>8818.6948896018112</v>
      </c>
      <c r="E298" s="26">
        <f t="shared" si="40"/>
        <v>817676.55014300195</v>
      </c>
      <c r="F298" s="31">
        <v>43862</v>
      </c>
      <c r="G298" s="28">
        <f t="shared" si="45"/>
        <v>0</v>
      </c>
      <c r="H298" s="20">
        <f t="shared" si="41"/>
        <v>13984.290171055585</v>
      </c>
      <c r="I298" s="28">
        <f t="shared" si="42"/>
        <v>0</v>
      </c>
      <c r="J298" s="20">
        <f t="shared" si="43"/>
        <v>12279.643728175841</v>
      </c>
    </row>
    <row r="299" spans="1:10" ht="11.1" customHeight="1">
      <c r="A299" s="25">
        <f t="shared" si="44"/>
        <v>288</v>
      </c>
      <c r="B299" s="20">
        <f t="shared" si="37"/>
        <v>13984.290171055585</v>
      </c>
      <c r="C299" s="20">
        <f t="shared" si="38"/>
        <v>5110.4784383937622</v>
      </c>
      <c r="D299" s="20">
        <f t="shared" si="39"/>
        <v>8873.811732661823</v>
      </c>
      <c r="E299" s="26">
        <f t="shared" si="40"/>
        <v>808802.73841034016</v>
      </c>
      <c r="F299" s="31">
        <v>43891</v>
      </c>
      <c r="G299" s="28">
        <f t="shared" si="45"/>
        <v>0</v>
      </c>
      <c r="H299" s="20">
        <f t="shared" si="41"/>
        <v>13984.290171055585</v>
      </c>
      <c r="I299" s="28">
        <f t="shared" si="42"/>
        <v>0</v>
      </c>
      <c r="J299" s="20">
        <f t="shared" si="43"/>
        <v>12297.832286385643</v>
      </c>
    </row>
    <row r="300" spans="1:10" ht="11.1" customHeight="1">
      <c r="A300" s="25">
        <f t="shared" si="44"/>
        <v>289</v>
      </c>
      <c r="B300" s="20">
        <f t="shared" si="37"/>
        <v>13984.290171055585</v>
      </c>
      <c r="C300" s="20">
        <f t="shared" si="38"/>
        <v>5055.0171150646256</v>
      </c>
      <c r="D300" s="20">
        <f t="shared" si="39"/>
        <v>8929.2730559909596</v>
      </c>
      <c r="E300" s="26">
        <f t="shared" si="40"/>
        <v>799873.46535434923</v>
      </c>
      <c r="F300" s="31">
        <v>43922</v>
      </c>
      <c r="G300" s="28">
        <f t="shared" si="45"/>
        <v>0</v>
      </c>
      <c r="H300" s="20">
        <f t="shared" si="41"/>
        <v>13984.290171055585</v>
      </c>
      <c r="I300" s="28">
        <f t="shared" si="42"/>
        <v>0</v>
      </c>
      <c r="J300" s="20">
        <f t="shared" si="43"/>
        <v>12316.134523084258</v>
      </c>
    </row>
    <row r="301" spans="1:10" ht="11.1" customHeight="1">
      <c r="A301" s="25">
        <f t="shared" si="44"/>
        <v>290</v>
      </c>
      <c r="B301" s="20">
        <f t="shared" si="37"/>
        <v>13984.290171055585</v>
      </c>
      <c r="C301" s="20">
        <f t="shared" si="38"/>
        <v>4999.2091584646823</v>
      </c>
      <c r="D301" s="20">
        <f t="shared" si="39"/>
        <v>8985.0810125909029</v>
      </c>
      <c r="E301" s="26">
        <f t="shared" si="40"/>
        <v>790888.38434175833</v>
      </c>
      <c r="F301" s="31">
        <v>43952</v>
      </c>
      <c r="G301" s="28">
        <f t="shared" si="45"/>
        <v>0</v>
      </c>
      <c r="H301" s="20">
        <f t="shared" si="41"/>
        <v>13984.290171055585</v>
      </c>
      <c r="I301" s="28">
        <f t="shared" si="42"/>
        <v>0</v>
      </c>
      <c r="J301" s="20">
        <f t="shared" si="43"/>
        <v>12334.551148762241</v>
      </c>
    </row>
    <row r="302" spans="1:10" ht="11.1" customHeight="1">
      <c r="A302" s="25">
        <f t="shared" si="44"/>
        <v>291</v>
      </c>
      <c r="B302" s="20">
        <f t="shared" si="37"/>
        <v>13984.290171055585</v>
      </c>
      <c r="C302" s="20">
        <f t="shared" si="38"/>
        <v>4943.0524021359897</v>
      </c>
      <c r="D302" s="20">
        <f t="shared" si="39"/>
        <v>9041.2377689195964</v>
      </c>
      <c r="E302" s="26">
        <f t="shared" si="40"/>
        <v>781847.14657283877</v>
      </c>
      <c r="F302" s="31">
        <v>43983</v>
      </c>
      <c r="G302" s="28">
        <f t="shared" si="45"/>
        <v>0</v>
      </c>
      <c r="H302" s="20">
        <f t="shared" si="41"/>
        <v>13984.290171055585</v>
      </c>
      <c r="I302" s="28">
        <f t="shared" si="42"/>
        <v>0</v>
      </c>
      <c r="J302" s="20">
        <f t="shared" si="43"/>
        <v>12353.08287835071</v>
      </c>
    </row>
    <row r="303" spans="1:10" ht="11.1" customHeight="1">
      <c r="A303" s="25">
        <f t="shared" si="44"/>
        <v>292</v>
      </c>
      <c r="B303" s="20">
        <f t="shared" si="37"/>
        <v>13984.290171055585</v>
      </c>
      <c r="C303" s="20">
        <f t="shared" si="38"/>
        <v>4886.5446660802418</v>
      </c>
      <c r="D303" s="20">
        <f t="shared" si="39"/>
        <v>9097.7455049753444</v>
      </c>
      <c r="E303" s="26">
        <f t="shared" si="40"/>
        <v>772749.40106786345</v>
      </c>
      <c r="F303" s="31">
        <v>44013</v>
      </c>
      <c r="G303" s="28">
        <f t="shared" si="45"/>
        <v>0</v>
      </c>
      <c r="H303" s="20">
        <f t="shared" si="41"/>
        <v>13984.290171055585</v>
      </c>
      <c r="I303" s="28">
        <f t="shared" si="42"/>
        <v>0</v>
      </c>
      <c r="J303" s="20">
        <f t="shared" si="43"/>
        <v>12371.730431249105</v>
      </c>
    </row>
    <row r="304" spans="1:10" ht="11.1" customHeight="1">
      <c r="A304" s="25">
        <f t="shared" si="44"/>
        <v>293</v>
      </c>
      <c r="B304" s="20">
        <f t="shared" si="37"/>
        <v>13984.290171055585</v>
      </c>
      <c r="C304" s="20">
        <f t="shared" si="38"/>
        <v>4829.683756674146</v>
      </c>
      <c r="D304" s="20">
        <f t="shared" si="39"/>
        <v>9154.6064143814401</v>
      </c>
      <c r="E304" s="26">
        <f t="shared" si="40"/>
        <v>763594.79465348204</v>
      </c>
      <c r="F304" s="31">
        <v>44044</v>
      </c>
      <c r="G304" s="28">
        <f t="shared" si="45"/>
        <v>0</v>
      </c>
      <c r="H304" s="20">
        <f t="shared" si="41"/>
        <v>13984.290171055585</v>
      </c>
      <c r="I304" s="28">
        <f t="shared" si="42"/>
        <v>0</v>
      </c>
      <c r="J304" s="20">
        <f t="shared" si="43"/>
        <v>12390.494531353117</v>
      </c>
    </row>
    <row r="305" spans="1:10" ht="11.1" customHeight="1">
      <c r="A305" s="25">
        <f t="shared" si="44"/>
        <v>294</v>
      </c>
      <c r="B305" s="20">
        <f t="shared" si="37"/>
        <v>13984.290171055585</v>
      </c>
      <c r="C305" s="20">
        <f t="shared" si="38"/>
        <v>4772.4674665842622</v>
      </c>
      <c r="D305" s="20">
        <f t="shared" si="39"/>
        <v>9211.822704471324</v>
      </c>
      <c r="E305" s="26">
        <f t="shared" si="40"/>
        <v>754382.97194901074</v>
      </c>
      <c r="F305" s="31">
        <v>44075</v>
      </c>
      <c r="G305" s="28">
        <f t="shared" si="45"/>
        <v>0</v>
      </c>
      <c r="H305" s="20">
        <f t="shared" si="41"/>
        <v>13984.290171055585</v>
      </c>
      <c r="I305" s="28">
        <f t="shared" si="42"/>
        <v>0</v>
      </c>
      <c r="J305" s="20">
        <f t="shared" si="43"/>
        <v>12409.375907082778</v>
      </c>
    </row>
    <row r="306" spans="1:10" ht="11.1" customHeight="1">
      <c r="A306" s="25">
        <f t="shared" si="44"/>
        <v>295</v>
      </c>
      <c r="B306" s="20">
        <f t="shared" si="37"/>
        <v>13984.290171055585</v>
      </c>
      <c r="C306" s="20">
        <f t="shared" si="38"/>
        <v>4714.8935746813167</v>
      </c>
      <c r="D306" s="20">
        <f t="shared" si="39"/>
        <v>9269.3965963742685</v>
      </c>
      <c r="E306" s="26">
        <f t="shared" si="40"/>
        <v>745113.57535263652</v>
      </c>
      <c r="F306" s="31">
        <v>44105</v>
      </c>
      <c r="G306" s="28">
        <f t="shared" si="45"/>
        <v>0</v>
      </c>
      <c r="H306" s="20">
        <f t="shared" si="41"/>
        <v>13984.290171055585</v>
      </c>
      <c r="I306" s="28">
        <f t="shared" si="42"/>
        <v>0</v>
      </c>
      <c r="J306" s="20">
        <f t="shared" si="43"/>
        <v>12428.37529141075</v>
      </c>
    </row>
    <row r="307" spans="1:10" ht="11.1" customHeight="1">
      <c r="A307" s="25">
        <f t="shared" si="44"/>
        <v>296</v>
      </c>
      <c r="B307" s="20">
        <f t="shared" si="37"/>
        <v>13984.290171055585</v>
      </c>
      <c r="C307" s="20">
        <f t="shared" si="38"/>
        <v>4656.9598459539784</v>
      </c>
      <c r="D307" s="20">
        <f t="shared" si="39"/>
        <v>9327.3303251016077</v>
      </c>
      <c r="E307" s="26">
        <f t="shared" si="40"/>
        <v>735786.2450275349</v>
      </c>
      <c r="F307" s="31">
        <v>44136</v>
      </c>
      <c r="G307" s="28">
        <f t="shared" si="45"/>
        <v>0</v>
      </c>
      <c r="H307" s="20">
        <f t="shared" si="41"/>
        <v>13984.290171055585</v>
      </c>
      <c r="I307" s="28">
        <f t="shared" si="42"/>
        <v>0</v>
      </c>
      <c r="J307" s="20">
        <f t="shared" si="43"/>
        <v>12447.493421890773</v>
      </c>
    </row>
    <row r="308" spans="1:10" ht="11.1" customHeight="1">
      <c r="A308" s="25">
        <f t="shared" si="44"/>
        <v>297</v>
      </c>
      <c r="B308" s="20">
        <f t="shared" si="37"/>
        <v>13984.290171055585</v>
      </c>
      <c r="C308" s="20">
        <f t="shared" si="38"/>
        <v>4598.6640314220931</v>
      </c>
      <c r="D308" s="20">
        <f t="shared" si="39"/>
        <v>9385.6261396334921</v>
      </c>
      <c r="E308" s="26">
        <f t="shared" si="40"/>
        <v>726400.61888790142</v>
      </c>
      <c r="F308" s="31">
        <v>44166</v>
      </c>
      <c r="G308" s="28">
        <f t="shared" si="45"/>
        <v>0</v>
      </c>
      <c r="H308" s="20">
        <f t="shared" si="41"/>
        <v>13984.290171055585</v>
      </c>
      <c r="I308" s="28">
        <f t="shared" si="42"/>
        <v>0</v>
      </c>
      <c r="J308" s="20">
        <f t="shared" si="43"/>
        <v>12466.731040686294</v>
      </c>
    </row>
    <row r="309" spans="1:10" ht="11.1" customHeight="1">
      <c r="A309" s="25">
        <f t="shared" si="44"/>
        <v>298</v>
      </c>
      <c r="B309" s="20">
        <f t="shared" si="37"/>
        <v>13984.290171055585</v>
      </c>
      <c r="C309" s="20">
        <f t="shared" si="38"/>
        <v>4540.0038680493835</v>
      </c>
      <c r="D309" s="20">
        <f t="shared" si="39"/>
        <v>9444.2863030062017</v>
      </c>
      <c r="E309" s="26">
        <f t="shared" si="40"/>
        <v>716956.33258489519</v>
      </c>
      <c r="F309" s="31">
        <v>44197</v>
      </c>
      <c r="G309" s="28">
        <f t="shared" si="45"/>
        <v>0</v>
      </c>
      <c r="H309" s="20">
        <f t="shared" si="41"/>
        <v>13984.290171055585</v>
      </c>
      <c r="I309" s="28">
        <f t="shared" si="42"/>
        <v>0</v>
      </c>
      <c r="J309" s="20">
        <f t="shared" si="43"/>
        <v>12486.088894599288</v>
      </c>
    </row>
    <row r="310" spans="1:10" ht="11.1" customHeight="1">
      <c r="A310" s="25">
        <f t="shared" si="44"/>
        <v>299</v>
      </c>
      <c r="B310" s="20">
        <f t="shared" si="37"/>
        <v>13984.290171055585</v>
      </c>
      <c r="C310" s="20">
        <f t="shared" si="38"/>
        <v>4480.9770786555946</v>
      </c>
      <c r="D310" s="20">
        <f t="shared" si="39"/>
        <v>9503.3130923999906</v>
      </c>
      <c r="E310" s="26">
        <f t="shared" si="40"/>
        <v>707453.01949249522</v>
      </c>
      <c r="F310" s="31">
        <v>44228</v>
      </c>
      <c r="G310" s="28">
        <f t="shared" si="45"/>
        <v>0</v>
      </c>
      <c r="H310" s="20">
        <f t="shared" si="41"/>
        <v>13984.290171055585</v>
      </c>
      <c r="I310" s="28">
        <f t="shared" si="42"/>
        <v>0</v>
      </c>
      <c r="J310" s="20">
        <f t="shared" si="43"/>
        <v>12505.567735099239</v>
      </c>
    </row>
    <row r="311" spans="1:10" ht="11.1" customHeight="1">
      <c r="A311" s="25">
        <f t="shared" si="44"/>
        <v>300</v>
      </c>
      <c r="B311" s="20">
        <f t="shared" si="37"/>
        <v>13984.290171055585</v>
      </c>
      <c r="C311" s="20">
        <f t="shared" si="38"/>
        <v>4421.5813718280951</v>
      </c>
      <c r="D311" s="20">
        <f t="shared" si="39"/>
        <v>9562.7087992274901</v>
      </c>
      <c r="E311" s="26">
        <f t="shared" si="40"/>
        <v>697890.31069326773</v>
      </c>
      <c r="F311" s="31">
        <v>44256</v>
      </c>
      <c r="G311" s="28">
        <f t="shared" si="45"/>
        <v>0</v>
      </c>
      <c r="H311" s="20">
        <f t="shared" si="41"/>
        <v>13984.290171055585</v>
      </c>
      <c r="I311" s="28">
        <f t="shared" si="42"/>
        <v>0</v>
      </c>
      <c r="J311" s="20">
        <f t="shared" si="43"/>
        <v>12525.168318352313</v>
      </c>
    </row>
    <row r="312" spans="1:10" ht="11.1" customHeight="1">
      <c r="A312" s="25">
        <f t="shared" si="44"/>
        <v>301</v>
      </c>
      <c r="B312" s="20">
        <f t="shared" si="37"/>
        <v>13984.290171055585</v>
      </c>
      <c r="C312" s="20">
        <f t="shared" si="38"/>
        <v>4361.814441832923</v>
      </c>
      <c r="D312" s="20">
        <f t="shared" si="39"/>
        <v>9622.4757292226623</v>
      </c>
      <c r="E312" s="26">
        <f t="shared" si="40"/>
        <v>688267.83496404509</v>
      </c>
      <c r="F312" s="31">
        <v>44287</v>
      </c>
      <c r="G312" s="28">
        <f t="shared" si="45"/>
        <v>0</v>
      </c>
      <c r="H312" s="20">
        <f t="shared" si="41"/>
        <v>13984.290171055585</v>
      </c>
      <c r="I312" s="28">
        <f t="shared" si="42"/>
        <v>0</v>
      </c>
      <c r="J312" s="20">
        <f t="shared" si="43"/>
        <v>12544.891405250721</v>
      </c>
    </row>
    <row r="313" spans="1:10" ht="11.1" customHeight="1">
      <c r="A313" s="25">
        <f t="shared" si="44"/>
        <v>302</v>
      </c>
      <c r="B313" s="20">
        <f t="shared" si="37"/>
        <v>13984.290171055585</v>
      </c>
      <c r="C313" s="20">
        <f t="shared" si="38"/>
        <v>4301.6739685252815</v>
      </c>
      <c r="D313" s="20">
        <f t="shared" si="39"/>
        <v>9682.6162025303038</v>
      </c>
      <c r="E313" s="26">
        <f t="shared" si="40"/>
        <v>678585.21876151476</v>
      </c>
      <c r="F313" s="31">
        <v>44317</v>
      </c>
      <c r="G313" s="28">
        <f t="shared" si="45"/>
        <v>0</v>
      </c>
      <c r="H313" s="20">
        <f t="shared" si="41"/>
        <v>13984.290171055585</v>
      </c>
      <c r="I313" s="28">
        <f t="shared" si="42"/>
        <v>0</v>
      </c>
      <c r="J313" s="20">
        <f t="shared" si="43"/>
        <v>12564.737761442242</v>
      </c>
    </row>
    <row r="314" spans="1:10" ht="11.1" customHeight="1">
      <c r="A314" s="25">
        <f t="shared" si="44"/>
        <v>303</v>
      </c>
      <c r="B314" s="20">
        <f t="shared" si="37"/>
        <v>13984.290171055585</v>
      </c>
      <c r="C314" s="20">
        <f t="shared" si="38"/>
        <v>4241.1576172594669</v>
      </c>
      <c r="D314" s="20">
        <f t="shared" si="39"/>
        <v>9743.1325537961184</v>
      </c>
      <c r="E314" s="26">
        <f t="shared" si="40"/>
        <v>668842.08620771859</v>
      </c>
      <c r="F314" s="31">
        <v>44348</v>
      </c>
      <c r="G314" s="28">
        <f t="shared" si="45"/>
        <v>0</v>
      </c>
      <c r="H314" s="20">
        <f t="shared" si="41"/>
        <v>13984.290171055585</v>
      </c>
      <c r="I314" s="28">
        <f t="shared" si="42"/>
        <v>0</v>
      </c>
      <c r="J314" s="20">
        <f t="shared" si="43"/>
        <v>12584.708157359961</v>
      </c>
    </row>
    <row r="315" spans="1:10" ht="11.1" customHeight="1">
      <c r="A315" s="25">
        <f t="shared" si="44"/>
        <v>304</v>
      </c>
      <c r="B315" s="20">
        <f t="shared" si="37"/>
        <v>13984.290171055585</v>
      </c>
      <c r="C315" s="20">
        <f t="shared" si="38"/>
        <v>4180.2630387982408</v>
      </c>
      <c r="D315" s="20">
        <f t="shared" si="39"/>
        <v>9804.0271322573444</v>
      </c>
      <c r="E315" s="26">
        <f t="shared" si="40"/>
        <v>659038.05907546123</v>
      </c>
      <c r="F315" s="31">
        <v>44378</v>
      </c>
      <c r="G315" s="28">
        <f t="shared" si="45"/>
        <v>0</v>
      </c>
      <c r="H315" s="20">
        <f t="shared" si="41"/>
        <v>13984.290171055585</v>
      </c>
      <c r="I315" s="28">
        <f t="shared" si="42"/>
        <v>0</v>
      </c>
      <c r="J315" s="20">
        <f t="shared" si="43"/>
        <v>12604.803368252165</v>
      </c>
    </row>
    <row r="316" spans="1:10" ht="11.1" customHeight="1">
      <c r="A316" s="25">
        <f t="shared" si="44"/>
        <v>305</v>
      </c>
      <c r="B316" s="20">
        <f t="shared" si="37"/>
        <v>13984.290171055585</v>
      </c>
      <c r="C316" s="20">
        <f t="shared" si="38"/>
        <v>4118.9878692216325</v>
      </c>
      <c r="D316" s="20">
        <f t="shared" si="39"/>
        <v>9865.3023018339518</v>
      </c>
      <c r="E316" s="26">
        <f t="shared" si="40"/>
        <v>649172.75677362725</v>
      </c>
      <c r="F316" s="31">
        <v>44409</v>
      </c>
      <c r="G316" s="28">
        <f t="shared" si="45"/>
        <v>0</v>
      </c>
      <c r="H316" s="20">
        <f t="shared" si="41"/>
        <v>13984.290171055585</v>
      </c>
      <c r="I316" s="28">
        <f t="shared" si="42"/>
        <v>0</v>
      </c>
      <c r="J316" s="20">
        <f t="shared" si="43"/>
        <v>12625.024174212447</v>
      </c>
    </row>
    <row r="317" spans="1:10" ht="11.1" customHeight="1">
      <c r="A317" s="25">
        <f t="shared" si="44"/>
        <v>306</v>
      </c>
      <c r="B317" s="20">
        <f t="shared" si="37"/>
        <v>13984.290171055585</v>
      </c>
      <c r="C317" s="20">
        <f t="shared" si="38"/>
        <v>4057.3297298351699</v>
      </c>
      <c r="D317" s="20">
        <f t="shared" si="39"/>
        <v>9926.9604412204153</v>
      </c>
      <c r="E317" s="26">
        <f t="shared" si="40"/>
        <v>639245.79633240681</v>
      </c>
      <c r="F317" s="31">
        <v>44440</v>
      </c>
      <c r="G317" s="28">
        <f t="shared" si="45"/>
        <v>0</v>
      </c>
      <c r="H317" s="20">
        <f t="shared" si="41"/>
        <v>13984.290171055585</v>
      </c>
      <c r="I317" s="28">
        <f t="shared" si="42"/>
        <v>0</v>
      </c>
      <c r="J317" s="20">
        <f t="shared" si="43"/>
        <v>12645.37136020998</v>
      </c>
    </row>
    <row r="318" spans="1:10" ht="11.1" customHeight="1">
      <c r="A318" s="25">
        <f t="shared" si="44"/>
        <v>307</v>
      </c>
      <c r="B318" s="20">
        <f t="shared" si="37"/>
        <v>13984.290171055585</v>
      </c>
      <c r="C318" s="20">
        <f t="shared" si="38"/>
        <v>3995.2862270775422</v>
      </c>
      <c r="D318" s="20">
        <f t="shared" si="39"/>
        <v>9989.003943978043</v>
      </c>
      <c r="E318" s="26">
        <f t="shared" si="40"/>
        <v>629256.79238842882</v>
      </c>
      <c r="F318" s="31">
        <v>44470</v>
      </c>
      <c r="G318" s="28">
        <f t="shared" si="45"/>
        <v>0</v>
      </c>
      <c r="H318" s="20">
        <f t="shared" si="41"/>
        <v>13984.290171055585</v>
      </c>
      <c r="I318" s="28">
        <f t="shared" si="42"/>
        <v>0</v>
      </c>
      <c r="J318" s="20">
        <f t="shared" si="43"/>
        <v>12665.845716119997</v>
      </c>
    </row>
    <row r="319" spans="1:10" ht="11.1" customHeight="1">
      <c r="A319" s="25">
        <f t="shared" si="44"/>
        <v>308</v>
      </c>
      <c r="B319" s="20">
        <f t="shared" si="37"/>
        <v>13984.290171055585</v>
      </c>
      <c r="C319" s="20">
        <f t="shared" si="38"/>
        <v>3932.85495242768</v>
      </c>
      <c r="D319" s="20">
        <f t="shared" si="39"/>
        <v>10051.435218627905</v>
      </c>
      <c r="E319" s="26">
        <f t="shared" si="40"/>
        <v>619205.3571698009</v>
      </c>
      <c r="F319" s="31">
        <v>44501</v>
      </c>
      <c r="G319" s="28">
        <f t="shared" si="45"/>
        <v>0</v>
      </c>
      <c r="H319" s="20">
        <f t="shared" si="41"/>
        <v>13984.290171055585</v>
      </c>
      <c r="I319" s="28">
        <f t="shared" si="42"/>
        <v>0</v>
      </c>
      <c r="J319" s="20">
        <f t="shared" si="43"/>
        <v>12686.448036754451</v>
      </c>
    </row>
    <row r="320" spans="1:10" ht="11.1" customHeight="1">
      <c r="A320" s="25">
        <f t="shared" si="44"/>
        <v>309</v>
      </c>
      <c r="B320" s="20">
        <f t="shared" si="37"/>
        <v>13984.290171055585</v>
      </c>
      <c r="C320" s="20">
        <f t="shared" si="38"/>
        <v>3870.0334823112553</v>
      </c>
      <c r="D320" s="20">
        <f t="shared" si="39"/>
        <v>10114.25668874433</v>
      </c>
      <c r="E320" s="26">
        <f t="shared" si="40"/>
        <v>609091.10048105661</v>
      </c>
      <c r="F320" s="31">
        <v>44531</v>
      </c>
      <c r="G320" s="28">
        <f t="shared" si="45"/>
        <v>0</v>
      </c>
      <c r="H320" s="20">
        <f t="shared" si="41"/>
        <v>13984.290171055585</v>
      </c>
      <c r="I320" s="28">
        <f t="shared" si="42"/>
        <v>0</v>
      </c>
      <c r="J320" s="20">
        <f t="shared" si="43"/>
        <v>12707.17912189287</v>
      </c>
    </row>
    <row r="321" spans="1:10" ht="11.1" customHeight="1">
      <c r="A321" s="25">
        <f t="shared" si="44"/>
        <v>310</v>
      </c>
      <c r="B321" s="20">
        <f t="shared" si="37"/>
        <v>13984.290171055585</v>
      </c>
      <c r="C321" s="20">
        <f t="shared" si="38"/>
        <v>3806.8193780066035</v>
      </c>
      <c r="D321" s="20">
        <f t="shared" si="39"/>
        <v>10177.470793048982</v>
      </c>
      <c r="E321" s="26">
        <f t="shared" si="40"/>
        <v>598913.62968800764</v>
      </c>
      <c r="F321" s="31">
        <v>44562</v>
      </c>
      <c r="G321" s="28">
        <f t="shared" si="45"/>
        <v>0</v>
      </c>
      <c r="H321" s="20">
        <f t="shared" si="41"/>
        <v>13984.290171055585</v>
      </c>
      <c r="I321" s="28">
        <f t="shared" si="42"/>
        <v>0</v>
      </c>
      <c r="J321" s="20">
        <f t="shared" si="43"/>
        <v>12728.039776313406</v>
      </c>
    </row>
    <row r="322" spans="1:10" ht="11.1" customHeight="1">
      <c r="A322" s="25">
        <f t="shared" si="44"/>
        <v>311</v>
      </c>
      <c r="B322" s="20">
        <f t="shared" si="37"/>
        <v>13984.290171055585</v>
      </c>
      <c r="C322" s="20">
        <f t="shared" si="38"/>
        <v>3743.2101855500478</v>
      </c>
      <c r="D322" s="20">
        <f t="shared" si="39"/>
        <v>10241.079985505537</v>
      </c>
      <c r="E322" s="26">
        <f t="shared" si="40"/>
        <v>588672.54970250209</v>
      </c>
      <c r="F322" s="31">
        <v>44593</v>
      </c>
      <c r="G322" s="28">
        <f t="shared" si="45"/>
        <v>0</v>
      </c>
      <c r="H322" s="20">
        <f t="shared" si="41"/>
        <v>13984.290171055585</v>
      </c>
      <c r="I322" s="28">
        <f t="shared" si="42"/>
        <v>0</v>
      </c>
      <c r="J322" s="20">
        <f t="shared" si="43"/>
        <v>12749.030809824069</v>
      </c>
    </row>
    <row r="323" spans="1:10" ht="11.1" customHeight="1">
      <c r="A323" s="25">
        <f t="shared" si="44"/>
        <v>312</v>
      </c>
      <c r="B323" s="20">
        <f t="shared" si="37"/>
        <v>13984.290171055585</v>
      </c>
      <c r="C323" s="20">
        <f t="shared" si="38"/>
        <v>3679.203435640638</v>
      </c>
      <c r="D323" s="20">
        <f t="shared" si="39"/>
        <v>10305.086735414947</v>
      </c>
      <c r="E323" s="26">
        <f t="shared" si="40"/>
        <v>578367.46296708717</v>
      </c>
      <c r="F323" s="31">
        <v>44621</v>
      </c>
      <c r="G323" s="28">
        <f t="shared" si="45"/>
        <v>0</v>
      </c>
      <c r="H323" s="20">
        <f t="shared" si="41"/>
        <v>13984.290171055585</v>
      </c>
      <c r="I323" s="28">
        <f t="shared" si="42"/>
        <v>0</v>
      </c>
      <c r="J323" s="20">
        <f t="shared" si="43"/>
        <v>12770.153037294174</v>
      </c>
    </row>
    <row r="324" spans="1:10" ht="11.1" customHeight="1">
      <c r="A324" s="25">
        <f t="shared" si="44"/>
        <v>313</v>
      </c>
      <c r="B324" s="20">
        <f t="shared" si="37"/>
        <v>13984.290171055585</v>
      </c>
      <c r="C324" s="20">
        <f t="shared" si="38"/>
        <v>3614.7966435442945</v>
      </c>
      <c r="D324" s="20">
        <f t="shared" si="39"/>
        <v>10369.493527511291</v>
      </c>
      <c r="E324" s="26">
        <f t="shared" si="40"/>
        <v>567997.96943957591</v>
      </c>
      <c r="F324" s="31">
        <v>44652</v>
      </c>
      <c r="G324" s="28">
        <f t="shared" si="45"/>
        <v>0</v>
      </c>
      <c r="H324" s="20">
        <f t="shared" si="41"/>
        <v>13984.290171055585</v>
      </c>
      <c r="I324" s="28">
        <f t="shared" si="42"/>
        <v>0</v>
      </c>
      <c r="J324" s="20">
        <f t="shared" si="43"/>
        <v>12791.407278685969</v>
      </c>
    </row>
    <row r="325" spans="1:10" ht="11.1" customHeight="1">
      <c r="A325" s="25">
        <f t="shared" si="44"/>
        <v>314</v>
      </c>
      <c r="B325" s="20">
        <f t="shared" si="37"/>
        <v>13984.290171055585</v>
      </c>
      <c r="C325" s="20">
        <f t="shared" si="38"/>
        <v>3549.9873089973494</v>
      </c>
      <c r="D325" s="20">
        <f t="shared" si="39"/>
        <v>10434.302862058235</v>
      </c>
      <c r="E325" s="26">
        <f t="shared" si="40"/>
        <v>557563.66657751764</v>
      </c>
      <c r="F325" s="31">
        <v>44682</v>
      </c>
      <c r="G325" s="28">
        <f t="shared" si="45"/>
        <v>0</v>
      </c>
      <c r="H325" s="20">
        <f t="shared" si="41"/>
        <v>13984.290171055585</v>
      </c>
      <c r="I325" s="28">
        <f t="shared" si="42"/>
        <v>0</v>
      </c>
      <c r="J325" s="20">
        <f t="shared" si="43"/>
        <v>12812.79435908646</v>
      </c>
    </row>
    <row r="326" spans="1:10" ht="11.1" customHeight="1">
      <c r="A326" s="25">
        <f t="shared" si="44"/>
        <v>315</v>
      </c>
      <c r="B326" s="20">
        <f t="shared" si="37"/>
        <v>13984.290171055585</v>
      </c>
      <c r="C326" s="20">
        <f t="shared" si="38"/>
        <v>3484.7729161094849</v>
      </c>
      <c r="D326" s="20">
        <f t="shared" si="39"/>
        <v>10499.5172549461</v>
      </c>
      <c r="E326" s="26">
        <f t="shared" si="40"/>
        <v>547064.14932257158</v>
      </c>
      <c r="F326" s="31">
        <v>44713</v>
      </c>
      <c r="G326" s="28">
        <f t="shared" si="45"/>
        <v>0</v>
      </c>
      <c r="H326" s="20">
        <f t="shared" si="41"/>
        <v>13984.290171055585</v>
      </c>
      <c r="I326" s="28">
        <f t="shared" si="42"/>
        <v>0</v>
      </c>
      <c r="J326" s="20">
        <f t="shared" si="43"/>
        <v>12834.315108739454</v>
      </c>
    </row>
    <row r="327" spans="1:10" ht="11.1" customHeight="1">
      <c r="A327" s="25">
        <f t="shared" si="44"/>
        <v>316</v>
      </c>
      <c r="B327" s="20">
        <f t="shared" si="37"/>
        <v>13984.290171055585</v>
      </c>
      <c r="C327" s="20">
        <f t="shared" si="38"/>
        <v>3419.1509332660721</v>
      </c>
      <c r="D327" s="20">
        <f t="shared" si="39"/>
        <v>10565.139237789514</v>
      </c>
      <c r="E327" s="26">
        <f t="shared" si="40"/>
        <v>536499.01008478203</v>
      </c>
      <c r="F327" s="31">
        <v>44743</v>
      </c>
      <c r="G327" s="28">
        <f t="shared" si="45"/>
        <v>0</v>
      </c>
      <c r="H327" s="20">
        <f t="shared" si="41"/>
        <v>13984.290171055585</v>
      </c>
      <c r="I327" s="28">
        <f t="shared" si="42"/>
        <v>0</v>
      </c>
      <c r="J327" s="20">
        <f t="shared" si="43"/>
        <v>12855.970363077782</v>
      </c>
    </row>
    <row r="328" spans="1:10" ht="11.1" customHeight="1">
      <c r="A328" s="25">
        <f t="shared" si="44"/>
        <v>317</v>
      </c>
      <c r="B328" s="20">
        <f t="shared" si="37"/>
        <v>13984.290171055585</v>
      </c>
      <c r="C328" s="20">
        <f t="shared" si="38"/>
        <v>3353.1188130298874</v>
      </c>
      <c r="D328" s="20">
        <f t="shared" si="39"/>
        <v>10631.171358025698</v>
      </c>
      <c r="E328" s="26">
        <f t="shared" si="40"/>
        <v>525867.83872675628</v>
      </c>
      <c r="F328" s="31">
        <v>44774</v>
      </c>
      <c r="G328" s="28">
        <f t="shared" si="45"/>
        <v>0</v>
      </c>
      <c r="H328" s="20">
        <f t="shared" si="41"/>
        <v>13984.290171055585</v>
      </c>
      <c r="I328" s="28">
        <f t="shared" si="42"/>
        <v>0</v>
      </c>
      <c r="J328" s="20">
        <f t="shared" si="43"/>
        <v>12877.760962755723</v>
      </c>
    </row>
    <row r="329" spans="1:10" ht="11.1" customHeight="1">
      <c r="A329" s="25">
        <f t="shared" si="44"/>
        <v>318</v>
      </c>
      <c r="B329" s="20">
        <f t="shared" si="37"/>
        <v>13984.290171055585</v>
      </c>
      <c r="C329" s="20">
        <f t="shared" si="38"/>
        <v>3286.6739920422265</v>
      </c>
      <c r="D329" s="20">
        <f t="shared" si="39"/>
        <v>10697.616179013359</v>
      </c>
      <c r="E329" s="26">
        <f t="shared" si="40"/>
        <v>515170.22254774295</v>
      </c>
      <c r="F329" s="31">
        <v>44805</v>
      </c>
      <c r="G329" s="28">
        <f t="shared" si="45"/>
        <v>0</v>
      </c>
      <c r="H329" s="20">
        <f t="shared" si="41"/>
        <v>13984.290171055585</v>
      </c>
      <c r="I329" s="28">
        <f t="shared" si="42"/>
        <v>0</v>
      </c>
      <c r="J329" s="20">
        <f t="shared" si="43"/>
        <v>12899.68775368165</v>
      </c>
    </row>
    <row r="330" spans="1:10" ht="11.1" customHeight="1">
      <c r="A330" s="25">
        <f t="shared" si="44"/>
        <v>319</v>
      </c>
      <c r="B330" s="20">
        <f t="shared" si="37"/>
        <v>13984.290171055585</v>
      </c>
      <c r="C330" s="20">
        <f t="shared" si="38"/>
        <v>3219.813890923393</v>
      </c>
      <c r="D330" s="20">
        <f t="shared" si="39"/>
        <v>10764.476280132192</v>
      </c>
      <c r="E330" s="26">
        <f t="shared" si="40"/>
        <v>504405.74626761075</v>
      </c>
      <c r="F330" s="31">
        <v>44835</v>
      </c>
      <c r="G330" s="28">
        <f t="shared" si="45"/>
        <v>0</v>
      </c>
      <c r="H330" s="20">
        <f t="shared" si="41"/>
        <v>13984.290171055585</v>
      </c>
      <c r="I330" s="28">
        <f t="shared" si="42"/>
        <v>0</v>
      </c>
      <c r="J330" s="20">
        <f t="shared" si="43"/>
        <v>12921.751587050865</v>
      </c>
    </row>
    <row r="331" spans="1:10" ht="11.1" customHeight="1">
      <c r="A331" s="25">
        <f t="shared" si="44"/>
        <v>320</v>
      </c>
      <c r="B331" s="20">
        <f t="shared" si="37"/>
        <v>13984.290171055585</v>
      </c>
      <c r="C331" s="20">
        <f t="shared" si="38"/>
        <v>3152.5359141725671</v>
      </c>
      <c r="D331" s="20">
        <f t="shared" si="39"/>
        <v>10831.754256883018</v>
      </c>
      <c r="E331" s="26">
        <f t="shared" si="40"/>
        <v>493573.99201072776</v>
      </c>
      <c r="F331" s="31">
        <v>44866</v>
      </c>
      <c r="G331" s="28">
        <f t="shared" si="45"/>
        <v>0</v>
      </c>
      <c r="H331" s="20">
        <f t="shared" si="41"/>
        <v>13984.290171055585</v>
      </c>
      <c r="I331" s="28">
        <f t="shared" si="42"/>
        <v>0</v>
      </c>
      <c r="J331" s="20">
        <f t="shared" si="43"/>
        <v>12943.953319378637</v>
      </c>
    </row>
    <row r="332" spans="1:10" ht="11.1" customHeight="1">
      <c r="A332" s="25">
        <f t="shared" si="44"/>
        <v>321</v>
      </c>
      <c r="B332" s="20">
        <f t="shared" ref="B332:B371" si="46">IF(A332&gt;B$4*12,0,PMT(B$6/12,B$4*12,-B$5))</f>
        <v>13984.290171055585</v>
      </c>
      <c r="C332" s="20">
        <f t="shared" ref="C332:C371" si="47">IF(A332&gt;12*B$4,0,E331*B$6/12)</f>
        <v>3084.8374500670484</v>
      </c>
      <c r="D332" s="20">
        <f t="shared" ref="D332:D371" si="48">IF(A332&gt;12*B$4,0,B332-C332)</f>
        <v>10899.452720988536</v>
      </c>
      <c r="E332" s="26">
        <f t="shared" ref="E332:E371" si="49">IF(A332&gt;B$4*12,0,E331-D332)</f>
        <v>482674.53928973922</v>
      </c>
      <c r="F332" s="31">
        <v>44896</v>
      </c>
      <c r="G332" s="28">
        <f t="shared" si="45"/>
        <v>0</v>
      </c>
      <c r="H332" s="20">
        <f t="shared" ref="H332:H371" si="50">B332</f>
        <v>13984.290171055585</v>
      </c>
      <c r="I332" s="28">
        <f t="shared" ref="I332:I371" si="51">IF($A332&lt;$D$6*12,$B332-($D$7*C332),IF($A332&gt;$D$6*12,0,$B332-($D$7*C332)+$E332*(1+(1-$D$7)*$D$5)))</f>
        <v>0</v>
      </c>
      <c r="J332" s="20">
        <f t="shared" ref="J332:J371" si="52">B332-$D$7*C332</f>
        <v>12966.293812533459</v>
      </c>
    </row>
    <row r="333" spans="1:10" ht="11.1" customHeight="1">
      <c r="A333" s="25">
        <f t="shared" ref="A333:A371" si="53">A332+1</f>
        <v>322</v>
      </c>
      <c r="B333" s="20">
        <f t="shared" si="46"/>
        <v>13984.290171055585</v>
      </c>
      <c r="C333" s="20">
        <f t="shared" si="47"/>
        <v>3016.7158705608704</v>
      </c>
      <c r="D333" s="20">
        <f t="shared" si="48"/>
        <v>10967.574300494714</v>
      </c>
      <c r="E333" s="26">
        <f t="shared" si="49"/>
        <v>471706.96498924447</v>
      </c>
      <c r="F333" s="31">
        <v>44927</v>
      </c>
      <c r="G333" s="28">
        <f t="shared" ref="G333:G371" si="54">IF(A333&lt;D$6*12,B333,IF(A333&gt;D$6*12,0,B333+E333*(1+D$5)))</f>
        <v>0</v>
      </c>
      <c r="H333" s="20">
        <f t="shared" si="50"/>
        <v>13984.290171055585</v>
      </c>
      <c r="I333" s="28">
        <f t="shared" si="51"/>
        <v>0</v>
      </c>
      <c r="J333" s="20">
        <f t="shared" si="52"/>
        <v>12988.773933770499</v>
      </c>
    </row>
    <row r="334" spans="1:10" ht="11.1" customHeight="1">
      <c r="A334" s="25">
        <f t="shared" si="53"/>
        <v>323</v>
      </c>
      <c r="B334" s="20">
        <f t="shared" si="46"/>
        <v>13984.290171055585</v>
      </c>
      <c r="C334" s="20">
        <f t="shared" si="47"/>
        <v>2948.1685311827782</v>
      </c>
      <c r="D334" s="20">
        <f t="shared" si="48"/>
        <v>11036.121639872807</v>
      </c>
      <c r="E334" s="26">
        <f t="shared" si="49"/>
        <v>460670.84334937169</v>
      </c>
      <c r="F334" s="31">
        <v>44958</v>
      </c>
      <c r="G334" s="28">
        <f t="shared" si="54"/>
        <v>0</v>
      </c>
      <c r="H334" s="20">
        <f t="shared" si="50"/>
        <v>13984.290171055585</v>
      </c>
      <c r="I334" s="28">
        <f t="shared" si="51"/>
        <v>0</v>
      </c>
      <c r="J334" s="20">
        <f t="shared" si="52"/>
        <v>13011.394555765268</v>
      </c>
    </row>
    <row r="335" spans="1:10" ht="11.1" customHeight="1">
      <c r="A335" s="25">
        <f t="shared" si="53"/>
        <v>324</v>
      </c>
      <c r="B335" s="20">
        <f t="shared" si="46"/>
        <v>13984.290171055585</v>
      </c>
      <c r="C335" s="20">
        <f t="shared" si="47"/>
        <v>2879.1927709335728</v>
      </c>
      <c r="D335" s="20">
        <f t="shared" si="48"/>
        <v>11105.097400122013</v>
      </c>
      <c r="E335" s="26">
        <f t="shared" si="49"/>
        <v>449565.74594924966</v>
      </c>
      <c r="F335" s="31">
        <v>44986</v>
      </c>
      <c r="G335" s="28">
        <f t="shared" si="54"/>
        <v>0</v>
      </c>
      <c r="H335" s="20">
        <f t="shared" si="50"/>
        <v>13984.290171055585</v>
      </c>
      <c r="I335" s="28">
        <f t="shared" si="51"/>
        <v>0</v>
      </c>
      <c r="J335" s="20">
        <f t="shared" si="52"/>
        <v>13034.156556647506</v>
      </c>
    </row>
    <row r="336" spans="1:10" ht="11.1" customHeight="1">
      <c r="A336" s="25">
        <f t="shared" si="53"/>
        <v>325</v>
      </c>
      <c r="B336" s="20">
        <f t="shared" si="46"/>
        <v>13984.290171055585</v>
      </c>
      <c r="C336" s="20">
        <f t="shared" si="47"/>
        <v>2809.7859121828101</v>
      </c>
      <c r="D336" s="20">
        <f t="shared" si="48"/>
        <v>11174.504258872776</v>
      </c>
      <c r="E336" s="26">
        <f t="shared" si="49"/>
        <v>438391.24169037689</v>
      </c>
      <c r="F336" s="31">
        <v>45017</v>
      </c>
      <c r="G336" s="28">
        <f t="shared" si="54"/>
        <v>0</v>
      </c>
      <c r="H336" s="20">
        <f t="shared" si="50"/>
        <v>13984.290171055585</v>
      </c>
      <c r="I336" s="28">
        <f t="shared" si="51"/>
        <v>0</v>
      </c>
      <c r="J336" s="20">
        <f t="shared" si="52"/>
        <v>13057.060820035258</v>
      </c>
    </row>
    <row r="337" spans="1:10" ht="11.1" customHeight="1">
      <c r="A337" s="25">
        <f t="shared" si="53"/>
        <v>326</v>
      </c>
      <c r="B337" s="20">
        <f t="shared" si="46"/>
        <v>13984.290171055585</v>
      </c>
      <c r="C337" s="20">
        <f t="shared" si="47"/>
        <v>2739.9452605648553</v>
      </c>
      <c r="D337" s="20">
        <f t="shared" si="48"/>
        <v>11244.34491049073</v>
      </c>
      <c r="E337" s="26">
        <f t="shared" si="49"/>
        <v>427146.89677988616</v>
      </c>
      <c r="F337" s="31">
        <v>45047</v>
      </c>
      <c r="G337" s="28">
        <f t="shared" si="54"/>
        <v>0</v>
      </c>
      <c r="H337" s="20">
        <f t="shared" si="50"/>
        <v>13984.290171055585</v>
      </c>
      <c r="I337" s="28">
        <f t="shared" si="51"/>
        <v>0</v>
      </c>
      <c r="J337" s="20">
        <f t="shared" si="52"/>
        <v>13080.108235069183</v>
      </c>
    </row>
    <row r="338" spans="1:10" ht="11.1" customHeight="1">
      <c r="A338" s="25">
        <f t="shared" si="53"/>
        <v>327</v>
      </c>
      <c r="B338" s="20">
        <f t="shared" si="46"/>
        <v>13984.290171055585</v>
      </c>
      <c r="C338" s="20">
        <f t="shared" si="47"/>
        <v>2669.6681048742885</v>
      </c>
      <c r="D338" s="20">
        <f t="shared" si="48"/>
        <v>11314.622066181297</v>
      </c>
      <c r="E338" s="26">
        <f t="shared" si="49"/>
        <v>415832.27471370489</v>
      </c>
      <c r="F338" s="31">
        <v>45078</v>
      </c>
      <c r="G338" s="28">
        <f t="shared" si="54"/>
        <v>0</v>
      </c>
      <c r="H338" s="20">
        <f t="shared" si="50"/>
        <v>13984.290171055585</v>
      </c>
      <c r="I338" s="28">
        <f t="shared" si="51"/>
        <v>0</v>
      </c>
      <c r="J338" s="20">
        <f t="shared" si="52"/>
        <v>13103.299696447069</v>
      </c>
    </row>
    <row r="339" spans="1:10" ht="11.1" customHeight="1">
      <c r="A339" s="25">
        <f t="shared" si="53"/>
        <v>328</v>
      </c>
      <c r="B339" s="20">
        <f t="shared" si="46"/>
        <v>13984.290171055585</v>
      </c>
      <c r="C339" s="20">
        <f t="shared" si="47"/>
        <v>2598.9517169606556</v>
      </c>
      <c r="D339" s="20">
        <f t="shared" si="48"/>
        <v>11385.33845409493</v>
      </c>
      <c r="E339" s="26">
        <f t="shared" si="49"/>
        <v>404446.93625960994</v>
      </c>
      <c r="F339" s="31">
        <v>45108</v>
      </c>
      <c r="G339" s="28">
        <f t="shared" si="54"/>
        <v>0</v>
      </c>
      <c r="H339" s="20">
        <f t="shared" si="50"/>
        <v>13984.290171055585</v>
      </c>
      <c r="I339" s="28">
        <f t="shared" si="51"/>
        <v>0</v>
      </c>
      <c r="J339" s="20">
        <f t="shared" si="52"/>
        <v>13126.636104458568</v>
      </c>
    </row>
    <row r="340" spans="1:10" ht="11.1" customHeight="1">
      <c r="A340" s="25">
        <f t="shared" si="53"/>
        <v>329</v>
      </c>
      <c r="B340" s="20">
        <f t="shared" si="46"/>
        <v>13984.290171055585</v>
      </c>
      <c r="C340" s="20">
        <f t="shared" si="47"/>
        <v>2527.7933516225621</v>
      </c>
      <c r="D340" s="20">
        <f t="shared" si="48"/>
        <v>11456.496819433023</v>
      </c>
      <c r="E340" s="26">
        <f t="shared" si="49"/>
        <v>392990.43944017694</v>
      </c>
      <c r="F340" s="31">
        <v>45139</v>
      </c>
      <c r="G340" s="28">
        <f t="shared" si="54"/>
        <v>0</v>
      </c>
      <c r="H340" s="20">
        <f t="shared" si="50"/>
        <v>13984.290171055585</v>
      </c>
      <c r="I340" s="28">
        <f t="shared" si="51"/>
        <v>0</v>
      </c>
      <c r="J340" s="20">
        <f t="shared" si="52"/>
        <v>13150.11836502014</v>
      </c>
    </row>
    <row r="341" spans="1:10" ht="11.1" customHeight="1">
      <c r="A341" s="25">
        <f t="shared" si="53"/>
        <v>330</v>
      </c>
      <c r="B341" s="20">
        <f t="shared" si="46"/>
        <v>13984.290171055585</v>
      </c>
      <c r="C341" s="20">
        <f t="shared" si="47"/>
        <v>2456.1902465011058</v>
      </c>
      <c r="D341" s="20">
        <f t="shared" si="48"/>
        <v>11528.099924554479</v>
      </c>
      <c r="E341" s="26">
        <f t="shared" si="49"/>
        <v>381462.33951562247</v>
      </c>
      <c r="F341" s="31">
        <v>45170</v>
      </c>
      <c r="G341" s="28">
        <f t="shared" si="54"/>
        <v>0</v>
      </c>
      <c r="H341" s="20">
        <f t="shared" si="50"/>
        <v>13984.290171055585</v>
      </c>
      <c r="I341" s="28">
        <f t="shared" si="51"/>
        <v>0</v>
      </c>
      <c r="J341" s="20">
        <f t="shared" si="52"/>
        <v>13173.747389710221</v>
      </c>
    </row>
    <row r="342" spans="1:10" ht="11.1" customHeight="1">
      <c r="A342" s="25">
        <f t="shared" si="53"/>
        <v>331</v>
      </c>
      <c r="B342" s="20">
        <f t="shared" si="46"/>
        <v>13984.290171055585</v>
      </c>
      <c r="C342" s="20">
        <f t="shared" si="47"/>
        <v>2384.1396219726403</v>
      </c>
      <c r="D342" s="20">
        <f t="shared" si="48"/>
        <v>11600.150549082944</v>
      </c>
      <c r="E342" s="26">
        <f t="shared" si="49"/>
        <v>369862.18896653951</v>
      </c>
      <c r="F342" s="31">
        <v>45200</v>
      </c>
      <c r="G342" s="28">
        <f t="shared" si="54"/>
        <v>0</v>
      </c>
      <c r="H342" s="20">
        <f t="shared" si="50"/>
        <v>13984.290171055585</v>
      </c>
      <c r="I342" s="28">
        <f t="shared" si="51"/>
        <v>0</v>
      </c>
      <c r="J342" s="20">
        <f t="shared" si="52"/>
        <v>13197.524095804614</v>
      </c>
    </row>
    <row r="343" spans="1:10" ht="11.1" customHeight="1">
      <c r="A343" s="25">
        <f t="shared" si="53"/>
        <v>332</v>
      </c>
      <c r="B343" s="20">
        <f t="shared" si="46"/>
        <v>13984.290171055585</v>
      </c>
      <c r="C343" s="20">
        <f t="shared" si="47"/>
        <v>2311.6386810408717</v>
      </c>
      <c r="D343" s="20">
        <f t="shared" si="48"/>
        <v>11672.651490014714</v>
      </c>
      <c r="E343" s="26">
        <f t="shared" si="49"/>
        <v>358189.53747652483</v>
      </c>
      <c r="F343" s="31">
        <v>45231</v>
      </c>
      <c r="G343" s="28">
        <f t="shared" si="54"/>
        <v>0</v>
      </c>
      <c r="H343" s="20">
        <f t="shared" si="50"/>
        <v>13984.290171055585</v>
      </c>
      <c r="I343" s="28">
        <f t="shared" si="51"/>
        <v>0</v>
      </c>
      <c r="J343" s="20">
        <f t="shared" si="52"/>
        <v>13221.449406312098</v>
      </c>
    </row>
    <row r="344" spans="1:10" ht="11.1" customHeight="1">
      <c r="A344" s="25">
        <f t="shared" si="53"/>
        <v>333</v>
      </c>
      <c r="B344" s="20">
        <f t="shared" si="46"/>
        <v>13984.290171055585</v>
      </c>
      <c r="C344" s="20">
        <f t="shared" si="47"/>
        <v>2238.6846092282799</v>
      </c>
      <c r="D344" s="20">
        <f t="shared" si="48"/>
        <v>11745.605561827306</v>
      </c>
      <c r="E344" s="26">
        <f t="shared" si="49"/>
        <v>346443.93191469752</v>
      </c>
      <c r="F344" s="31">
        <v>45261</v>
      </c>
      <c r="G344" s="28">
        <f t="shared" si="54"/>
        <v>0</v>
      </c>
      <c r="H344" s="20">
        <f t="shared" si="50"/>
        <v>13984.290171055585</v>
      </c>
      <c r="I344" s="28">
        <f t="shared" si="51"/>
        <v>0</v>
      </c>
      <c r="J344" s="20">
        <f t="shared" si="52"/>
        <v>13245.524250010252</v>
      </c>
    </row>
    <row r="345" spans="1:10" ht="11.1" customHeight="1">
      <c r="A345" s="25">
        <f t="shared" si="53"/>
        <v>334</v>
      </c>
      <c r="B345" s="20">
        <f t="shared" si="46"/>
        <v>13984.290171055585</v>
      </c>
      <c r="C345" s="20">
        <f t="shared" si="47"/>
        <v>2165.2745744668596</v>
      </c>
      <c r="D345" s="20">
        <f t="shared" si="48"/>
        <v>11819.015596588726</v>
      </c>
      <c r="E345" s="26">
        <f t="shared" si="49"/>
        <v>334624.91631810879</v>
      </c>
      <c r="F345" s="31">
        <v>45292</v>
      </c>
      <c r="G345" s="28">
        <f t="shared" si="54"/>
        <v>0</v>
      </c>
      <c r="H345" s="20">
        <f t="shared" si="50"/>
        <v>13984.290171055585</v>
      </c>
      <c r="I345" s="28">
        <f t="shared" si="51"/>
        <v>0</v>
      </c>
      <c r="J345" s="20">
        <f t="shared" si="52"/>
        <v>13269.749561481522</v>
      </c>
    </row>
    <row r="346" spans="1:10" ht="11.1" customHeight="1">
      <c r="A346" s="25">
        <f t="shared" si="53"/>
        <v>335</v>
      </c>
      <c r="B346" s="20">
        <f t="shared" si="46"/>
        <v>13984.290171055585</v>
      </c>
      <c r="C346" s="20">
        <f t="shared" si="47"/>
        <v>2091.40572698818</v>
      </c>
      <c r="D346" s="20">
        <f t="shared" si="48"/>
        <v>11892.884444067406</v>
      </c>
      <c r="E346" s="26">
        <f t="shared" si="49"/>
        <v>322732.03187404136</v>
      </c>
      <c r="F346" s="31">
        <v>45323</v>
      </c>
      <c r="G346" s="28">
        <f t="shared" si="54"/>
        <v>0</v>
      </c>
      <c r="H346" s="20">
        <f t="shared" si="50"/>
        <v>13984.290171055585</v>
      </c>
      <c r="I346" s="28">
        <f t="shared" si="51"/>
        <v>0</v>
      </c>
      <c r="J346" s="20">
        <f t="shared" si="52"/>
        <v>13294.126281149485</v>
      </c>
    </row>
    <row r="347" spans="1:10" ht="11.1" customHeight="1">
      <c r="A347" s="25">
        <f t="shared" si="53"/>
        <v>336</v>
      </c>
      <c r="B347" s="20">
        <f t="shared" si="46"/>
        <v>13984.290171055585</v>
      </c>
      <c r="C347" s="20">
        <f t="shared" si="47"/>
        <v>2017.0751992127587</v>
      </c>
      <c r="D347" s="20">
        <f t="shared" si="48"/>
        <v>11967.214971842826</v>
      </c>
      <c r="E347" s="26">
        <f t="shared" si="49"/>
        <v>310764.81690219854</v>
      </c>
      <c r="F347" s="31">
        <v>45352</v>
      </c>
      <c r="G347" s="28">
        <f t="shared" si="54"/>
        <v>0</v>
      </c>
      <c r="H347" s="20">
        <f t="shared" si="50"/>
        <v>13984.290171055585</v>
      </c>
      <c r="I347" s="28">
        <f t="shared" si="51"/>
        <v>0</v>
      </c>
      <c r="J347" s="20">
        <f t="shared" si="52"/>
        <v>13318.655355315375</v>
      </c>
    </row>
    <row r="348" spans="1:10" ht="11.1" customHeight="1">
      <c r="A348" s="25">
        <f t="shared" si="53"/>
        <v>337</v>
      </c>
      <c r="B348" s="20">
        <f t="shared" si="46"/>
        <v>13984.290171055585</v>
      </c>
      <c r="C348" s="20">
        <f t="shared" si="47"/>
        <v>1942.2801056387407</v>
      </c>
      <c r="D348" s="20">
        <f t="shared" si="48"/>
        <v>12042.010065416845</v>
      </c>
      <c r="E348" s="26">
        <f t="shared" si="49"/>
        <v>298722.80683678167</v>
      </c>
      <c r="F348" s="31">
        <v>45383</v>
      </c>
      <c r="G348" s="28">
        <f t="shared" si="54"/>
        <v>0</v>
      </c>
      <c r="H348" s="20">
        <f t="shared" si="50"/>
        <v>13984.290171055585</v>
      </c>
      <c r="I348" s="28">
        <f t="shared" si="51"/>
        <v>0</v>
      </c>
      <c r="J348" s="20">
        <f t="shared" si="52"/>
        <v>13343.337736194801</v>
      </c>
    </row>
    <row r="349" spans="1:10" ht="11.1" customHeight="1">
      <c r="A349" s="25">
        <f t="shared" si="53"/>
        <v>338</v>
      </c>
      <c r="B349" s="20">
        <f t="shared" si="46"/>
        <v>13984.290171055585</v>
      </c>
      <c r="C349" s="20">
        <f t="shared" si="47"/>
        <v>1867.0175427298855</v>
      </c>
      <c r="D349" s="20">
        <f t="shared" si="48"/>
        <v>12117.2726283257</v>
      </c>
      <c r="E349" s="26">
        <f t="shared" si="49"/>
        <v>286605.534208456</v>
      </c>
      <c r="F349" s="31">
        <v>45413</v>
      </c>
      <c r="G349" s="28">
        <f t="shared" si="54"/>
        <v>0</v>
      </c>
      <c r="H349" s="20">
        <f t="shared" si="50"/>
        <v>13984.290171055585</v>
      </c>
      <c r="I349" s="28">
        <f t="shared" si="51"/>
        <v>0</v>
      </c>
      <c r="J349" s="20">
        <f t="shared" si="52"/>
        <v>13368.174381954723</v>
      </c>
    </row>
    <row r="350" spans="1:10" ht="11.1" customHeight="1">
      <c r="A350" s="25">
        <f t="shared" si="53"/>
        <v>339</v>
      </c>
      <c r="B350" s="20">
        <f t="shared" si="46"/>
        <v>13984.290171055585</v>
      </c>
      <c r="C350" s="20">
        <f t="shared" si="47"/>
        <v>1791.2845888028498</v>
      </c>
      <c r="D350" s="20">
        <f t="shared" si="48"/>
        <v>12193.005582252736</v>
      </c>
      <c r="E350" s="26">
        <f t="shared" si="49"/>
        <v>274412.52862620325</v>
      </c>
      <c r="F350" s="31">
        <v>45444</v>
      </c>
      <c r="G350" s="28">
        <f t="shared" si="54"/>
        <v>0</v>
      </c>
      <c r="H350" s="20">
        <f t="shared" si="50"/>
        <v>13984.290171055585</v>
      </c>
      <c r="I350" s="28">
        <f t="shared" si="51"/>
        <v>0</v>
      </c>
      <c r="J350" s="20">
        <f t="shared" si="52"/>
        <v>13393.166256750645</v>
      </c>
    </row>
    <row r="351" spans="1:10" ht="11.1" customHeight="1">
      <c r="A351" s="25">
        <f t="shared" si="53"/>
        <v>340</v>
      </c>
      <c r="B351" s="20">
        <f t="shared" si="46"/>
        <v>13984.290171055585</v>
      </c>
      <c r="C351" s="20">
        <f t="shared" si="47"/>
        <v>1715.0783039137702</v>
      </c>
      <c r="D351" s="20">
        <f t="shared" si="48"/>
        <v>12269.211867141816</v>
      </c>
      <c r="E351" s="26">
        <f t="shared" si="49"/>
        <v>262143.31675906142</v>
      </c>
      <c r="F351" s="31">
        <v>45474</v>
      </c>
      <c r="G351" s="28">
        <f t="shared" si="54"/>
        <v>0</v>
      </c>
      <c r="H351" s="20">
        <f t="shared" si="50"/>
        <v>13984.290171055585</v>
      </c>
      <c r="I351" s="28">
        <f t="shared" si="51"/>
        <v>0</v>
      </c>
      <c r="J351" s="20">
        <f t="shared" si="52"/>
        <v>13418.31433076404</v>
      </c>
    </row>
    <row r="352" spans="1:10" ht="11.1" customHeight="1">
      <c r="A352" s="25">
        <f t="shared" si="53"/>
        <v>341</v>
      </c>
      <c r="B352" s="20">
        <f t="shared" si="46"/>
        <v>13984.290171055585</v>
      </c>
      <c r="C352" s="20">
        <f t="shared" si="47"/>
        <v>1638.3957297441339</v>
      </c>
      <c r="D352" s="20">
        <f t="shared" si="48"/>
        <v>12345.894441311451</v>
      </c>
      <c r="E352" s="26">
        <f t="shared" si="49"/>
        <v>249797.42231774997</v>
      </c>
      <c r="F352" s="31">
        <v>45505</v>
      </c>
      <c r="G352" s="28">
        <f t="shared" si="54"/>
        <v>0</v>
      </c>
      <c r="H352" s="20">
        <f t="shared" si="50"/>
        <v>13984.290171055585</v>
      </c>
      <c r="I352" s="28">
        <f t="shared" si="51"/>
        <v>0</v>
      </c>
      <c r="J352" s="20">
        <f t="shared" si="52"/>
        <v>13443.619580240022</v>
      </c>
    </row>
    <row r="353" spans="1:10" ht="11.1" customHeight="1">
      <c r="A353" s="25">
        <f t="shared" si="53"/>
        <v>342</v>
      </c>
      <c r="B353" s="20">
        <f t="shared" si="46"/>
        <v>13984.290171055585</v>
      </c>
      <c r="C353" s="20">
        <f t="shared" si="47"/>
        <v>1561.2338894859374</v>
      </c>
      <c r="D353" s="20">
        <f t="shared" si="48"/>
        <v>12423.056281569648</v>
      </c>
      <c r="E353" s="26">
        <f t="shared" si="49"/>
        <v>237374.36603618032</v>
      </c>
      <c r="F353" s="31">
        <v>45536</v>
      </c>
      <c r="G353" s="28">
        <f t="shared" si="54"/>
        <v>0</v>
      </c>
      <c r="H353" s="20">
        <f t="shared" si="50"/>
        <v>13984.290171055585</v>
      </c>
      <c r="I353" s="28">
        <f t="shared" si="51"/>
        <v>0</v>
      </c>
      <c r="J353" s="20">
        <f t="shared" si="52"/>
        <v>13469.082987525226</v>
      </c>
    </row>
    <row r="354" spans="1:10" ht="11.1" customHeight="1">
      <c r="A354" s="25">
        <f t="shared" si="53"/>
        <v>343</v>
      </c>
      <c r="B354" s="20">
        <f t="shared" si="46"/>
        <v>13984.290171055585</v>
      </c>
      <c r="C354" s="20">
        <f t="shared" si="47"/>
        <v>1483.5897877261268</v>
      </c>
      <c r="D354" s="20">
        <f t="shared" si="48"/>
        <v>12500.700383329458</v>
      </c>
      <c r="E354" s="26">
        <f t="shared" si="49"/>
        <v>224873.66565285088</v>
      </c>
      <c r="F354" s="31">
        <v>45566</v>
      </c>
      <c r="G354" s="28">
        <f t="shared" si="54"/>
        <v>0</v>
      </c>
      <c r="H354" s="20">
        <f t="shared" si="50"/>
        <v>13984.290171055585</v>
      </c>
      <c r="I354" s="28">
        <f t="shared" si="51"/>
        <v>0</v>
      </c>
      <c r="J354" s="20">
        <f t="shared" si="52"/>
        <v>13494.705541105963</v>
      </c>
    </row>
    <row r="355" spans="1:10" ht="11.1" customHeight="1">
      <c r="A355" s="25">
        <f t="shared" si="53"/>
        <v>344</v>
      </c>
      <c r="B355" s="20">
        <f t="shared" si="46"/>
        <v>13984.290171055585</v>
      </c>
      <c r="C355" s="20">
        <f t="shared" si="47"/>
        <v>1405.4604103303179</v>
      </c>
      <c r="D355" s="20">
        <f t="shared" si="48"/>
        <v>12578.829760725268</v>
      </c>
      <c r="E355" s="26">
        <f t="shared" si="49"/>
        <v>212294.83589212561</v>
      </c>
      <c r="F355" s="31">
        <v>45597</v>
      </c>
      <c r="G355" s="28">
        <f t="shared" si="54"/>
        <v>0</v>
      </c>
      <c r="H355" s="20">
        <f t="shared" si="50"/>
        <v>13984.290171055585</v>
      </c>
      <c r="I355" s="28">
        <f t="shared" si="51"/>
        <v>0</v>
      </c>
      <c r="J355" s="20">
        <f t="shared" si="52"/>
        <v>13520.488235646581</v>
      </c>
    </row>
    <row r="356" spans="1:10" ht="11.1" customHeight="1">
      <c r="A356" s="25">
        <f t="shared" si="53"/>
        <v>345</v>
      </c>
      <c r="B356" s="20">
        <f t="shared" si="46"/>
        <v>13984.290171055585</v>
      </c>
      <c r="C356" s="20">
        <f t="shared" si="47"/>
        <v>1326.842724325785</v>
      </c>
      <c r="D356" s="20">
        <f t="shared" si="48"/>
        <v>12657.447446729801</v>
      </c>
      <c r="E356" s="26">
        <f t="shared" si="49"/>
        <v>199637.3884453958</v>
      </c>
      <c r="F356" s="31">
        <v>45627</v>
      </c>
      <c r="G356" s="28">
        <f t="shared" si="54"/>
        <v>0</v>
      </c>
      <c r="H356" s="20">
        <f t="shared" si="50"/>
        <v>13984.290171055585</v>
      </c>
      <c r="I356" s="28">
        <f t="shared" si="51"/>
        <v>0</v>
      </c>
      <c r="J356" s="20">
        <f t="shared" si="52"/>
        <v>13546.432072028076</v>
      </c>
    </row>
    <row r="357" spans="1:10" ht="11.1" customHeight="1">
      <c r="A357" s="25">
        <f t="shared" si="53"/>
        <v>346</v>
      </c>
      <c r="B357" s="20">
        <f t="shared" si="46"/>
        <v>13984.290171055585</v>
      </c>
      <c r="C357" s="20">
        <f t="shared" si="47"/>
        <v>1247.7336777837238</v>
      </c>
      <c r="D357" s="20">
        <f t="shared" si="48"/>
        <v>12736.556493271861</v>
      </c>
      <c r="E357" s="26">
        <f t="shared" si="49"/>
        <v>186900.83195212393</v>
      </c>
      <c r="F357" s="31">
        <v>45658</v>
      </c>
      <c r="G357" s="28">
        <f t="shared" si="54"/>
        <v>0</v>
      </c>
      <c r="H357" s="20">
        <f t="shared" si="50"/>
        <v>13984.290171055585</v>
      </c>
      <c r="I357" s="28">
        <f t="shared" si="51"/>
        <v>0</v>
      </c>
      <c r="J357" s="20">
        <f t="shared" si="52"/>
        <v>13572.538057386957</v>
      </c>
    </row>
    <row r="358" spans="1:10" ht="11.1" customHeight="1">
      <c r="A358" s="25">
        <f t="shared" si="53"/>
        <v>347</v>
      </c>
      <c r="B358" s="20">
        <f t="shared" si="46"/>
        <v>13984.290171055585</v>
      </c>
      <c r="C358" s="20">
        <f t="shared" si="47"/>
        <v>1168.1301997007745</v>
      </c>
      <c r="D358" s="20">
        <f t="shared" si="48"/>
        <v>12816.159971354811</v>
      </c>
      <c r="E358" s="26">
        <f t="shared" si="49"/>
        <v>174084.67198076911</v>
      </c>
      <c r="F358" s="31">
        <v>45689</v>
      </c>
      <c r="G358" s="28">
        <f t="shared" si="54"/>
        <v>0</v>
      </c>
      <c r="H358" s="20">
        <f t="shared" si="50"/>
        <v>13984.290171055585</v>
      </c>
      <c r="I358" s="28">
        <f t="shared" si="51"/>
        <v>0</v>
      </c>
      <c r="J358" s="20">
        <f t="shared" si="52"/>
        <v>13598.807205154329</v>
      </c>
    </row>
    <row r="359" spans="1:10" ht="11.1" customHeight="1">
      <c r="A359" s="25">
        <f t="shared" si="53"/>
        <v>348</v>
      </c>
      <c r="B359" s="20">
        <f t="shared" si="46"/>
        <v>13984.290171055585</v>
      </c>
      <c r="C359" s="20">
        <f t="shared" si="47"/>
        <v>1088.0291998798068</v>
      </c>
      <c r="D359" s="20">
        <f t="shared" si="48"/>
        <v>12896.260971175778</v>
      </c>
      <c r="E359" s="26">
        <f t="shared" si="49"/>
        <v>161188.41100959334</v>
      </c>
      <c r="F359" s="31">
        <v>45717</v>
      </c>
      <c r="G359" s="28">
        <f t="shared" si="54"/>
        <v>0</v>
      </c>
      <c r="H359" s="20">
        <f t="shared" si="50"/>
        <v>13984.290171055585</v>
      </c>
      <c r="I359" s="28">
        <f t="shared" si="51"/>
        <v>0</v>
      </c>
      <c r="J359" s="20">
        <f t="shared" si="52"/>
        <v>13625.240535095249</v>
      </c>
    </row>
    <row r="360" spans="1:10" ht="11.1" customHeight="1">
      <c r="A360" s="25">
        <f t="shared" si="53"/>
        <v>349</v>
      </c>
      <c r="B360" s="20">
        <f t="shared" si="46"/>
        <v>13984.290171055585</v>
      </c>
      <c r="C360" s="20">
        <f t="shared" si="47"/>
        <v>1007.4275688099583</v>
      </c>
      <c r="D360" s="20">
        <f t="shared" si="48"/>
        <v>12976.862602245626</v>
      </c>
      <c r="E360" s="26">
        <f t="shared" si="49"/>
        <v>148211.54840734773</v>
      </c>
      <c r="F360" s="31">
        <v>45748</v>
      </c>
      <c r="G360" s="28">
        <f t="shared" si="54"/>
        <v>0</v>
      </c>
      <c r="H360" s="20">
        <f t="shared" si="50"/>
        <v>13984.290171055585</v>
      </c>
      <c r="I360" s="28">
        <f t="shared" si="51"/>
        <v>0</v>
      </c>
      <c r="J360" s="20">
        <f t="shared" si="52"/>
        <v>13651.839073348299</v>
      </c>
    </row>
    <row r="361" spans="1:10" ht="11.1" customHeight="1">
      <c r="A361" s="25">
        <f t="shared" si="53"/>
        <v>350</v>
      </c>
      <c r="B361" s="20">
        <f t="shared" si="46"/>
        <v>13984.290171055585</v>
      </c>
      <c r="C361" s="20">
        <f t="shared" si="47"/>
        <v>926.3221775459233</v>
      </c>
      <c r="D361" s="20">
        <f t="shared" si="48"/>
        <v>13057.967993509661</v>
      </c>
      <c r="E361" s="26">
        <f t="shared" si="49"/>
        <v>135153.58041383806</v>
      </c>
      <c r="F361" s="31">
        <v>45778</v>
      </c>
      <c r="G361" s="28">
        <f t="shared" si="54"/>
        <v>0</v>
      </c>
      <c r="H361" s="20">
        <f t="shared" si="50"/>
        <v>13984.290171055585</v>
      </c>
      <c r="I361" s="28">
        <f t="shared" si="51"/>
        <v>0</v>
      </c>
      <c r="J361" s="20">
        <f t="shared" si="52"/>
        <v>13678.60385246543</v>
      </c>
    </row>
    <row r="362" spans="1:10" ht="11.1" customHeight="1">
      <c r="A362" s="25">
        <f t="shared" si="53"/>
        <v>351</v>
      </c>
      <c r="B362" s="20">
        <f t="shared" si="46"/>
        <v>13984.290171055585</v>
      </c>
      <c r="C362" s="20">
        <f t="shared" si="47"/>
        <v>844.70987758648789</v>
      </c>
      <c r="D362" s="20">
        <f t="shared" si="48"/>
        <v>13139.580293469098</v>
      </c>
      <c r="E362" s="26">
        <f t="shared" si="49"/>
        <v>122014.00012036896</v>
      </c>
      <c r="F362" s="31">
        <v>45809</v>
      </c>
      <c r="G362" s="28">
        <f t="shared" si="54"/>
        <v>0</v>
      </c>
      <c r="H362" s="20">
        <f t="shared" si="50"/>
        <v>13984.290171055585</v>
      </c>
      <c r="I362" s="28">
        <f t="shared" si="51"/>
        <v>0</v>
      </c>
      <c r="J362" s="20">
        <f t="shared" si="52"/>
        <v>13705.535911452043</v>
      </c>
    </row>
    <row r="363" spans="1:10" ht="11.1" customHeight="1">
      <c r="A363" s="25">
        <f t="shared" si="53"/>
        <v>352</v>
      </c>
      <c r="B363" s="20">
        <f t="shared" si="46"/>
        <v>13984.290171055585</v>
      </c>
      <c r="C363" s="20">
        <f t="shared" si="47"/>
        <v>762.58750075230591</v>
      </c>
      <c r="D363" s="20">
        <f t="shared" si="48"/>
        <v>13221.702670303279</v>
      </c>
      <c r="E363" s="26">
        <f t="shared" si="49"/>
        <v>108792.29745006569</v>
      </c>
      <c r="F363" s="31">
        <v>45839</v>
      </c>
      <c r="G363" s="28">
        <f t="shared" si="54"/>
        <v>0</v>
      </c>
      <c r="H363" s="20">
        <f t="shared" si="50"/>
        <v>13984.290171055585</v>
      </c>
      <c r="I363" s="28">
        <f t="shared" si="51"/>
        <v>0</v>
      </c>
      <c r="J363" s="20">
        <f t="shared" si="52"/>
        <v>13732.636295807324</v>
      </c>
    </row>
    <row r="364" spans="1:10" ht="11.1" customHeight="1">
      <c r="A364" s="25">
        <f t="shared" si="53"/>
        <v>353</v>
      </c>
      <c r="B364" s="20">
        <f t="shared" si="46"/>
        <v>13984.290171055585</v>
      </c>
      <c r="C364" s="20">
        <f t="shared" si="47"/>
        <v>679.95185906291056</v>
      </c>
      <c r="D364" s="20">
        <f t="shared" si="48"/>
        <v>13304.338311992675</v>
      </c>
      <c r="E364" s="26">
        <f t="shared" si="49"/>
        <v>95487.959138073013</v>
      </c>
      <c r="F364" s="31">
        <v>45870</v>
      </c>
      <c r="G364" s="28">
        <f t="shared" si="54"/>
        <v>0</v>
      </c>
      <c r="H364" s="20">
        <f t="shared" si="50"/>
        <v>13984.290171055585</v>
      </c>
      <c r="I364" s="28">
        <f t="shared" si="51"/>
        <v>0</v>
      </c>
      <c r="J364" s="20">
        <f t="shared" si="52"/>
        <v>13759.906057564825</v>
      </c>
    </row>
    <row r="365" spans="1:10" ht="11.1" customHeight="1">
      <c r="A365" s="25">
        <f t="shared" si="53"/>
        <v>354</v>
      </c>
      <c r="B365" s="20">
        <f t="shared" si="46"/>
        <v>13984.290171055585</v>
      </c>
      <c r="C365" s="20">
        <f t="shared" si="47"/>
        <v>596.79974461295626</v>
      </c>
      <c r="D365" s="20">
        <f t="shared" si="48"/>
        <v>13387.49042644263</v>
      </c>
      <c r="E365" s="26">
        <f t="shared" si="49"/>
        <v>82100.468711630383</v>
      </c>
      <c r="F365" s="31">
        <v>45901</v>
      </c>
      <c r="G365" s="28">
        <f t="shared" si="54"/>
        <v>0</v>
      </c>
      <c r="H365" s="20">
        <f t="shared" si="50"/>
        <v>13984.290171055585</v>
      </c>
      <c r="I365" s="28">
        <f t="shared" si="51"/>
        <v>0</v>
      </c>
      <c r="J365" s="20">
        <f t="shared" si="52"/>
        <v>13787.34625533331</v>
      </c>
    </row>
    <row r="366" spans="1:10" ht="11.1" customHeight="1">
      <c r="A366" s="25">
        <f t="shared" si="53"/>
        <v>355</v>
      </c>
      <c r="B366" s="20">
        <f t="shared" si="46"/>
        <v>13984.290171055585</v>
      </c>
      <c r="C366" s="20">
        <f t="shared" si="47"/>
        <v>513.12792944768989</v>
      </c>
      <c r="D366" s="20">
        <f t="shared" si="48"/>
        <v>13471.162241607895</v>
      </c>
      <c r="E366" s="26">
        <f t="shared" si="49"/>
        <v>68629.306470022493</v>
      </c>
      <c r="F366" s="31">
        <v>45931</v>
      </c>
      <c r="G366" s="28">
        <f t="shared" si="54"/>
        <v>0</v>
      </c>
      <c r="H366" s="20">
        <f t="shared" si="50"/>
        <v>13984.290171055585</v>
      </c>
      <c r="I366" s="28">
        <f t="shared" si="51"/>
        <v>0</v>
      </c>
      <c r="J366" s="20">
        <f t="shared" si="52"/>
        <v>13814.957954337848</v>
      </c>
    </row>
    <row r="367" spans="1:10" ht="11.1" customHeight="1">
      <c r="A367" s="25">
        <f t="shared" si="53"/>
        <v>356</v>
      </c>
      <c r="B367" s="20">
        <f t="shared" si="46"/>
        <v>13984.290171055585</v>
      </c>
      <c r="C367" s="20">
        <f t="shared" si="47"/>
        <v>428.93316543764058</v>
      </c>
      <c r="D367" s="20">
        <f t="shared" si="48"/>
        <v>13555.357005617945</v>
      </c>
      <c r="E367" s="26">
        <f t="shared" si="49"/>
        <v>55073.949464404548</v>
      </c>
      <c r="F367" s="31">
        <v>45962</v>
      </c>
      <c r="G367" s="28">
        <f t="shared" si="54"/>
        <v>0</v>
      </c>
      <c r="H367" s="20">
        <f t="shared" si="50"/>
        <v>13984.290171055585</v>
      </c>
      <c r="I367" s="28">
        <f t="shared" si="51"/>
        <v>0</v>
      </c>
      <c r="J367" s="20">
        <f t="shared" si="52"/>
        <v>13842.742226461163</v>
      </c>
    </row>
    <row r="368" spans="1:10" ht="11.1" customHeight="1">
      <c r="A368" s="25">
        <f t="shared" si="53"/>
        <v>357</v>
      </c>
      <c r="B368" s="20">
        <f t="shared" si="46"/>
        <v>13984.290171055585</v>
      </c>
      <c r="C368" s="20">
        <f t="shared" si="47"/>
        <v>344.21218415252838</v>
      </c>
      <c r="D368" s="20">
        <f t="shared" si="48"/>
        <v>13640.077986903058</v>
      </c>
      <c r="E368" s="26">
        <f t="shared" si="49"/>
        <v>41433.871477501489</v>
      </c>
      <c r="F368" s="31">
        <v>45992</v>
      </c>
      <c r="G368" s="28">
        <f t="shared" si="54"/>
        <v>0</v>
      </c>
      <c r="H368" s="20">
        <f t="shared" si="50"/>
        <v>13984.290171055585</v>
      </c>
      <c r="I368" s="28">
        <f t="shared" si="51"/>
        <v>0</v>
      </c>
      <c r="J368" s="20">
        <f t="shared" si="52"/>
        <v>13870.700150285251</v>
      </c>
    </row>
    <row r="369" spans="1:10" ht="11.1" customHeight="1">
      <c r="A369" s="25">
        <f t="shared" si="53"/>
        <v>358</v>
      </c>
      <c r="B369" s="20">
        <f t="shared" si="46"/>
        <v>13984.290171055585</v>
      </c>
      <c r="C369" s="20">
        <f t="shared" si="47"/>
        <v>258.9616967343843</v>
      </c>
      <c r="D369" s="20">
        <f t="shared" si="48"/>
        <v>13725.328474321201</v>
      </c>
      <c r="E369" s="26">
        <f t="shared" si="49"/>
        <v>27708.54300318029</v>
      </c>
      <c r="F369" s="31">
        <v>46023</v>
      </c>
      <c r="G369" s="28">
        <f t="shared" si="54"/>
        <v>0</v>
      </c>
      <c r="H369" s="20">
        <f t="shared" si="50"/>
        <v>13984.290171055585</v>
      </c>
      <c r="I369" s="28">
        <f t="shared" si="51"/>
        <v>0</v>
      </c>
      <c r="J369" s="20">
        <f t="shared" si="52"/>
        <v>13898.832811133238</v>
      </c>
    </row>
    <row r="370" spans="1:10" ht="11.1" customHeight="1">
      <c r="A370" s="25">
        <f t="shared" si="53"/>
        <v>359</v>
      </c>
      <c r="B370" s="20">
        <f t="shared" si="46"/>
        <v>13984.290171055585</v>
      </c>
      <c r="C370" s="20">
        <f t="shared" si="47"/>
        <v>173.17839376987681</v>
      </c>
      <c r="D370" s="20">
        <f t="shared" si="48"/>
        <v>13811.111777285709</v>
      </c>
      <c r="E370" s="26">
        <f t="shared" si="49"/>
        <v>13897.431225894581</v>
      </c>
      <c r="F370" s="31">
        <v>46054</v>
      </c>
      <c r="G370" s="28">
        <f t="shared" si="54"/>
        <v>0</v>
      </c>
      <c r="H370" s="20">
        <f t="shared" si="50"/>
        <v>13984.290171055585</v>
      </c>
      <c r="I370" s="28">
        <f t="shared" si="51"/>
        <v>0</v>
      </c>
      <c r="J370" s="20">
        <f t="shared" si="52"/>
        <v>13927.141301111526</v>
      </c>
    </row>
    <row r="371" spans="1:10" ht="11.1" customHeight="1">
      <c r="A371" s="25">
        <f t="shared" si="53"/>
        <v>360</v>
      </c>
      <c r="B371" s="20">
        <f t="shared" si="46"/>
        <v>13984.290171055585</v>
      </c>
      <c r="C371" s="20">
        <f t="shared" si="47"/>
        <v>86.85894516184112</v>
      </c>
      <c r="D371" s="20">
        <f t="shared" si="48"/>
        <v>13897.431225893744</v>
      </c>
      <c r="E371" s="26">
        <f t="shared" si="49"/>
        <v>8.3673512563109398E-10</v>
      </c>
      <c r="F371" s="31">
        <v>46082</v>
      </c>
      <c r="G371" s="28">
        <f t="shared" si="54"/>
        <v>0</v>
      </c>
      <c r="H371" s="20">
        <f t="shared" si="50"/>
        <v>13984.290171055585</v>
      </c>
      <c r="I371" s="28">
        <f t="shared" si="51"/>
        <v>0</v>
      </c>
      <c r="J371" s="20">
        <f t="shared" si="52"/>
        <v>13955.626719152178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13"/>
  <sheetViews>
    <sheetView workbookViewId="0"/>
  </sheetViews>
  <sheetFormatPr defaultColWidth="8.7109375" defaultRowHeight="11.1" customHeight="1"/>
  <cols>
    <col min="1" max="2" width="8.7109375" style="15"/>
    <col min="3" max="3" width="11.140625" style="15" customWidth="1"/>
    <col min="4" max="7" width="8.7109375" style="15"/>
    <col min="8" max="8" width="9.5703125" style="15" customWidth="1"/>
    <col min="9" max="16384" width="8.7109375" style="15"/>
  </cols>
  <sheetData>
    <row r="1" spans="1:17" ht="11.1" customHeight="1">
      <c r="A1" s="14" t="s">
        <v>27</v>
      </c>
    </row>
    <row r="2" spans="1:17" ht="11.1" customHeight="1">
      <c r="A2" s="16" t="s">
        <v>28</v>
      </c>
    </row>
    <row r="3" spans="1:17" ht="11.1" customHeight="1">
      <c r="A3" s="14" t="s">
        <v>29</v>
      </c>
      <c r="E3" s="16"/>
    </row>
    <row r="4" spans="1:17" ht="11.1" customHeight="1">
      <c r="A4" s="14" t="s">
        <v>30</v>
      </c>
    </row>
    <row r="5" spans="1:17" ht="11.1" customHeight="1">
      <c r="B5" s="16" t="s">
        <v>31</v>
      </c>
      <c r="G5" s="14" t="s">
        <v>32</v>
      </c>
    </row>
    <row r="6" spans="1:17" ht="11.1" customHeight="1">
      <c r="A6" s="17" t="s">
        <v>33</v>
      </c>
      <c r="B6" s="18">
        <v>30</v>
      </c>
      <c r="C6" s="17" t="s">
        <v>34</v>
      </c>
      <c r="D6" s="19">
        <v>0</v>
      </c>
      <c r="F6" s="17" t="s">
        <v>35</v>
      </c>
      <c r="G6" s="20">
        <f>PMT(B8/12,12*B6,-B7)</f>
        <v>8046.2261694478257</v>
      </c>
    </row>
    <row r="7" spans="1:17" ht="11.1" customHeight="1">
      <c r="A7" s="17" t="s">
        <v>36</v>
      </c>
      <c r="B7" s="18">
        <v>1000000</v>
      </c>
      <c r="C7" s="17" t="s">
        <v>37</v>
      </c>
      <c r="D7" s="19">
        <v>0</v>
      </c>
      <c r="F7" s="17" t="s">
        <v>38</v>
      </c>
      <c r="G7" s="20">
        <f>MAXA(C54:C413)</f>
        <v>11029.947696851701</v>
      </c>
    </row>
    <row r="8" spans="1:17" ht="11.1" customHeight="1">
      <c r="A8" s="17" t="s">
        <v>39</v>
      </c>
      <c r="B8" s="19">
        <v>0.09</v>
      </c>
      <c r="C8" s="17" t="s">
        <v>40</v>
      </c>
      <c r="D8" s="18">
        <v>30</v>
      </c>
      <c r="E8" s="14" t="s">
        <v>41</v>
      </c>
      <c r="F8" s="17" t="s">
        <v>42</v>
      </c>
      <c r="G8" s="21">
        <f>IRR(I53:I413,0.01)*12</f>
        <v>0.11414665971174909</v>
      </c>
      <c r="H8" s="17"/>
    </row>
    <row r="9" spans="1:17" ht="11.1" customHeight="1">
      <c r="A9" s="17" t="s">
        <v>43</v>
      </c>
      <c r="B9" s="19">
        <v>2.5000000000000001E-2</v>
      </c>
      <c r="C9" s="17" t="s">
        <v>44</v>
      </c>
      <c r="D9" s="19">
        <v>0.02</v>
      </c>
      <c r="E9" s="14" t="s">
        <v>45</v>
      </c>
      <c r="F9" s="17" t="s">
        <v>46</v>
      </c>
      <c r="G9" s="21">
        <f>IRR(H53:H413,0.01)*12</f>
        <v>0.11414665971174909</v>
      </c>
    </row>
    <row r="10" spans="1:17" ht="11.1" customHeight="1">
      <c r="A10" s="17" t="s">
        <v>47</v>
      </c>
      <c r="B10" s="19">
        <v>0.06</v>
      </c>
      <c r="C10" s="17" t="s">
        <v>48</v>
      </c>
      <c r="D10" s="18">
        <v>1</v>
      </c>
      <c r="F10" s="22" t="s">
        <v>49</v>
      </c>
      <c r="G10" s="21">
        <f>IRR(K53:K413,0.01)*12</f>
        <v>8.3392055169222878E-2</v>
      </c>
    </row>
    <row r="11" spans="1:17" ht="11.1" customHeight="1">
      <c r="A11" s="17"/>
      <c r="B11" s="19"/>
      <c r="C11" s="17" t="s">
        <v>50</v>
      </c>
      <c r="D11" s="19">
        <v>0.28000000000000003</v>
      </c>
      <c r="F11" s="22" t="s">
        <v>51</v>
      </c>
      <c r="G11" s="21">
        <f>IRR(J53:J413,0.01)*12</f>
        <v>8.3392055169222878E-2</v>
      </c>
    </row>
    <row r="12" spans="1:17" ht="11.1" customHeight="1">
      <c r="A12" s="17"/>
      <c r="B12" s="19"/>
      <c r="C12" s="17"/>
      <c r="D12" s="18"/>
    </row>
    <row r="13" spans="1:17" ht="11.1" customHeight="1">
      <c r="C13" s="14"/>
      <c r="Q13" s="14"/>
    </row>
    <row r="14" spans="1:17" ht="11.1" customHeight="1">
      <c r="A14" s="14" t="s">
        <v>53</v>
      </c>
      <c r="F14" s="23">
        <f>AVERAGE(F17:F46)</f>
        <v>0.1018897934186286</v>
      </c>
      <c r="G14" s="24"/>
      <c r="N14" s="14" t="s">
        <v>54</v>
      </c>
    </row>
    <row r="15" spans="1:17" ht="11.1" customHeight="1">
      <c r="B15" s="17" t="s">
        <v>57</v>
      </c>
      <c r="C15" s="17" t="s">
        <v>58</v>
      </c>
      <c r="D15" s="17" t="s">
        <v>59</v>
      </c>
      <c r="E15" s="17" t="s">
        <v>60</v>
      </c>
      <c r="F15" s="17" t="s">
        <v>58</v>
      </c>
      <c r="G15" s="24"/>
      <c r="N15" s="17" t="s">
        <v>61</v>
      </c>
      <c r="O15" s="14" t="s">
        <v>62</v>
      </c>
      <c r="Q15" s="17" t="s">
        <v>63</v>
      </c>
    </row>
    <row r="16" spans="1:17" ht="11.1" customHeight="1">
      <c r="A16" s="17" t="s">
        <v>65</v>
      </c>
      <c r="B16" s="17" t="s">
        <v>66</v>
      </c>
      <c r="C16" s="17" t="s">
        <v>67</v>
      </c>
      <c r="D16" s="17" t="s">
        <v>43</v>
      </c>
      <c r="E16" s="17" t="s">
        <v>47</v>
      </c>
      <c r="F16" s="17" t="s">
        <v>68</v>
      </c>
      <c r="G16" s="24"/>
      <c r="N16" s="17" t="s">
        <v>65</v>
      </c>
      <c r="O16" s="17" t="s">
        <v>69</v>
      </c>
      <c r="P16" s="17" t="s">
        <v>70</v>
      </c>
      <c r="Q16" s="17" t="s">
        <v>71</v>
      </c>
    </row>
    <row r="17" spans="1:17" ht="11.1" customHeight="1">
      <c r="A17" s="25">
        <v>1</v>
      </c>
      <c r="B17" s="21">
        <f>ROUND(B8,4)</f>
        <v>0.09</v>
      </c>
      <c r="C17" s="21">
        <f t="shared" ref="C17:C46" si="0">F17+D$9</f>
        <v>9.5598705501618045E-2</v>
      </c>
      <c r="F17" s="19">
        <f>Q17+0.04</f>
        <v>7.5598705501618041E-2</v>
      </c>
      <c r="G17" s="24"/>
      <c r="N17" s="25">
        <v>1998</v>
      </c>
      <c r="O17" s="25">
        <f>'Feb.10,93YldCrv'!B4</f>
        <v>100</v>
      </c>
      <c r="P17" s="25">
        <f>'Feb.10,93YldCrv'!C4</f>
        <v>0</v>
      </c>
      <c r="Q17" s="21">
        <f t="shared" ref="Q17:Q43" si="1">(O17+(P17/32))/(O18+(P18/32))-1</f>
        <v>3.5598705501618033E-2</v>
      </c>
    </row>
    <row r="18" spans="1:17" ht="11.1" customHeight="1">
      <c r="A18" s="25">
        <f t="shared" ref="A18:A46" si="2">1+A17</f>
        <v>2</v>
      </c>
      <c r="B18" s="21">
        <f>ROUND(IF(TRUNC(A17/D$10)=(A17/D$10),MINA(C18,D18,E18),B17),4)</f>
        <v>0.1099</v>
      </c>
      <c r="C18" s="21">
        <f t="shared" si="0"/>
        <v>0.10994903160040766</v>
      </c>
      <c r="D18" s="21">
        <f t="shared" ref="D18:D46" si="3">B17+B$9</f>
        <v>0.11499999999999999</v>
      </c>
      <c r="E18" s="21">
        <f t="shared" ref="E18:E46" si="4">B$8+B$10</f>
        <v>0.15</v>
      </c>
      <c r="F18" s="19">
        <f>Q18+0.04</f>
        <v>8.9949031600407653E-2</v>
      </c>
      <c r="G18" s="24"/>
      <c r="N18" s="25">
        <f t="shared" ref="N18:N46" si="5">1+N17</f>
        <v>1999</v>
      </c>
      <c r="O18" s="25">
        <f>'Feb.10,93YldCrv'!B5</f>
        <v>96</v>
      </c>
      <c r="P18" s="25">
        <f>'Feb.10,93YldCrv'!C5</f>
        <v>18</v>
      </c>
      <c r="Q18" s="19">
        <f t="shared" si="1"/>
        <v>4.9949031600407645E-2</v>
      </c>
    </row>
    <row r="19" spans="1:17" ht="11.1" customHeight="1">
      <c r="A19" s="25">
        <f t="shared" si="2"/>
        <v>3</v>
      </c>
      <c r="B19" s="21">
        <f t="shared" ref="B19:B46" si="6">ROUND(IF(TRUNC(A18/D$10)=(A18/D$10),MINA(C19,D19,E19),B18),4)</f>
        <v>0.1002</v>
      </c>
      <c r="C19" s="21">
        <f t="shared" si="0"/>
        <v>0.10015850144092228</v>
      </c>
      <c r="D19" s="21">
        <f t="shared" si="3"/>
        <v>0.13489999999999999</v>
      </c>
      <c r="E19" s="21">
        <f t="shared" si="4"/>
        <v>0.15</v>
      </c>
      <c r="F19" s="19">
        <f t="shared" ref="F19:F44" si="7">Q19+0.02</f>
        <v>8.0158501440922278E-2</v>
      </c>
      <c r="G19" s="24"/>
      <c r="N19" s="25">
        <f t="shared" si="5"/>
        <v>2000</v>
      </c>
      <c r="O19" s="25">
        <f>'Feb.10,93YldCrv'!B6</f>
        <v>91</v>
      </c>
      <c r="P19" s="25">
        <f>'Feb.10,93YldCrv'!C6</f>
        <v>31</v>
      </c>
      <c r="Q19" s="19">
        <f t="shared" si="1"/>
        <v>6.0158501440922274E-2</v>
      </c>
    </row>
    <row r="20" spans="1:17" ht="11.1" customHeight="1">
      <c r="A20" s="25">
        <f t="shared" si="2"/>
        <v>4</v>
      </c>
      <c r="B20" s="21">
        <f t="shared" si="6"/>
        <v>0.11020000000000001</v>
      </c>
      <c r="C20" s="21">
        <f t="shared" si="0"/>
        <v>0.11016191210485735</v>
      </c>
      <c r="D20" s="21">
        <f t="shared" si="3"/>
        <v>0.12520000000000001</v>
      </c>
      <c r="E20" s="21">
        <f t="shared" si="4"/>
        <v>0.15</v>
      </c>
      <c r="F20" s="19">
        <f t="shared" si="7"/>
        <v>9.0161912104857342E-2</v>
      </c>
      <c r="G20" s="24"/>
      <c r="N20" s="25">
        <f t="shared" si="5"/>
        <v>2001</v>
      </c>
      <c r="O20" s="25">
        <f>'Feb.10,93YldCrv'!B7</f>
        <v>86</v>
      </c>
      <c r="P20" s="25">
        <f>'Feb.10,93YldCrv'!C7</f>
        <v>24</v>
      </c>
      <c r="Q20" s="19">
        <f t="shared" si="1"/>
        <v>7.0161912104857338E-2</v>
      </c>
    </row>
    <row r="21" spans="1:17" ht="11.1" customHeight="1">
      <c r="A21" s="25">
        <f t="shared" si="2"/>
        <v>5</v>
      </c>
      <c r="B21" s="21">
        <f t="shared" si="6"/>
        <v>0.1132</v>
      </c>
      <c r="C21" s="21">
        <f t="shared" si="0"/>
        <v>0.11323127844435252</v>
      </c>
      <c r="D21" s="21">
        <f t="shared" si="3"/>
        <v>0.13520000000000001</v>
      </c>
      <c r="E21" s="21">
        <f t="shared" si="4"/>
        <v>0.15</v>
      </c>
      <c r="F21" s="19">
        <f t="shared" si="7"/>
        <v>9.3231278444352514E-2</v>
      </c>
      <c r="G21" s="24"/>
      <c r="N21" s="25">
        <f t="shared" si="5"/>
        <v>2002</v>
      </c>
      <c r="O21" s="25">
        <f>'Feb.10,93YldCrv'!B8</f>
        <v>81</v>
      </c>
      <c r="P21" s="25">
        <f>'Feb.10,93YldCrv'!C8</f>
        <v>2</v>
      </c>
      <c r="Q21" s="19">
        <f t="shared" si="1"/>
        <v>7.323127844435251E-2</v>
      </c>
    </row>
    <row r="22" spans="1:17" ht="11.1" customHeight="1">
      <c r="A22" s="25">
        <f t="shared" si="2"/>
        <v>6</v>
      </c>
      <c r="B22" s="21">
        <f t="shared" si="6"/>
        <v>0.1181</v>
      </c>
      <c r="C22" s="21">
        <f t="shared" si="0"/>
        <v>0.11805530776092785</v>
      </c>
      <c r="D22" s="21">
        <f t="shared" si="3"/>
        <v>0.13819999999999999</v>
      </c>
      <c r="E22" s="21">
        <f t="shared" si="4"/>
        <v>0.15</v>
      </c>
      <c r="F22" s="19">
        <f t="shared" si="7"/>
        <v>9.8055307760927843E-2</v>
      </c>
      <c r="G22" s="24"/>
      <c r="N22" s="25">
        <f t="shared" si="5"/>
        <v>2003</v>
      </c>
      <c r="O22" s="25">
        <f>'Feb.10,93YldCrv'!B9</f>
        <v>75</v>
      </c>
      <c r="P22" s="25">
        <f>'Feb.10,93YldCrv'!C9</f>
        <v>17</v>
      </c>
      <c r="Q22" s="19">
        <f t="shared" si="1"/>
        <v>7.8055307760927839E-2</v>
      </c>
    </row>
    <row r="23" spans="1:17" ht="11.1" customHeight="1">
      <c r="A23" s="25">
        <f t="shared" si="2"/>
        <v>7</v>
      </c>
      <c r="B23" s="21">
        <f t="shared" si="6"/>
        <v>0.1215</v>
      </c>
      <c r="C23" s="21">
        <f t="shared" si="0"/>
        <v>0.12152436082971538</v>
      </c>
      <c r="D23" s="21">
        <f t="shared" si="3"/>
        <v>0.1431</v>
      </c>
      <c r="E23" s="21">
        <f t="shared" si="4"/>
        <v>0.15</v>
      </c>
      <c r="F23" s="19">
        <f t="shared" si="7"/>
        <v>0.10152436082971537</v>
      </c>
      <c r="G23" s="24"/>
      <c r="N23" s="25">
        <f t="shared" si="5"/>
        <v>2004</v>
      </c>
      <c r="O23" s="25">
        <f>'Feb.10,93YldCrv'!B10</f>
        <v>70</v>
      </c>
      <c r="P23" s="25">
        <f>'Feb.10,93YldCrv'!C10</f>
        <v>2</v>
      </c>
      <c r="Q23" s="19">
        <f t="shared" si="1"/>
        <v>8.152436082971537E-2</v>
      </c>
    </row>
    <row r="24" spans="1:17" ht="11.1" customHeight="1">
      <c r="A24" s="25">
        <f t="shared" si="2"/>
        <v>8</v>
      </c>
      <c r="B24" s="21">
        <f t="shared" si="6"/>
        <v>0.1231</v>
      </c>
      <c r="C24" s="21">
        <f t="shared" si="0"/>
        <v>0.12307210031347957</v>
      </c>
      <c r="D24" s="21">
        <f t="shared" si="3"/>
        <v>0.14649999999999999</v>
      </c>
      <c r="E24" s="21">
        <f t="shared" si="4"/>
        <v>0.15</v>
      </c>
      <c r="F24" s="19">
        <f t="shared" si="7"/>
        <v>0.10307210031347956</v>
      </c>
      <c r="G24" s="24"/>
      <c r="N24" s="25">
        <f t="shared" si="5"/>
        <v>2005</v>
      </c>
      <c r="O24" s="25">
        <f>'Feb.10,93YldCrv'!B11</f>
        <v>64</v>
      </c>
      <c r="P24" s="25">
        <f>'Feb.10,93YldCrv'!C11</f>
        <v>25</v>
      </c>
      <c r="Q24" s="19">
        <f t="shared" si="1"/>
        <v>8.3072100313479558E-2</v>
      </c>
    </row>
    <row r="25" spans="1:17" ht="11.1" customHeight="1">
      <c r="A25" s="25">
        <f t="shared" si="2"/>
        <v>9</v>
      </c>
      <c r="B25" s="21">
        <f t="shared" si="6"/>
        <v>0.125</v>
      </c>
      <c r="C25" s="21">
        <f t="shared" si="0"/>
        <v>0.12503401360544217</v>
      </c>
      <c r="D25" s="21">
        <f t="shared" si="3"/>
        <v>0.14810000000000001</v>
      </c>
      <c r="E25" s="21">
        <f t="shared" si="4"/>
        <v>0.15</v>
      </c>
      <c r="F25" s="19">
        <f t="shared" si="7"/>
        <v>0.10503401360544216</v>
      </c>
      <c r="G25" s="24"/>
      <c r="N25" s="25">
        <f t="shared" si="5"/>
        <v>2006</v>
      </c>
      <c r="O25" s="25">
        <f>'Feb.10,93YldCrv'!B12</f>
        <v>59</v>
      </c>
      <c r="P25" s="25">
        <f>'Feb.10,93YldCrv'!C12</f>
        <v>26</v>
      </c>
      <c r="Q25" s="19">
        <f t="shared" si="1"/>
        <v>8.503401360544216E-2</v>
      </c>
    </row>
    <row r="26" spans="1:17" ht="11.1" customHeight="1">
      <c r="A26" s="25">
        <f t="shared" si="2"/>
        <v>10</v>
      </c>
      <c r="B26" s="21">
        <f t="shared" si="6"/>
        <v>0.1215</v>
      </c>
      <c r="C26" s="21">
        <f t="shared" si="0"/>
        <v>0.1215450643776825</v>
      </c>
      <c r="D26" s="21">
        <f t="shared" si="3"/>
        <v>0.15</v>
      </c>
      <c r="E26" s="21">
        <f t="shared" si="4"/>
        <v>0.15</v>
      </c>
      <c r="F26" s="19">
        <f t="shared" si="7"/>
        <v>0.1015450643776825</v>
      </c>
      <c r="G26" s="24"/>
      <c r="N26" s="25">
        <f t="shared" si="5"/>
        <v>2007</v>
      </c>
      <c r="O26" s="25">
        <f>'Feb.10,93YldCrv'!B13</f>
        <v>55</v>
      </c>
      <c r="P26" s="25">
        <f>'Feb.10,93YldCrv'!C13</f>
        <v>4</v>
      </c>
      <c r="Q26" s="19">
        <f t="shared" si="1"/>
        <v>8.1545064377682497E-2</v>
      </c>
    </row>
    <row r="27" spans="1:17" ht="11.1" customHeight="1">
      <c r="A27" s="25">
        <f t="shared" si="2"/>
        <v>11</v>
      </c>
      <c r="B27" s="21">
        <f t="shared" si="6"/>
        <v>0.12590000000000001</v>
      </c>
      <c r="C27" s="21">
        <f t="shared" si="0"/>
        <v>0.12588548601864177</v>
      </c>
      <c r="D27" s="21">
        <f t="shared" si="3"/>
        <v>0.14649999999999999</v>
      </c>
      <c r="E27" s="21">
        <f t="shared" si="4"/>
        <v>0.15</v>
      </c>
      <c r="F27" s="19">
        <f t="shared" si="7"/>
        <v>0.10588548601864177</v>
      </c>
      <c r="G27" s="24"/>
      <c r="N27" s="25">
        <f t="shared" si="5"/>
        <v>2008</v>
      </c>
      <c r="O27" s="25">
        <f>'Feb.10,93YldCrv'!B14</f>
        <v>50</v>
      </c>
      <c r="P27" s="25">
        <f>'Feb.10,93YldCrv'!C14</f>
        <v>31</v>
      </c>
      <c r="Q27" s="19">
        <f t="shared" si="1"/>
        <v>8.5885486018641766E-2</v>
      </c>
    </row>
    <row r="28" spans="1:17" ht="11.1" customHeight="1">
      <c r="A28" s="25">
        <f t="shared" si="2"/>
        <v>12</v>
      </c>
      <c r="B28" s="21">
        <f t="shared" si="6"/>
        <v>0.12529999999999999</v>
      </c>
      <c r="C28" s="21">
        <f t="shared" si="0"/>
        <v>0.12526011560693637</v>
      </c>
      <c r="D28" s="21">
        <f t="shared" si="3"/>
        <v>0.15090000000000001</v>
      </c>
      <c r="E28" s="21">
        <f t="shared" si="4"/>
        <v>0.15</v>
      </c>
      <c r="F28" s="19">
        <f t="shared" si="7"/>
        <v>0.10526011560693636</v>
      </c>
      <c r="G28" s="24"/>
      <c r="N28" s="25">
        <f t="shared" si="5"/>
        <v>2009</v>
      </c>
      <c r="O28" s="25">
        <f>'Feb.10,93YldCrv'!B15</f>
        <v>46</v>
      </c>
      <c r="P28" s="25">
        <f>'Feb.10,93YldCrv'!C15</f>
        <v>30</v>
      </c>
      <c r="Q28" s="19">
        <f t="shared" si="1"/>
        <v>8.526011560693636E-2</v>
      </c>
    </row>
    <row r="29" spans="1:17" ht="11.1" customHeight="1">
      <c r="A29" s="25">
        <f t="shared" si="2"/>
        <v>13</v>
      </c>
      <c r="B29" s="21">
        <f t="shared" si="6"/>
        <v>0.1298</v>
      </c>
      <c r="C29" s="21">
        <f t="shared" si="0"/>
        <v>0.12976377952755899</v>
      </c>
      <c r="D29" s="21">
        <f t="shared" si="3"/>
        <v>0.15029999999999999</v>
      </c>
      <c r="E29" s="21">
        <f t="shared" si="4"/>
        <v>0.15</v>
      </c>
      <c r="F29" s="19">
        <f t="shared" si="7"/>
        <v>0.10976377952755899</v>
      </c>
      <c r="G29" s="24"/>
      <c r="N29" s="25">
        <f t="shared" si="5"/>
        <v>2010</v>
      </c>
      <c r="O29" s="25">
        <f>'Feb.10,93YldCrv'!B16</f>
        <v>43</v>
      </c>
      <c r="P29" s="25">
        <f>'Feb.10,93YldCrv'!C16</f>
        <v>8</v>
      </c>
      <c r="Q29" s="19">
        <f t="shared" si="1"/>
        <v>8.9763779527558984E-2</v>
      </c>
    </row>
    <row r="30" spans="1:17" ht="11.1" customHeight="1">
      <c r="A30" s="25">
        <f t="shared" si="2"/>
        <v>14</v>
      </c>
      <c r="B30" s="21">
        <f t="shared" si="6"/>
        <v>0.13289999999999999</v>
      </c>
      <c r="C30" s="21">
        <f t="shared" si="0"/>
        <v>0.13294320137693624</v>
      </c>
      <c r="D30" s="21">
        <f t="shared" si="3"/>
        <v>0.15479999999999999</v>
      </c>
      <c r="E30" s="21">
        <f t="shared" si="4"/>
        <v>0.15</v>
      </c>
      <c r="F30" s="19">
        <f t="shared" si="7"/>
        <v>0.11294320137693624</v>
      </c>
      <c r="G30" s="24"/>
      <c r="N30" s="25">
        <f t="shared" si="5"/>
        <v>2011</v>
      </c>
      <c r="O30" s="25">
        <f>'Feb.10,93YldCrv'!B17</f>
        <v>39</v>
      </c>
      <c r="P30" s="25">
        <f>'Feb.10,93YldCrv'!C17</f>
        <v>22</v>
      </c>
      <c r="Q30" s="19">
        <f t="shared" si="1"/>
        <v>9.2943201376936235E-2</v>
      </c>
    </row>
    <row r="31" spans="1:17" ht="11.1" customHeight="1">
      <c r="A31" s="25">
        <f t="shared" si="2"/>
        <v>15</v>
      </c>
      <c r="B31" s="21">
        <f t="shared" si="6"/>
        <v>0.127</v>
      </c>
      <c r="C31" s="21">
        <f t="shared" si="0"/>
        <v>0.1269971936389149</v>
      </c>
      <c r="D31" s="21">
        <f t="shared" si="3"/>
        <v>0.15789999999999998</v>
      </c>
      <c r="E31" s="21">
        <f t="shared" si="4"/>
        <v>0.15</v>
      </c>
      <c r="F31" s="19">
        <f t="shared" si="7"/>
        <v>0.1069971936389149</v>
      </c>
      <c r="G31" s="24"/>
      <c r="N31" s="25">
        <f t="shared" si="5"/>
        <v>2012</v>
      </c>
      <c r="O31" s="25">
        <f>'Feb.10,93YldCrv'!B18</f>
        <v>36</v>
      </c>
      <c r="P31" s="25">
        <f>'Feb.10,93YldCrv'!C18</f>
        <v>10</v>
      </c>
      <c r="Q31" s="19">
        <f t="shared" si="1"/>
        <v>8.6997193638914894E-2</v>
      </c>
    </row>
    <row r="32" spans="1:17" ht="11.1" customHeight="1">
      <c r="A32" s="25">
        <f t="shared" si="2"/>
        <v>16</v>
      </c>
      <c r="B32" s="21">
        <f t="shared" si="6"/>
        <v>0.12970000000000001</v>
      </c>
      <c r="C32" s="21">
        <f t="shared" si="0"/>
        <v>0.12970438328236497</v>
      </c>
      <c r="D32" s="21">
        <f t="shared" si="3"/>
        <v>0.152</v>
      </c>
      <c r="E32" s="21">
        <f t="shared" si="4"/>
        <v>0.15</v>
      </c>
      <c r="F32" s="19">
        <f t="shared" si="7"/>
        <v>0.10970438328236497</v>
      </c>
      <c r="G32" s="24"/>
      <c r="N32" s="25">
        <f t="shared" si="5"/>
        <v>2013</v>
      </c>
      <c r="O32" s="25">
        <f>'Feb.10,93YldCrv'!B19</f>
        <v>33</v>
      </c>
      <c r="P32" s="25">
        <f>'Feb.10,93YldCrv'!C19</f>
        <v>13</v>
      </c>
      <c r="Q32" s="19">
        <f t="shared" si="1"/>
        <v>8.9704383282364963E-2</v>
      </c>
    </row>
    <row r="33" spans="1:17" ht="11.1" customHeight="1">
      <c r="A33" s="25">
        <f t="shared" si="2"/>
        <v>17</v>
      </c>
      <c r="B33" s="21">
        <f t="shared" si="6"/>
        <v>0.13</v>
      </c>
      <c r="C33" s="21">
        <f t="shared" si="0"/>
        <v>0.13000000000000009</v>
      </c>
      <c r="D33" s="21">
        <f t="shared" si="3"/>
        <v>0.1547</v>
      </c>
      <c r="E33" s="21">
        <f t="shared" si="4"/>
        <v>0.15</v>
      </c>
      <c r="F33" s="19">
        <f t="shared" si="7"/>
        <v>0.11000000000000008</v>
      </c>
      <c r="G33" s="24"/>
      <c r="N33" s="25">
        <f t="shared" si="5"/>
        <v>2014</v>
      </c>
      <c r="O33" s="25">
        <f>'Feb.10,93YldCrv'!B20</f>
        <v>30</v>
      </c>
      <c r="P33" s="25">
        <f>'Feb.10,93YldCrv'!C20</f>
        <v>21</v>
      </c>
      <c r="Q33" s="19">
        <f t="shared" si="1"/>
        <v>9.000000000000008E-2</v>
      </c>
    </row>
    <row r="34" spans="1:17" ht="11.1" customHeight="1">
      <c r="A34" s="25">
        <f t="shared" si="2"/>
        <v>18</v>
      </c>
      <c r="B34" s="21">
        <f t="shared" si="6"/>
        <v>0.123</v>
      </c>
      <c r="C34" s="21">
        <f t="shared" si="0"/>
        <v>0.12303249097472932</v>
      </c>
      <c r="D34" s="21">
        <f t="shared" si="3"/>
        <v>0.155</v>
      </c>
      <c r="E34" s="21">
        <f t="shared" si="4"/>
        <v>0.15</v>
      </c>
      <c r="F34" s="19">
        <f t="shared" si="7"/>
        <v>0.10303249097472932</v>
      </c>
      <c r="G34" s="24"/>
      <c r="N34" s="25">
        <f t="shared" si="5"/>
        <v>2015</v>
      </c>
      <c r="O34" s="25">
        <f>'Feb.10,93YldCrv'!B21</f>
        <v>28</v>
      </c>
      <c r="P34" s="25">
        <f>'Feb.10,93YldCrv'!C21</f>
        <v>4</v>
      </c>
      <c r="Q34" s="19">
        <f t="shared" si="1"/>
        <v>8.3032490974729312E-2</v>
      </c>
    </row>
    <row r="35" spans="1:17" ht="11.1" customHeight="1">
      <c r="A35" s="25">
        <f t="shared" si="2"/>
        <v>19</v>
      </c>
      <c r="B35" s="21">
        <f t="shared" si="6"/>
        <v>0.13059999999999999</v>
      </c>
      <c r="C35" s="21">
        <f t="shared" si="0"/>
        <v>0.13055118110236227</v>
      </c>
      <c r="D35" s="21">
        <f t="shared" si="3"/>
        <v>0.14799999999999999</v>
      </c>
      <c r="E35" s="21">
        <f t="shared" si="4"/>
        <v>0.15</v>
      </c>
      <c r="F35" s="19">
        <f t="shared" si="7"/>
        <v>0.11055118110236227</v>
      </c>
      <c r="G35" s="24"/>
      <c r="N35" s="25">
        <f t="shared" si="5"/>
        <v>2016</v>
      </c>
      <c r="O35" s="25">
        <f>'Feb.10,93YldCrv'!B22</f>
        <v>25</v>
      </c>
      <c r="P35" s="25">
        <f>'Feb.10,93YldCrv'!C22</f>
        <v>31</v>
      </c>
      <c r="Q35" s="19">
        <f t="shared" si="1"/>
        <v>9.0551181102362266E-2</v>
      </c>
    </row>
    <row r="36" spans="1:17" ht="11.1" customHeight="1">
      <c r="A36" s="25">
        <f t="shared" si="2"/>
        <v>20</v>
      </c>
      <c r="B36" s="21">
        <f t="shared" si="6"/>
        <v>0.12239999999999999</v>
      </c>
      <c r="C36" s="21">
        <f t="shared" si="0"/>
        <v>0.12238636363636354</v>
      </c>
      <c r="D36" s="21">
        <f t="shared" si="3"/>
        <v>0.15559999999999999</v>
      </c>
      <c r="E36" s="21">
        <f t="shared" si="4"/>
        <v>0.15</v>
      </c>
      <c r="F36" s="19">
        <f t="shared" si="7"/>
        <v>0.10238636363636354</v>
      </c>
      <c r="G36" s="24"/>
      <c r="N36" s="25">
        <f t="shared" si="5"/>
        <v>2017</v>
      </c>
      <c r="O36" s="25">
        <f>'Feb.10,93YldCrv'!B23</f>
        <v>23</v>
      </c>
      <c r="P36" s="25">
        <f>'Feb.10,93YldCrv'!C23</f>
        <v>26</v>
      </c>
      <c r="Q36" s="19">
        <f t="shared" si="1"/>
        <v>8.2386363636363535E-2</v>
      </c>
    </row>
    <row r="37" spans="1:17" ht="11.1" customHeight="1">
      <c r="A37" s="25">
        <f t="shared" si="2"/>
        <v>21</v>
      </c>
      <c r="B37" s="21">
        <f t="shared" si="6"/>
        <v>0.1181</v>
      </c>
      <c r="C37" s="21">
        <f t="shared" si="0"/>
        <v>0.11810107197549777</v>
      </c>
      <c r="D37" s="21">
        <f t="shared" si="3"/>
        <v>0.1474</v>
      </c>
      <c r="E37" s="21">
        <f t="shared" si="4"/>
        <v>0.15</v>
      </c>
      <c r="F37" s="19">
        <f t="shared" si="7"/>
        <v>9.8101071975497764E-2</v>
      </c>
      <c r="G37" s="24"/>
      <c r="N37" s="25">
        <f t="shared" si="5"/>
        <v>2018</v>
      </c>
      <c r="O37" s="25">
        <f>'Feb.10,93YldCrv'!B24</f>
        <v>22</v>
      </c>
      <c r="P37" s="25">
        <f>'Feb.10,93YldCrv'!C24</f>
        <v>0</v>
      </c>
      <c r="Q37" s="19">
        <f t="shared" si="1"/>
        <v>7.810107197549776E-2</v>
      </c>
    </row>
    <row r="38" spans="1:17" ht="11.1" customHeight="1">
      <c r="A38" s="25">
        <f t="shared" si="2"/>
        <v>22</v>
      </c>
      <c r="B38" s="21">
        <f t="shared" si="6"/>
        <v>0.1229</v>
      </c>
      <c r="C38" s="21">
        <f t="shared" si="0"/>
        <v>0.12291873963515762</v>
      </c>
      <c r="D38" s="21">
        <f t="shared" si="3"/>
        <v>0.1431</v>
      </c>
      <c r="E38" s="21">
        <f t="shared" si="4"/>
        <v>0.15</v>
      </c>
      <c r="F38" s="19">
        <f t="shared" si="7"/>
        <v>0.10291873963515762</v>
      </c>
      <c r="G38" s="24"/>
      <c r="N38" s="25">
        <f t="shared" si="5"/>
        <v>2019</v>
      </c>
      <c r="O38" s="25">
        <f>'Feb.10,93YldCrv'!B25</f>
        <v>20</v>
      </c>
      <c r="P38" s="25">
        <f>'Feb.10,93YldCrv'!C25</f>
        <v>13</v>
      </c>
      <c r="Q38" s="19">
        <f t="shared" si="1"/>
        <v>8.2918739635157612E-2</v>
      </c>
    </row>
    <row r="39" spans="1:17" ht="11.1" customHeight="1">
      <c r="A39" s="25">
        <f t="shared" si="2"/>
        <v>23</v>
      </c>
      <c r="B39" s="21">
        <f t="shared" si="6"/>
        <v>0.1149</v>
      </c>
      <c r="C39" s="21">
        <f t="shared" si="0"/>
        <v>0.11486631016042789</v>
      </c>
      <c r="D39" s="21">
        <f t="shared" si="3"/>
        <v>0.1479</v>
      </c>
      <c r="E39" s="21">
        <f t="shared" si="4"/>
        <v>0.15</v>
      </c>
      <c r="F39" s="19">
        <f t="shared" si="7"/>
        <v>9.4866310160427889E-2</v>
      </c>
      <c r="G39" s="24"/>
      <c r="N39" s="25">
        <f t="shared" si="5"/>
        <v>2020</v>
      </c>
      <c r="O39" s="25">
        <f>'Feb.10,93YldCrv'!B26</f>
        <v>18</v>
      </c>
      <c r="P39" s="25">
        <f>'Feb.10,93YldCrv'!C26</f>
        <v>27</v>
      </c>
      <c r="Q39" s="19">
        <f t="shared" si="1"/>
        <v>7.4866310160427885E-2</v>
      </c>
    </row>
    <row r="40" spans="1:17" ht="11.1" customHeight="1">
      <c r="A40" s="25">
        <f t="shared" si="2"/>
        <v>24</v>
      </c>
      <c r="B40" s="21">
        <f t="shared" si="6"/>
        <v>0.123</v>
      </c>
      <c r="C40" s="21">
        <f t="shared" si="0"/>
        <v>0.12301158301158296</v>
      </c>
      <c r="D40" s="21">
        <f t="shared" si="3"/>
        <v>0.1399</v>
      </c>
      <c r="E40" s="21">
        <f t="shared" si="4"/>
        <v>0.15</v>
      </c>
      <c r="F40" s="19">
        <f t="shared" si="7"/>
        <v>0.10301158301158296</v>
      </c>
      <c r="G40" s="24"/>
      <c r="N40" s="25">
        <f t="shared" si="5"/>
        <v>2021</v>
      </c>
      <c r="O40" s="25">
        <f>'Feb.10,93YldCrv'!B27</f>
        <v>17</v>
      </c>
      <c r="P40" s="25">
        <f>'Feb.10,93YldCrv'!C27</f>
        <v>17</v>
      </c>
      <c r="Q40" s="19">
        <f t="shared" si="1"/>
        <v>8.3011583011582957E-2</v>
      </c>
    </row>
    <row r="41" spans="1:17" ht="11.1" customHeight="1">
      <c r="A41" s="25">
        <f t="shared" si="2"/>
        <v>25</v>
      </c>
      <c r="B41" s="21">
        <f t="shared" si="6"/>
        <v>0.1192</v>
      </c>
      <c r="C41" s="21">
        <f t="shared" si="0"/>
        <v>0.11916666666666662</v>
      </c>
      <c r="D41" s="21">
        <f t="shared" si="3"/>
        <v>0.14799999999999999</v>
      </c>
      <c r="E41" s="21">
        <f t="shared" si="4"/>
        <v>0.15</v>
      </c>
      <c r="F41" s="19">
        <f t="shared" si="7"/>
        <v>9.9166666666666611E-2</v>
      </c>
      <c r="G41" s="24"/>
      <c r="N41" s="25">
        <f t="shared" si="5"/>
        <v>2022</v>
      </c>
      <c r="O41" s="25">
        <f>'Feb.10,93YldCrv'!B28</f>
        <v>16</v>
      </c>
      <c r="P41" s="25">
        <f>'Feb.10,93YldCrv'!C28</f>
        <v>6</v>
      </c>
      <c r="Q41" s="19">
        <f t="shared" si="1"/>
        <v>7.9166666666666607E-2</v>
      </c>
    </row>
    <row r="42" spans="1:17" ht="11.1" customHeight="1">
      <c r="A42" s="25">
        <f t="shared" si="2"/>
        <v>26</v>
      </c>
      <c r="B42" s="21">
        <f t="shared" si="6"/>
        <v>0.1138</v>
      </c>
      <c r="C42" s="21">
        <f t="shared" si="0"/>
        <v>0.11382550335570471</v>
      </c>
      <c r="D42" s="21">
        <f t="shared" si="3"/>
        <v>0.14419999999999999</v>
      </c>
      <c r="E42" s="21">
        <f t="shared" si="4"/>
        <v>0.15</v>
      </c>
      <c r="F42" s="19">
        <f t="shared" si="7"/>
        <v>9.3825503355704706E-2</v>
      </c>
      <c r="G42" s="24"/>
      <c r="N42" s="25">
        <f t="shared" si="5"/>
        <v>2023</v>
      </c>
      <c r="O42" s="25">
        <f>'Feb.10,93YldCrv'!B29</f>
        <v>15</v>
      </c>
      <c r="P42" s="25">
        <f>'Feb.10,93YldCrv'!C29</f>
        <v>0</v>
      </c>
      <c r="Q42" s="19">
        <f t="shared" si="1"/>
        <v>7.3825503355704702E-2</v>
      </c>
    </row>
    <row r="43" spans="1:17" ht="11.1" customHeight="1">
      <c r="A43" s="25">
        <f t="shared" si="2"/>
        <v>27</v>
      </c>
      <c r="B43" s="21">
        <f t="shared" si="6"/>
        <v>0.1171</v>
      </c>
      <c r="C43" s="21">
        <f t="shared" si="0"/>
        <v>0.1171084337349397</v>
      </c>
      <c r="D43" s="21">
        <f t="shared" si="3"/>
        <v>0.13880000000000001</v>
      </c>
      <c r="E43" s="21">
        <f t="shared" si="4"/>
        <v>0.15</v>
      </c>
      <c r="F43" s="19">
        <f t="shared" si="7"/>
        <v>9.71084337349397E-2</v>
      </c>
      <c r="G43" s="24"/>
      <c r="N43" s="25">
        <f t="shared" si="5"/>
        <v>2024</v>
      </c>
      <c r="O43" s="25">
        <f>'Feb.10,93YldCrv'!B30</f>
        <v>13</v>
      </c>
      <c r="P43" s="25">
        <f>'Feb.10,93YldCrv'!C30</f>
        <v>31</v>
      </c>
      <c r="Q43" s="19">
        <f t="shared" si="1"/>
        <v>7.7108433734939696E-2</v>
      </c>
    </row>
    <row r="44" spans="1:17" ht="11.1" customHeight="1">
      <c r="A44" s="25">
        <f t="shared" si="2"/>
        <v>28</v>
      </c>
      <c r="B44" s="21">
        <f t="shared" si="6"/>
        <v>0.1376</v>
      </c>
      <c r="C44" s="21">
        <f t="shared" si="0"/>
        <v>0.1376136742915561</v>
      </c>
      <c r="D44" s="21">
        <f t="shared" si="3"/>
        <v>0.1421</v>
      </c>
      <c r="E44" s="21">
        <f t="shared" si="4"/>
        <v>0.15</v>
      </c>
      <c r="F44" s="19">
        <f t="shared" si="7"/>
        <v>0.1176136742915561</v>
      </c>
      <c r="G44" s="24"/>
      <c r="N44" s="25">
        <f t="shared" si="5"/>
        <v>2025</v>
      </c>
      <c r="O44" s="25">
        <f>'Feb.10,93YldCrv'!B31</f>
        <v>12</v>
      </c>
      <c r="P44" s="25">
        <f>'Feb.10,93YldCrv'!C31</f>
        <v>31</v>
      </c>
      <c r="Q44" s="19">
        <f>((O44+(P44/32))/(O45+(P45/32)))^(4/3)-1</f>
        <v>9.7613674291556096E-2</v>
      </c>
    </row>
    <row r="45" spans="1:17" ht="11.1" customHeight="1">
      <c r="A45" s="25">
        <f t="shared" si="2"/>
        <v>29</v>
      </c>
      <c r="B45" s="21">
        <f t="shared" si="6"/>
        <v>0.1376</v>
      </c>
      <c r="C45" s="21">
        <f t="shared" si="0"/>
        <v>0.1376136742915561</v>
      </c>
      <c r="D45" s="21">
        <f t="shared" si="3"/>
        <v>0.16259999999999999</v>
      </c>
      <c r="E45" s="21">
        <f t="shared" si="4"/>
        <v>0.15</v>
      </c>
      <c r="F45" s="19">
        <f>F44</f>
        <v>0.1176136742915561</v>
      </c>
      <c r="G45" s="24"/>
      <c r="N45" s="25">
        <f t="shared" si="5"/>
        <v>2026</v>
      </c>
      <c r="O45" s="25">
        <f>'Feb.10,93YldCrv'!B32</f>
        <v>12</v>
      </c>
      <c r="P45" s="25">
        <f>'Feb.10,93YldCrv'!C32</f>
        <v>3</v>
      </c>
      <c r="Q45" s="19">
        <f>((O45+(P45/32))/(O46+(P46/32)))^(4/3)-1</f>
        <v>1.0430206563542432E-2</v>
      </c>
    </row>
    <row r="46" spans="1:17" ht="11.1" customHeight="1">
      <c r="A46" s="25">
        <f t="shared" si="2"/>
        <v>30</v>
      </c>
      <c r="B46" s="21">
        <f t="shared" si="6"/>
        <v>0.1376</v>
      </c>
      <c r="C46" s="21">
        <f t="shared" si="0"/>
        <v>0.1376136742915561</v>
      </c>
      <c r="D46" s="21">
        <f t="shared" si="3"/>
        <v>0.16259999999999999</v>
      </c>
      <c r="E46" s="21">
        <f t="shared" si="4"/>
        <v>0.15</v>
      </c>
      <c r="F46" s="19">
        <f>F45</f>
        <v>0.1176136742915561</v>
      </c>
      <c r="G46" s="24"/>
      <c r="N46" s="25">
        <f t="shared" si="5"/>
        <v>2027</v>
      </c>
      <c r="O46" s="25">
        <f>'Feb.10,93YldCrv'!B33</f>
        <v>12</v>
      </c>
      <c r="P46" s="25">
        <f>'Feb.10,93YldCrv'!C33</f>
        <v>0</v>
      </c>
      <c r="Q46" s="19">
        <f>Q45</f>
        <v>1.0430206563542432E-2</v>
      </c>
    </row>
    <row r="47" spans="1:17" ht="11.1" customHeight="1">
      <c r="A47" s="25"/>
      <c r="B47" s="21"/>
      <c r="C47" s="21"/>
      <c r="D47" s="21"/>
      <c r="E47" s="21"/>
      <c r="F47" s="19"/>
      <c r="G47" s="24"/>
      <c r="H47" s="25"/>
      <c r="I47" s="25"/>
      <c r="J47" s="25"/>
      <c r="K47" s="19"/>
      <c r="P47" s="20"/>
      <c r="Q47" s="20"/>
    </row>
    <row r="48" spans="1:17" ht="11.1" customHeight="1">
      <c r="G48" s="24"/>
      <c r="H48" s="25"/>
      <c r="I48" s="25"/>
      <c r="J48" s="25"/>
      <c r="K48" s="19"/>
      <c r="P48" s="20"/>
      <c r="Q48" s="20"/>
    </row>
    <row r="49" spans="1:17" ht="11.1" customHeight="1">
      <c r="G49" s="24"/>
      <c r="H49" s="25"/>
      <c r="I49" s="25"/>
      <c r="J49" s="25"/>
      <c r="K49" s="19"/>
      <c r="P49" s="20"/>
      <c r="Q49" s="20"/>
    </row>
    <row r="51" spans="1:17" ht="11.1" customHeight="1">
      <c r="A51" s="5"/>
      <c r="B51" s="13" t="s">
        <v>26</v>
      </c>
      <c r="C51" s="5"/>
      <c r="D51" s="13" t="s">
        <v>25</v>
      </c>
      <c r="E51" s="13" t="s">
        <v>24</v>
      </c>
      <c r="F51" s="13" t="s">
        <v>26</v>
      </c>
      <c r="I51" s="15" t="s">
        <v>74</v>
      </c>
    </row>
    <row r="52" spans="1:17" ht="11.1" customHeight="1">
      <c r="A52" s="6" t="s">
        <v>2</v>
      </c>
      <c r="B52" s="13" t="s">
        <v>22</v>
      </c>
      <c r="C52" s="13" t="s">
        <v>21</v>
      </c>
      <c r="D52" s="13" t="s">
        <v>19</v>
      </c>
      <c r="E52" s="13" t="s">
        <v>20</v>
      </c>
      <c r="F52" s="13" t="s">
        <v>23</v>
      </c>
      <c r="G52" s="17" t="s">
        <v>75</v>
      </c>
      <c r="H52" s="17" t="s">
        <v>76</v>
      </c>
      <c r="I52" s="17" t="s">
        <v>77</v>
      </c>
      <c r="J52" s="22" t="s">
        <v>76</v>
      </c>
      <c r="K52" s="22" t="s">
        <v>77</v>
      </c>
    </row>
    <row r="53" spans="1:17" ht="11.1" customHeight="1">
      <c r="A53" s="25">
        <v>0</v>
      </c>
      <c r="F53" s="26">
        <f>B7</f>
        <v>1000000</v>
      </c>
      <c r="G53" s="17" t="s">
        <v>66</v>
      </c>
      <c r="H53" s="25">
        <f>-(1-$D$6)*$B$7</f>
        <v>-1000000</v>
      </c>
      <c r="I53" s="25">
        <f>-(1-$D$6)*$B$7</f>
        <v>-1000000</v>
      </c>
      <c r="J53" s="25">
        <f>-(1-(1-$D$11)*$D$6)*$B$7</f>
        <v>-1000000</v>
      </c>
      <c r="K53" s="25">
        <f>-(1-(1-$D$11)*$D$6)*$B$7</f>
        <v>-1000000</v>
      </c>
    </row>
    <row r="54" spans="1:17" ht="11.1" customHeight="1">
      <c r="A54" s="25">
        <v>1</v>
      </c>
      <c r="B54" s="29">
        <f>F53</f>
        <v>1000000</v>
      </c>
      <c r="C54" s="20">
        <f>IF(A54&gt;B$6*12,0,PMT(G54/12,B$6*12-A53,-F53))</f>
        <v>8046.2261694478257</v>
      </c>
      <c r="D54" s="20">
        <f t="shared" ref="D54:D117" si="8">IF(A54&gt;12*B$6,0,F53*G54/12)</f>
        <v>7500</v>
      </c>
      <c r="E54" s="20">
        <f t="shared" ref="E54:E117" si="9">IF(A54&gt;12*B$6,0,C54-D54)</f>
        <v>546.22616944782567</v>
      </c>
      <c r="F54" s="26">
        <f t="shared" ref="F54:F117" si="10">IF(A54&gt;B$6*12,0,F53-E54)</f>
        <v>999453.77383055212</v>
      </c>
      <c r="G54" s="27">
        <f t="shared" ref="G54:G65" si="11">B$17</f>
        <v>0.09</v>
      </c>
      <c r="H54" s="28">
        <f>IF($A54&lt;$D$8*12,$C54,IF($A54&gt;$D$8*12,0,$C54+$F54*(1+$D$7)))</f>
        <v>8046.2261694478257</v>
      </c>
      <c r="I54" s="20">
        <f>$C54</f>
        <v>8046.2261694478257</v>
      </c>
      <c r="J54" s="28">
        <f t="shared" ref="J54:J117" si="12">IF($A54&lt;$D$8*12,$C54-($D$11*D54),IF($A54&gt;$D$8*12,0,$C54-($D$11*D54)+$F54*(1+(1-$D$11)*$D$7)))</f>
        <v>5946.2261694478257</v>
      </c>
      <c r="K54" s="20">
        <f t="shared" ref="K54:K117" si="13">$C54-$D$11*D54</f>
        <v>5946.2261694478257</v>
      </c>
    </row>
    <row r="55" spans="1:17" ht="11.1" customHeight="1">
      <c r="A55" s="25">
        <f t="shared" ref="A55:A118" si="14">A54+1</f>
        <v>2</v>
      </c>
      <c r="B55" s="29">
        <f t="shared" ref="B55:B118" si="15">F54</f>
        <v>999453.77383055212</v>
      </c>
      <c r="C55" s="20">
        <f t="shared" ref="C55:C65" si="16">C54</f>
        <v>8046.2261694478257</v>
      </c>
      <c r="D55" s="20">
        <f t="shared" si="8"/>
        <v>7495.903303729141</v>
      </c>
      <c r="E55" s="20">
        <f t="shared" si="9"/>
        <v>550.32286571868462</v>
      </c>
      <c r="F55" s="26">
        <f t="shared" si="10"/>
        <v>998903.45096483338</v>
      </c>
      <c r="G55" s="27">
        <f t="shared" si="11"/>
        <v>0.09</v>
      </c>
      <c r="H55" s="28">
        <f t="shared" ref="H55:H118" si="17">IF(A55&lt;D$8*12,C55,IF(A55&gt;D$8*12,0,C55+F55*(1+D$7)))</f>
        <v>8046.2261694478257</v>
      </c>
      <c r="I55" s="20">
        <f t="shared" ref="I55:I118" si="18">C55</f>
        <v>8046.2261694478257</v>
      </c>
      <c r="J55" s="28">
        <f t="shared" si="12"/>
        <v>5947.3732444036659</v>
      </c>
      <c r="K55" s="20">
        <f t="shared" si="13"/>
        <v>5947.3732444036659</v>
      </c>
    </row>
    <row r="56" spans="1:17" ht="11.1" customHeight="1">
      <c r="A56" s="25">
        <f t="shared" si="14"/>
        <v>3</v>
      </c>
      <c r="B56" s="29">
        <f t="shared" si="15"/>
        <v>998903.45096483338</v>
      </c>
      <c r="C56" s="20">
        <f t="shared" si="16"/>
        <v>8046.2261694478257</v>
      </c>
      <c r="D56" s="20">
        <f t="shared" si="8"/>
        <v>7491.7758822362493</v>
      </c>
      <c r="E56" s="20">
        <f t="shared" si="9"/>
        <v>554.45028721157632</v>
      </c>
      <c r="F56" s="26">
        <f t="shared" si="10"/>
        <v>998349.00067762181</v>
      </c>
      <c r="G56" s="27">
        <f t="shared" si="11"/>
        <v>0.09</v>
      </c>
      <c r="H56" s="28">
        <f t="shared" si="17"/>
        <v>8046.2261694478257</v>
      </c>
      <c r="I56" s="20">
        <f t="shared" si="18"/>
        <v>8046.2261694478257</v>
      </c>
      <c r="J56" s="28">
        <f t="shared" si="12"/>
        <v>5948.5289224216758</v>
      </c>
      <c r="K56" s="20">
        <f t="shared" si="13"/>
        <v>5948.5289224216758</v>
      </c>
    </row>
    <row r="57" spans="1:17" ht="11.1" customHeight="1">
      <c r="A57" s="25">
        <f t="shared" si="14"/>
        <v>4</v>
      </c>
      <c r="B57" s="29">
        <f t="shared" si="15"/>
        <v>998349.00067762181</v>
      </c>
      <c r="C57" s="20">
        <f t="shared" si="16"/>
        <v>8046.2261694478257</v>
      </c>
      <c r="D57" s="20">
        <f t="shared" si="8"/>
        <v>7487.617505082163</v>
      </c>
      <c r="E57" s="20">
        <f t="shared" si="9"/>
        <v>558.60866436566266</v>
      </c>
      <c r="F57" s="26">
        <f t="shared" si="10"/>
        <v>997790.39201325609</v>
      </c>
      <c r="G57" s="27">
        <f t="shared" si="11"/>
        <v>0.09</v>
      </c>
      <c r="H57" s="28">
        <f t="shared" si="17"/>
        <v>8046.2261694478257</v>
      </c>
      <c r="I57" s="20">
        <f t="shared" si="18"/>
        <v>8046.2261694478257</v>
      </c>
      <c r="J57" s="28">
        <f t="shared" si="12"/>
        <v>5949.6932680248192</v>
      </c>
      <c r="K57" s="20">
        <f t="shared" si="13"/>
        <v>5949.6932680248192</v>
      </c>
    </row>
    <row r="58" spans="1:17" ht="11.1" customHeight="1">
      <c r="A58" s="25">
        <f t="shared" si="14"/>
        <v>5</v>
      </c>
      <c r="B58" s="29">
        <f t="shared" si="15"/>
        <v>997790.39201325609</v>
      </c>
      <c r="C58" s="20">
        <f t="shared" si="16"/>
        <v>8046.2261694478257</v>
      </c>
      <c r="D58" s="20">
        <f t="shared" si="8"/>
        <v>7483.4279400994201</v>
      </c>
      <c r="E58" s="20">
        <f t="shared" si="9"/>
        <v>562.79822934840558</v>
      </c>
      <c r="F58" s="26">
        <f t="shared" si="10"/>
        <v>997227.59378390771</v>
      </c>
      <c r="G58" s="27">
        <f t="shared" si="11"/>
        <v>0.09</v>
      </c>
      <c r="H58" s="28">
        <f t="shared" si="17"/>
        <v>8046.2261694478257</v>
      </c>
      <c r="I58" s="20">
        <f t="shared" si="18"/>
        <v>8046.2261694478257</v>
      </c>
      <c r="J58" s="28">
        <f t="shared" si="12"/>
        <v>5950.8663462199875</v>
      </c>
      <c r="K58" s="20">
        <f t="shared" si="13"/>
        <v>5950.8663462199875</v>
      </c>
    </row>
    <row r="59" spans="1:17" ht="11.1" customHeight="1">
      <c r="A59" s="25">
        <f t="shared" si="14"/>
        <v>6</v>
      </c>
      <c r="B59" s="29">
        <f t="shared" si="15"/>
        <v>997227.59378390771</v>
      </c>
      <c r="C59" s="20">
        <f t="shared" si="16"/>
        <v>8046.2261694478257</v>
      </c>
      <c r="D59" s="20">
        <f t="shared" si="8"/>
        <v>7479.2069533793074</v>
      </c>
      <c r="E59" s="20">
        <f t="shared" si="9"/>
        <v>567.01921606851829</v>
      </c>
      <c r="F59" s="26">
        <f t="shared" si="10"/>
        <v>996660.57456783915</v>
      </c>
      <c r="G59" s="27">
        <f t="shared" si="11"/>
        <v>0.09</v>
      </c>
      <c r="H59" s="28">
        <f t="shared" si="17"/>
        <v>8046.2261694478257</v>
      </c>
      <c r="I59" s="20">
        <f t="shared" si="18"/>
        <v>8046.2261694478257</v>
      </c>
      <c r="J59" s="28">
        <f t="shared" si="12"/>
        <v>5952.0482225016194</v>
      </c>
      <c r="K59" s="20">
        <f t="shared" si="13"/>
        <v>5952.0482225016194</v>
      </c>
    </row>
    <row r="60" spans="1:17" ht="11.1" customHeight="1">
      <c r="A60" s="25">
        <f t="shared" si="14"/>
        <v>7</v>
      </c>
      <c r="B60" s="29">
        <f t="shared" si="15"/>
        <v>996660.57456783915</v>
      </c>
      <c r="C60" s="20">
        <f t="shared" si="16"/>
        <v>8046.2261694478257</v>
      </c>
      <c r="D60" s="20">
        <f t="shared" si="8"/>
        <v>7474.9543092587928</v>
      </c>
      <c r="E60" s="20">
        <f t="shared" si="9"/>
        <v>571.27186018903285</v>
      </c>
      <c r="F60" s="26">
        <f t="shared" si="10"/>
        <v>996089.30270765012</v>
      </c>
      <c r="G60" s="27">
        <f t="shared" si="11"/>
        <v>0.09</v>
      </c>
      <c r="H60" s="28">
        <f t="shared" si="17"/>
        <v>8046.2261694478257</v>
      </c>
      <c r="I60" s="20">
        <f t="shared" si="18"/>
        <v>8046.2261694478257</v>
      </c>
      <c r="J60" s="28">
        <f t="shared" si="12"/>
        <v>5953.2389628553628</v>
      </c>
      <c r="K60" s="20">
        <f t="shared" si="13"/>
        <v>5953.2389628553628</v>
      </c>
    </row>
    <row r="61" spans="1:17" ht="11.1" customHeight="1">
      <c r="A61" s="25">
        <f t="shared" si="14"/>
        <v>8</v>
      </c>
      <c r="B61" s="29">
        <f t="shared" si="15"/>
        <v>996089.30270765012</v>
      </c>
      <c r="C61" s="20">
        <f t="shared" si="16"/>
        <v>8046.2261694478257</v>
      </c>
      <c r="D61" s="20">
        <f t="shared" si="8"/>
        <v>7470.669770307376</v>
      </c>
      <c r="E61" s="20">
        <f t="shared" si="9"/>
        <v>575.55639914044968</v>
      </c>
      <c r="F61" s="26">
        <f t="shared" si="10"/>
        <v>995513.74630850961</v>
      </c>
      <c r="G61" s="27">
        <f t="shared" si="11"/>
        <v>0.09</v>
      </c>
      <c r="H61" s="28">
        <f t="shared" si="17"/>
        <v>8046.2261694478257</v>
      </c>
      <c r="I61" s="20">
        <f t="shared" si="18"/>
        <v>8046.2261694478257</v>
      </c>
      <c r="J61" s="28">
        <f t="shared" si="12"/>
        <v>5954.4386337617598</v>
      </c>
      <c r="K61" s="20">
        <f t="shared" si="13"/>
        <v>5954.4386337617598</v>
      </c>
    </row>
    <row r="62" spans="1:17" ht="11.1" customHeight="1">
      <c r="A62" s="25">
        <f t="shared" si="14"/>
        <v>9</v>
      </c>
      <c r="B62" s="29">
        <f t="shared" si="15"/>
        <v>995513.74630850961</v>
      </c>
      <c r="C62" s="20">
        <f t="shared" si="16"/>
        <v>8046.2261694478257</v>
      </c>
      <c r="D62" s="20">
        <f t="shared" si="8"/>
        <v>7466.3530973138222</v>
      </c>
      <c r="E62" s="20">
        <f t="shared" si="9"/>
        <v>579.87307213400345</v>
      </c>
      <c r="F62" s="26">
        <f t="shared" si="10"/>
        <v>994933.87323637563</v>
      </c>
      <c r="G62" s="27">
        <f t="shared" si="11"/>
        <v>0.09</v>
      </c>
      <c r="H62" s="28">
        <f t="shared" si="17"/>
        <v>8046.2261694478257</v>
      </c>
      <c r="I62" s="20">
        <f t="shared" si="18"/>
        <v>8046.2261694478257</v>
      </c>
      <c r="J62" s="28">
        <f t="shared" si="12"/>
        <v>5955.6473021999554</v>
      </c>
      <c r="K62" s="20">
        <f t="shared" si="13"/>
        <v>5955.6473021999554</v>
      </c>
    </row>
    <row r="63" spans="1:17" ht="11.1" customHeight="1">
      <c r="A63" s="25">
        <f t="shared" si="14"/>
        <v>10</v>
      </c>
      <c r="B63" s="29">
        <f t="shared" si="15"/>
        <v>994933.87323637563</v>
      </c>
      <c r="C63" s="20">
        <f t="shared" si="16"/>
        <v>8046.2261694478257</v>
      </c>
      <c r="D63" s="20">
        <f t="shared" si="8"/>
        <v>7462.0040492728176</v>
      </c>
      <c r="E63" s="20">
        <f t="shared" si="9"/>
        <v>584.22212017500806</v>
      </c>
      <c r="F63" s="26">
        <f t="shared" si="10"/>
        <v>994349.65111620061</v>
      </c>
      <c r="G63" s="27">
        <f t="shared" si="11"/>
        <v>0.09</v>
      </c>
      <c r="H63" s="28">
        <f t="shared" si="17"/>
        <v>8046.2261694478257</v>
      </c>
      <c r="I63" s="20">
        <f t="shared" si="18"/>
        <v>8046.2261694478257</v>
      </c>
      <c r="J63" s="28">
        <f t="shared" si="12"/>
        <v>5956.8650356514372</v>
      </c>
      <c r="K63" s="20">
        <f t="shared" si="13"/>
        <v>5956.8650356514372</v>
      </c>
    </row>
    <row r="64" spans="1:17" ht="11.1" customHeight="1">
      <c r="A64" s="25">
        <f t="shared" si="14"/>
        <v>11</v>
      </c>
      <c r="B64" s="29">
        <f t="shared" si="15"/>
        <v>994349.65111620061</v>
      </c>
      <c r="C64" s="20">
        <f t="shared" si="16"/>
        <v>8046.2261694478257</v>
      </c>
      <c r="D64" s="20">
        <f t="shared" si="8"/>
        <v>7457.6223833715048</v>
      </c>
      <c r="E64" s="20">
        <f t="shared" si="9"/>
        <v>588.60378607632083</v>
      </c>
      <c r="F64" s="26">
        <f t="shared" si="10"/>
        <v>993761.0473301243</v>
      </c>
      <c r="G64" s="27">
        <f t="shared" si="11"/>
        <v>0.09</v>
      </c>
      <c r="H64" s="28">
        <f t="shared" si="17"/>
        <v>8046.2261694478257</v>
      </c>
      <c r="I64" s="20">
        <f t="shared" si="18"/>
        <v>8046.2261694478257</v>
      </c>
      <c r="J64" s="28">
        <f t="shared" si="12"/>
        <v>5958.0919021038044</v>
      </c>
      <c r="K64" s="20">
        <f t="shared" si="13"/>
        <v>5958.0919021038044</v>
      </c>
    </row>
    <row r="65" spans="1:11" ht="11.1" customHeight="1">
      <c r="A65" s="25">
        <f t="shared" si="14"/>
        <v>12</v>
      </c>
      <c r="B65" s="29">
        <f t="shared" si="15"/>
        <v>993761.0473301243</v>
      </c>
      <c r="C65" s="20">
        <f t="shared" si="16"/>
        <v>8046.2261694478257</v>
      </c>
      <c r="D65" s="20">
        <f t="shared" si="8"/>
        <v>7453.2078549759317</v>
      </c>
      <c r="E65" s="20">
        <f t="shared" si="9"/>
        <v>593.01831447189397</v>
      </c>
      <c r="F65" s="26">
        <f t="shared" si="10"/>
        <v>993168.02901565237</v>
      </c>
      <c r="G65" s="27">
        <f t="shared" si="11"/>
        <v>0.09</v>
      </c>
      <c r="H65" s="28">
        <f t="shared" si="17"/>
        <v>8046.2261694478257</v>
      </c>
      <c r="I65" s="20">
        <f t="shared" si="18"/>
        <v>8046.2261694478257</v>
      </c>
      <c r="J65" s="28">
        <f t="shared" si="12"/>
        <v>5959.3279700545645</v>
      </c>
      <c r="K65" s="20">
        <f t="shared" si="13"/>
        <v>5959.3279700545645</v>
      </c>
    </row>
    <row r="66" spans="1:11" ht="11.1" customHeight="1">
      <c r="A66" s="25">
        <f t="shared" si="14"/>
        <v>13</v>
      </c>
      <c r="B66" s="29">
        <f t="shared" si="15"/>
        <v>993168.02901565237</v>
      </c>
      <c r="C66" s="20">
        <f>IF(A66&gt;B$6*12,0,PMT(G66/12,B$6*12-A65,-F65))</f>
        <v>9493.4915274534942</v>
      </c>
      <c r="D66" s="20">
        <f t="shared" si="8"/>
        <v>9095.7638657350162</v>
      </c>
      <c r="E66" s="20">
        <f t="shared" si="9"/>
        <v>397.72766171847798</v>
      </c>
      <c r="F66" s="26">
        <f t="shared" si="10"/>
        <v>992770.30135393387</v>
      </c>
      <c r="G66" s="27">
        <f t="shared" ref="G66:G77" si="19">B$18</f>
        <v>0.1099</v>
      </c>
      <c r="H66" s="28">
        <f t="shared" si="17"/>
        <v>9493.4915274534942</v>
      </c>
      <c r="I66" s="20">
        <f t="shared" si="18"/>
        <v>9493.4915274534942</v>
      </c>
      <c r="J66" s="28">
        <f t="shared" si="12"/>
        <v>6946.67764504769</v>
      </c>
      <c r="K66" s="20">
        <f t="shared" si="13"/>
        <v>6946.67764504769</v>
      </c>
    </row>
    <row r="67" spans="1:11" ht="11.1" customHeight="1">
      <c r="A67" s="25">
        <f t="shared" si="14"/>
        <v>14</v>
      </c>
      <c r="B67" s="29">
        <f t="shared" si="15"/>
        <v>992770.30135393387</v>
      </c>
      <c r="C67" s="20">
        <f t="shared" ref="C67:C77" si="20">C66</f>
        <v>9493.4915274534942</v>
      </c>
      <c r="D67" s="20">
        <f t="shared" si="8"/>
        <v>9092.1213432331115</v>
      </c>
      <c r="E67" s="20">
        <f t="shared" si="9"/>
        <v>401.37018422038273</v>
      </c>
      <c r="F67" s="26">
        <f t="shared" si="10"/>
        <v>992368.9311697135</v>
      </c>
      <c r="G67" s="27">
        <f t="shared" si="19"/>
        <v>0.1099</v>
      </c>
      <c r="H67" s="28">
        <f t="shared" si="17"/>
        <v>9493.4915274534942</v>
      </c>
      <c r="I67" s="20">
        <f t="shared" si="18"/>
        <v>9493.4915274534942</v>
      </c>
      <c r="J67" s="28">
        <f t="shared" si="12"/>
        <v>6947.697551348223</v>
      </c>
      <c r="K67" s="20">
        <f t="shared" si="13"/>
        <v>6947.697551348223</v>
      </c>
    </row>
    <row r="68" spans="1:11" ht="11.1" customHeight="1">
      <c r="A68" s="25">
        <f t="shared" si="14"/>
        <v>15</v>
      </c>
      <c r="B68" s="29">
        <f t="shared" si="15"/>
        <v>992368.9311697135</v>
      </c>
      <c r="C68" s="20">
        <f t="shared" si="20"/>
        <v>9493.4915274534942</v>
      </c>
      <c r="D68" s="20">
        <f t="shared" si="8"/>
        <v>9088.4454612959598</v>
      </c>
      <c r="E68" s="20">
        <f t="shared" si="9"/>
        <v>405.04606615753437</v>
      </c>
      <c r="F68" s="26">
        <f t="shared" si="10"/>
        <v>991963.88510355598</v>
      </c>
      <c r="G68" s="27">
        <f t="shared" si="19"/>
        <v>0.1099</v>
      </c>
      <c r="H68" s="28">
        <f t="shared" si="17"/>
        <v>9493.4915274534942</v>
      </c>
      <c r="I68" s="20">
        <f t="shared" si="18"/>
        <v>9493.4915274534942</v>
      </c>
      <c r="J68" s="28">
        <f t="shared" si="12"/>
        <v>6948.7267982906251</v>
      </c>
      <c r="K68" s="20">
        <f t="shared" si="13"/>
        <v>6948.7267982906251</v>
      </c>
    </row>
    <row r="69" spans="1:11" ht="11.1" customHeight="1">
      <c r="A69" s="25">
        <f t="shared" si="14"/>
        <v>16</v>
      </c>
      <c r="B69" s="29">
        <f t="shared" si="15"/>
        <v>991963.88510355598</v>
      </c>
      <c r="C69" s="20">
        <f t="shared" si="20"/>
        <v>9493.4915274534942</v>
      </c>
      <c r="D69" s="20">
        <f t="shared" si="8"/>
        <v>9084.7359144067323</v>
      </c>
      <c r="E69" s="20">
        <f t="shared" si="9"/>
        <v>408.75561304676194</v>
      </c>
      <c r="F69" s="26">
        <f t="shared" si="10"/>
        <v>991555.12949050916</v>
      </c>
      <c r="G69" s="27">
        <f t="shared" si="19"/>
        <v>0.1099</v>
      </c>
      <c r="H69" s="28">
        <f t="shared" si="17"/>
        <v>9493.4915274534942</v>
      </c>
      <c r="I69" s="20">
        <f t="shared" si="18"/>
        <v>9493.4915274534942</v>
      </c>
      <c r="J69" s="28">
        <f t="shared" si="12"/>
        <v>6949.7654714196087</v>
      </c>
      <c r="K69" s="20">
        <f t="shared" si="13"/>
        <v>6949.7654714196087</v>
      </c>
    </row>
    <row r="70" spans="1:11" ht="11.1" customHeight="1">
      <c r="A70" s="25">
        <f t="shared" si="14"/>
        <v>17</v>
      </c>
      <c r="B70" s="29">
        <f t="shared" si="15"/>
        <v>991555.12949050916</v>
      </c>
      <c r="C70" s="20">
        <f t="shared" si="20"/>
        <v>9493.4915274534942</v>
      </c>
      <c r="D70" s="20">
        <f t="shared" si="8"/>
        <v>9080.9923942505793</v>
      </c>
      <c r="E70" s="20">
        <f t="shared" si="9"/>
        <v>412.49913320291489</v>
      </c>
      <c r="F70" s="26">
        <f t="shared" si="10"/>
        <v>991142.63035730622</v>
      </c>
      <c r="G70" s="27">
        <f t="shared" si="19"/>
        <v>0.1099</v>
      </c>
      <c r="H70" s="28">
        <f t="shared" si="17"/>
        <v>9493.4915274534942</v>
      </c>
      <c r="I70" s="20">
        <f t="shared" si="18"/>
        <v>9493.4915274534942</v>
      </c>
      <c r="J70" s="28">
        <f t="shared" si="12"/>
        <v>6950.8136570633324</v>
      </c>
      <c r="K70" s="20">
        <f t="shared" si="13"/>
        <v>6950.8136570633324</v>
      </c>
    </row>
    <row r="71" spans="1:11" ht="11.1" customHeight="1">
      <c r="A71" s="25">
        <f t="shared" si="14"/>
        <v>18</v>
      </c>
      <c r="B71" s="29">
        <f t="shared" si="15"/>
        <v>991142.63035730622</v>
      </c>
      <c r="C71" s="20">
        <f t="shared" si="20"/>
        <v>9493.4915274534942</v>
      </c>
      <c r="D71" s="20">
        <f t="shared" si="8"/>
        <v>9077.2145896889961</v>
      </c>
      <c r="E71" s="20">
        <f t="shared" si="9"/>
        <v>416.27693776449814</v>
      </c>
      <c r="F71" s="26">
        <f t="shared" si="10"/>
        <v>990726.35341954173</v>
      </c>
      <c r="G71" s="27">
        <f t="shared" si="19"/>
        <v>0.1099</v>
      </c>
      <c r="H71" s="28">
        <f t="shared" si="17"/>
        <v>9493.4915274534942</v>
      </c>
      <c r="I71" s="20">
        <f t="shared" si="18"/>
        <v>9493.4915274534942</v>
      </c>
      <c r="J71" s="28">
        <f t="shared" si="12"/>
        <v>6951.8714423405745</v>
      </c>
      <c r="K71" s="20">
        <f t="shared" si="13"/>
        <v>6951.8714423405745</v>
      </c>
    </row>
    <row r="72" spans="1:11" ht="11.1" customHeight="1">
      <c r="A72" s="25">
        <f t="shared" si="14"/>
        <v>19</v>
      </c>
      <c r="B72" s="29">
        <f t="shared" si="15"/>
        <v>990726.35341954173</v>
      </c>
      <c r="C72" s="20">
        <f t="shared" si="20"/>
        <v>9493.4915274534942</v>
      </c>
      <c r="D72" s="20">
        <f t="shared" si="8"/>
        <v>9073.4021867339707</v>
      </c>
      <c r="E72" s="20">
        <f t="shared" si="9"/>
        <v>420.08934071952353</v>
      </c>
      <c r="F72" s="26">
        <f t="shared" si="10"/>
        <v>990306.26407882222</v>
      </c>
      <c r="G72" s="27">
        <f t="shared" si="19"/>
        <v>0.1099</v>
      </c>
      <c r="H72" s="28">
        <f t="shared" si="17"/>
        <v>9493.4915274534942</v>
      </c>
      <c r="I72" s="20">
        <f t="shared" si="18"/>
        <v>9493.4915274534942</v>
      </c>
      <c r="J72" s="28">
        <f t="shared" si="12"/>
        <v>6952.9389151679825</v>
      </c>
      <c r="K72" s="20">
        <f t="shared" si="13"/>
        <v>6952.9389151679825</v>
      </c>
    </row>
    <row r="73" spans="1:11" ht="11.1" customHeight="1">
      <c r="A73" s="25">
        <f t="shared" si="14"/>
        <v>20</v>
      </c>
      <c r="B73" s="29">
        <f t="shared" si="15"/>
        <v>990306.26407882222</v>
      </c>
      <c r="C73" s="20">
        <f t="shared" si="20"/>
        <v>9493.4915274534942</v>
      </c>
      <c r="D73" s="20">
        <f t="shared" si="8"/>
        <v>9069.5548685218801</v>
      </c>
      <c r="E73" s="20">
        <f t="shared" si="9"/>
        <v>423.93665893161415</v>
      </c>
      <c r="F73" s="26">
        <f t="shared" si="10"/>
        <v>989882.32741989056</v>
      </c>
      <c r="G73" s="27">
        <f t="shared" si="19"/>
        <v>0.1099</v>
      </c>
      <c r="H73" s="28">
        <f t="shared" si="17"/>
        <v>9493.4915274534942</v>
      </c>
      <c r="I73" s="20">
        <f t="shared" si="18"/>
        <v>9493.4915274534942</v>
      </c>
      <c r="J73" s="28">
        <f t="shared" si="12"/>
        <v>6954.0161642673675</v>
      </c>
      <c r="K73" s="20">
        <f t="shared" si="13"/>
        <v>6954.0161642673675</v>
      </c>
    </row>
    <row r="74" spans="1:11" ht="11.1" customHeight="1">
      <c r="A74" s="25">
        <f t="shared" si="14"/>
        <v>21</v>
      </c>
      <c r="B74" s="29">
        <f t="shared" si="15"/>
        <v>989882.32741989056</v>
      </c>
      <c r="C74" s="20">
        <f t="shared" si="20"/>
        <v>9493.4915274534942</v>
      </c>
      <c r="D74" s="20">
        <f t="shared" si="8"/>
        <v>9065.6723152871637</v>
      </c>
      <c r="E74" s="20">
        <f t="shared" si="9"/>
        <v>427.81921216633054</v>
      </c>
      <c r="F74" s="26">
        <f t="shared" si="10"/>
        <v>989454.5082077242</v>
      </c>
      <c r="G74" s="27">
        <f t="shared" si="19"/>
        <v>0.1099</v>
      </c>
      <c r="H74" s="28">
        <f t="shared" si="17"/>
        <v>9493.4915274534942</v>
      </c>
      <c r="I74" s="20">
        <f t="shared" si="18"/>
        <v>9493.4915274534942</v>
      </c>
      <c r="J74" s="28">
        <f t="shared" si="12"/>
        <v>6955.1032791730886</v>
      </c>
      <c r="K74" s="20">
        <f t="shared" si="13"/>
        <v>6955.1032791730886</v>
      </c>
    </row>
    <row r="75" spans="1:11" ht="11.1" customHeight="1">
      <c r="A75" s="25">
        <f t="shared" si="14"/>
        <v>22</v>
      </c>
      <c r="B75" s="29">
        <f t="shared" si="15"/>
        <v>989454.5082077242</v>
      </c>
      <c r="C75" s="20">
        <f t="shared" si="20"/>
        <v>9493.4915274534942</v>
      </c>
      <c r="D75" s="20">
        <f t="shared" si="8"/>
        <v>9061.7542043357407</v>
      </c>
      <c r="E75" s="20">
        <f t="shared" si="9"/>
        <v>431.73732311775348</v>
      </c>
      <c r="F75" s="26">
        <f t="shared" si="10"/>
        <v>989022.77088460641</v>
      </c>
      <c r="G75" s="27">
        <f t="shared" si="19"/>
        <v>0.1099</v>
      </c>
      <c r="H75" s="28">
        <f t="shared" si="17"/>
        <v>9493.4915274534942</v>
      </c>
      <c r="I75" s="20">
        <f t="shared" si="18"/>
        <v>9493.4915274534942</v>
      </c>
      <c r="J75" s="28">
        <f t="shared" si="12"/>
        <v>6956.2003502394864</v>
      </c>
      <c r="K75" s="20">
        <f t="shared" si="13"/>
        <v>6956.2003502394864</v>
      </c>
    </row>
    <row r="76" spans="1:11" ht="11.1" customHeight="1">
      <c r="A76" s="25">
        <f t="shared" si="14"/>
        <v>23</v>
      </c>
      <c r="B76" s="29">
        <f t="shared" si="15"/>
        <v>989022.77088460641</v>
      </c>
      <c r="C76" s="20">
        <f t="shared" si="20"/>
        <v>9493.4915274534942</v>
      </c>
      <c r="D76" s="20">
        <f t="shared" si="8"/>
        <v>9057.8002100181857</v>
      </c>
      <c r="E76" s="20">
        <f t="shared" si="9"/>
        <v>435.69131743530852</v>
      </c>
      <c r="F76" s="26">
        <f t="shared" si="10"/>
        <v>988587.07956717105</v>
      </c>
      <c r="G76" s="27">
        <f t="shared" si="19"/>
        <v>0.1099</v>
      </c>
      <c r="H76" s="28">
        <f t="shared" si="17"/>
        <v>9493.4915274534942</v>
      </c>
      <c r="I76" s="20">
        <f t="shared" si="18"/>
        <v>9493.4915274534942</v>
      </c>
      <c r="J76" s="28">
        <f t="shared" si="12"/>
        <v>6957.3074686484015</v>
      </c>
      <c r="K76" s="20">
        <f t="shared" si="13"/>
        <v>6957.3074686484015</v>
      </c>
    </row>
    <row r="77" spans="1:11" ht="11.1" customHeight="1">
      <c r="A77" s="25">
        <f t="shared" si="14"/>
        <v>24</v>
      </c>
      <c r="B77" s="29">
        <f t="shared" si="15"/>
        <v>988587.07956717105</v>
      </c>
      <c r="C77" s="20">
        <f t="shared" si="20"/>
        <v>9493.4915274534942</v>
      </c>
      <c r="D77" s="20">
        <f t="shared" si="8"/>
        <v>9053.8100037026743</v>
      </c>
      <c r="E77" s="20">
        <f t="shared" si="9"/>
        <v>439.68152375081991</v>
      </c>
      <c r="F77" s="26">
        <f t="shared" si="10"/>
        <v>988147.39804342028</v>
      </c>
      <c r="G77" s="27">
        <f t="shared" si="19"/>
        <v>0.1099</v>
      </c>
      <c r="H77" s="28">
        <f t="shared" si="17"/>
        <v>9493.4915274534942</v>
      </c>
      <c r="I77" s="20">
        <f t="shared" si="18"/>
        <v>9493.4915274534942</v>
      </c>
      <c r="J77" s="28">
        <f t="shared" si="12"/>
        <v>6958.4247264167452</v>
      </c>
      <c r="K77" s="20">
        <f t="shared" si="13"/>
        <v>6958.4247264167452</v>
      </c>
    </row>
    <row r="78" spans="1:11" ht="11.1" customHeight="1">
      <c r="A78" s="25">
        <f t="shared" si="14"/>
        <v>25</v>
      </c>
      <c r="B78" s="29">
        <f t="shared" si="15"/>
        <v>988147.39804342028</v>
      </c>
      <c r="C78" s="20">
        <f>IF(A78&gt;B$6*12,0,PMT(G78/12,B$6*12-A77,-F77))</f>
        <v>8788.7155293919586</v>
      </c>
      <c r="D78" s="20">
        <f t="shared" si="8"/>
        <v>8251.03077366256</v>
      </c>
      <c r="E78" s="20">
        <f t="shared" si="9"/>
        <v>537.6847557293986</v>
      </c>
      <c r="F78" s="26">
        <f t="shared" si="10"/>
        <v>987609.71328769089</v>
      </c>
      <c r="G78" s="27">
        <f t="shared" ref="G78:G89" si="21">B$19</f>
        <v>0.1002</v>
      </c>
      <c r="H78" s="28">
        <f t="shared" si="17"/>
        <v>8788.7155293919586</v>
      </c>
      <c r="I78" s="20">
        <f t="shared" si="18"/>
        <v>8788.7155293919586</v>
      </c>
      <c r="J78" s="28">
        <f t="shared" si="12"/>
        <v>6478.4269127664411</v>
      </c>
      <c r="K78" s="20">
        <f t="shared" si="13"/>
        <v>6478.4269127664411</v>
      </c>
    </row>
    <row r="79" spans="1:11" ht="11.1" customHeight="1">
      <c r="A79" s="25">
        <f t="shared" si="14"/>
        <v>26</v>
      </c>
      <c r="B79" s="29">
        <f t="shared" si="15"/>
        <v>987609.71328769089</v>
      </c>
      <c r="C79" s="20">
        <f t="shared" ref="C79:C89" si="22">C78</f>
        <v>8788.7155293919586</v>
      </c>
      <c r="D79" s="20">
        <f t="shared" si="8"/>
        <v>8246.5411059522175</v>
      </c>
      <c r="E79" s="20">
        <f t="shared" si="9"/>
        <v>542.17442343974108</v>
      </c>
      <c r="F79" s="26">
        <f t="shared" si="10"/>
        <v>987067.53886425111</v>
      </c>
      <c r="G79" s="27">
        <f t="shared" si="21"/>
        <v>0.1002</v>
      </c>
      <c r="H79" s="28">
        <f t="shared" si="17"/>
        <v>8788.7155293919586</v>
      </c>
      <c r="I79" s="20">
        <f t="shared" si="18"/>
        <v>8788.7155293919586</v>
      </c>
      <c r="J79" s="28">
        <f t="shared" si="12"/>
        <v>6479.6840197253368</v>
      </c>
      <c r="K79" s="20">
        <f t="shared" si="13"/>
        <v>6479.6840197253368</v>
      </c>
    </row>
    <row r="80" spans="1:11" ht="11.1" customHeight="1">
      <c r="A80" s="25">
        <f t="shared" si="14"/>
        <v>27</v>
      </c>
      <c r="B80" s="29">
        <f t="shared" si="15"/>
        <v>987067.53886425111</v>
      </c>
      <c r="C80" s="20">
        <f t="shared" si="22"/>
        <v>8788.7155293919586</v>
      </c>
      <c r="D80" s="20">
        <f t="shared" si="8"/>
        <v>8242.0139495164967</v>
      </c>
      <c r="E80" s="20">
        <f t="shared" si="9"/>
        <v>546.7015798754619</v>
      </c>
      <c r="F80" s="26">
        <f t="shared" si="10"/>
        <v>986520.83728437568</v>
      </c>
      <c r="G80" s="27">
        <f t="shared" si="21"/>
        <v>0.1002</v>
      </c>
      <c r="H80" s="28">
        <f t="shared" si="17"/>
        <v>8788.7155293919586</v>
      </c>
      <c r="I80" s="20">
        <f t="shared" si="18"/>
        <v>8788.7155293919586</v>
      </c>
      <c r="J80" s="28">
        <f t="shared" si="12"/>
        <v>6480.9516235273395</v>
      </c>
      <c r="K80" s="20">
        <f t="shared" si="13"/>
        <v>6480.9516235273395</v>
      </c>
    </row>
    <row r="81" spans="1:11" ht="11.1" customHeight="1">
      <c r="A81" s="25">
        <f t="shared" si="14"/>
        <v>28</v>
      </c>
      <c r="B81" s="29">
        <f t="shared" si="15"/>
        <v>986520.83728437568</v>
      </c>
      <c r="C81" s="20">
        <f t="shared" si="22"/>
        <v>8788.7155293919586</v>
      </c>
      <c r="D81" s="20">
        <f t="shared" si="8"/>
        <v>8237.4489913245361</v>
      </c>
      <c r="E81" s="20">
        <f t="shared" si="9"/>
        <v>551.26653806742252</v>
      </c>
      <c r="F81" s="26">
        <f t="shared" si="10"/>
        <v>985969.57074630831</v>
      </c>
      <c r="G81" s="27">
        <f t="shared" si="21"/>
        <v>0.1002</v>
      </c>
      <c r="H81" s="28">
        <f t="shared" si="17"/>
        <v>8788.7155293919586</v>
      </c>
      <c r="I81" s="20">
        <f t="shared" si="18"/>
        <v>8788.7155293919586</v>
      </c>
      <c r="J81" s="28">
        <f t="shared" si="12"/>
        <v>6482.2298118210883</v>
      </c>
      <c r="K81" s="20">
        <f t="shared" si="13"/>
        <v>6482.2298118210883</v>
      </c>
    </row>
    <row r="82" spans="1:11" ht="11.1" customHeight="1">
      <c r="A82" s="25">
        <f t="shared" si="14"/>
        <v>29</v>
      </c>
      <c r="B82" s="29">
        <f t="shared" si="15"/>
        <v>985969.57074630831</v>
      </c>
      <c r="C82" s="20">
        <f t="shared" si="22"/>
        <v>8788.7155293919586</v>
      </c>
      <c r="D82" s="20">
        <f t="shared" si="8"/>
        <v>8232.8459157316738</v>
      </c>
      <c r="E82" s="20">
        <f t="shared" si="9"/>
        <v>555.86961366028481</v>
      </c>
      <c r="F82" s="26">
        <f t="shared" si="10"/>
        <v>985413.70113264804</v>
      </c>
      <c r="G82" s="27">
        <f t="shared" si="21"/>
        <v>0.1002</v>
      </c>
      <c r="H82" s="28">
        <f t="shared" si="17"/>
        <v>8788.7155293919586</v>
      </c>
      <c r="I82" s="20">
        <f t="shared" si="18"/>
        <v>8788.7155293919586</v>
      </c>
      <c r="J82" s="28">
        <f t="shared" si="12"/>
        <v>6483.5186729870893</v>
      </c>
      <c r="K82" s="20">
        <f t="shared" si="13"/>
        <v>6483.5186729870893</v>
      </c>
    </row>
    <row r="83" spans="1:11" ht="11.1" customHeight="1">
      <c r="A83" s="25">
        <f t="shared" si="14"/>
        <v>30</v>
      </c>
      <c r="B83" s="29">
        <f t="shared" si="15"/>
        <v>985413.70113264804</v>
      </c>
      <c r="C83" s="20">
        <f t="shared" si="22"/>
        <v>8788.7155293919586</v>
      </c>
      <c r="D83" s="20">
        <f t="shared" si="8"/>
        <v>8228.2044044576105</v>
      </c>
      <c r="E83" s="20">
        <f t="shared" si="9"/>
        <v>560.51112493434812</v>
      </c>
      <c r="F83" s="26">
        <f t="shared" si="10"/>
        <v>984853.19000771374</v>
      </c>
      <c r="G83" s="27">
        <f t="shared" si="21"/>
        <v>0.1002</v>
      </c>
      <c r="H83" s="28">
        <f t="shared" si="17"/>
        <v>8788.7155293919586</v>
      </c>
      <c r="I83" s="20">
        <f t="shared" si="18"/>
        <v>8788.7155293919586</v>
      </c>
      <c r="J83" s="28">
        <f t="shared" si="12"/>
        <v>6484.818296143827</v>
      </c>
      <c r="K83" s="20">
        <f t="shared" si="13"/>
        <v>6484.818296143827</v>
      </c>
    </row>
    <row r="84" spans="1:11" ht="11.1" customHeight="1">
      <c r="A84" s="25">
        <f t="shared" si="14"/>
        <v>31</v>
      </c>
      <c r="B84" s="29">
        <f t="shared" si="15"/>
        <v>984853.19000771374</v>
      </c>
      <c r="C84" s="20">
        <f t="shared" si="22"/>
        <v>8788.7155293919586</v>
      </c>
      <c r="D84" s="20">
        <f t="shared" si="8"/>
        <v>8223.5241365644088</v>
      </c>
      <c r="E84" s="20">
        <f t="shared" si="9"/>
        <v>565.19139282754986</v>
      </c>
      <c r="F84" s="26">
        <f t="shared" si="10"/>
        <v>984287.99861488619</v>
      </c>
      <c r="G84" s="27">
        <f t="shared" si="21"/>
        <v>0.1002</v>
      </c>
      <c r="H84" s="28">
        <f t="shared" si="17"/>
        <v>8788.7155293919586</v>
      </c>
      <c r="I84" s="20">
        <f t="shared" si="18"/>
        <v>8788.7155293919586</v>
      </c>
      <c r="J84" s="28">
        <f t="shared" si="12"/>
        <v>6486.1287711539244</v>
      </c>
      <c r="K84" s="20">
        <f t="shared" si="13"/>
        <v>6486.1287711539244</v>
      </c>
    </row>
    <row r="85" spans="1:11" ht="11.1" customHeight="1">
      <c r="A85" s="25">
        <f t="shared" si="14"/>
        <v>32</v>
      </c>
      <c r="B85" s="29">
        <f t="shared" si="15"/>
        <v>984287.99861488619</v>
      </c>
      <c r="C85" s="20">
        <f t="shared" si="22"/>
        <v>8788.7155293919586</v>
      </c>
      <c r="D85" s="20">
        <f t="shared" si="8"/>
        <v>8218.8047884342996</v>
      </c>
      <c r="E85" s="20">
        <f t="shared" si="9"/>
        <v>569.91074095765907</v>
      </c>
      <c r="F85" s="26">
        <f t="shared" si="10"/>
        <v>983718.08787392848</v>
      </c>
      <c r="G85" s="27">
        <f t="shared" si="21"/>
        <v>0.1002</v>
      </c>
      <c r="H85" s="28">
        <f t="shared" si="17"/>
        <v>8788.7155293919586</v>
      </c>
      <c r="I85" s="20">
        <f t="shared" si="18"/>
        <v>8788.7155293919586</v>
      </c>
      <c r="J85" s="28">
        <f t="shared" si="12"/>
        <v>6487.4501886303551</v>
      </c>
      <c r="K85" s="20">
        <f t="shared" si="13"/>
        <v>6487.4501886303551</v>
      </c>
    </row>
    <row r="86" spans="1:11" ht="11.1" customHeight="1">
      <c r="A86" s="25">
        <f t="shared" si="14"/>
        <v>33</v>
      </c>
      <c r="B86" s="29">
        <f t="shared" si="15"/>
        <v>983718.08787392848</v>
      </c>
      <c r="C86" s="20">
        <f t="shared" si="22"/>
        <v>8788.7155293919586</v>
      </c>
      <c r="D86" s="20">
        <f t="shared" si="8"/>
        <v>8214.0460337473032</v>
      </c>
      <c r="E86" s="20">
        <f t="shared" si="9"/>
        <v>574.6694956446554</v>
      </c>
      <c r="F86" s="26">
        <f t="shared" si="10"/>
        <v>983143.41837828385</v>
      </c>
      <c r="G86" s="27">
        <f t="shared" si="21"/>
        <v>0.1002</v>
      </c>
      <c r="H86" s="28">
        <f t="shared" si="17"/>
        <v>8788.7155293919586</v>
      </c>
      <c r="I86" s="20">
        <f t="shared" si="18"/>
        <v>8788.7155293919586</v>
      </c>
      <c r="J86" s="28">
        <f t="shared" si="12"/>
        <v>6488.782639942714</v>
      </c>
      <c r="K86" s="20">
        <f t="shared" si="13"/>
        <v>6488.782639942714</v>
      </c>
    </row>
    <row r="87" spans="1:11" ht="11.1" customHeight="1">
      <c r="A87" s="25">
        <f t="shared" si="14"/>
        <v>34</v>
      </c>
      <c r="B87" s="29">
        <f t="shared" si="15"/>
        <v>983143.41837828385</v>
      </c>
      <c r="C87" s="20">
        <f t="shared" si="22"/>
        <v>8788.7155293919586</v>
      </c>
      <c r="D87" s="20">
        <f t="shared" si="8"/>
        <v>8209.2475434586704</v>
      </c>
      <c r="E87" s="20">
        <f t="shared" si="9"/>
        <v>579.46798593328822</v>
      </c>
      <c r="F87" s="26">
        <f t="shared" si="10"/>
        <v>982563.95039235055</v>
      </c>
      <c r="G87" s="27">
        <f t="shared" si="21"/>
        <v>0.1002</v>
      </c>
      <c r="H87" s="28">
        <f t="shared" si="17"/>
        <v>8788.7155293919586</v>
      </c>
      <c r="I87" s="20">
        <f t="shared" si="18"/>
        <v>8788.7155293919586</v>
      </c>
      <c r="J87" s="28">
        <f t="shared" si="12"/>
        <v>6490.1262172235311</v>
      </c>
      <c r="K87" s="20">
        <f t="shared" si="13"/>
        <v>6490.1262172235311</v>
      </c>
    </row>
    <row r="88" spans="1:11" ht="11.1" customHeight="1">
      <c r="A88" s="25">
        <f t="shared" si="14"/>
        <v>35</v>
      </c>
      <c r="B88" s="29">
        <f t="shared" si="15"/>
        <v>982563.95039235055</v>
      </c>
      <c r="C88" s="20">
        <f t="shared" si="22"/>
        <v>8788.7155293919586</v>
      </c>
      <c r="D88" s="20">
        <f t="shared" si="8"/>
        <v>8204.4089857761264</v>
      </c>
      <c r="E88" s="20">
        <f t="shared" si="9"/>
        <v>584.3065436158322</v>
      </c>
      <c r="F88" s="26">
        <f t="shared" si="10"/>
        <v>981979.64384873467</v>
      </c>
      <c r="G88" s="27">
        <f t="shared" si="21"/>
        <v>0.1002</v>
      </c>
      <c r="H88" s="28">
        <f t="shared" si="17"/>
        <v>8788.7155293919586</v>
      </c>
      <c r="I88" s="20">
        <f t="shared" si="18"/>
        <v>8788.7155293919586</v>
      </c>
      <c r="J88" s="28">
        <f t="shared" si="12"/>
        <v>6491.4810133746432</v>
      </c>
      <c r="K88" s="20">
        <f t="shared" si="13"/>
        <v>6491.4810133746432</v>
      </c>
    </row>
    <row r="89" spans="1:11" ht="11.1" customHeight="1">
      <c r="A89" s="25">
        <f t="shared" si="14"/>
        <v>36</v>
      </c>
      <c r="B89" s="29">
        <f t="shared" si="15"/>
        <v>981979.64384873467</v>
      </c>
      <c r="C89" s="20">
        <f t="shared" si="22"/>
        <v>8788.7155293919586</v>
      </c>
      <c r="D89" s="20">
        <f t="shared" si="8"/>
        <v>8199.5300261369339</v>
      </c>
      <c r="E89" s="20">
        <f t="shared" si="9"/>
        <v>589.18550325502474</v>
      </c>
      <c r="F89" s="26">
        <f t="shared" si="10"/>
        <v>981390.45834547968</v>
      </c>
      <c r="G89" s="27">
        <f t="shared" si="21"/>
        <v>0.1002</v>
      </c>
      <c r="H89" s="28">
        <f t="shared" si="17"/>
        <v>8788.7155293919586</v>
      </c>
      <c r="I89" s="20">
        <f t="shared" si="18"/>
        <v>8788.7155293919586</v>
      </c>
      <c r="J89" s="28">
        <f t="shared" si="12"/>
        <v>6492.8471220736174</v>
      </c>
      <c r="K89" s="20">
        <f t="shared" si="13"/>
        <v>6492.8471220736174</v>
      </c>
    </row>
    <row r="90" spans="1:11" ht="11.1" customHeight="1">
      <c r="A90" s="25">
        <f t="shared" si="14"/>
        <v>37</v>
      </c>
      <c r="B90" s="29">
        <f t="shared" si="15"/>
        <v>981390.45834547968</v>
      </c>
      <c r="C90" s="20">
        <f>IF(A90&gt;B$6*12,0,PMT(G90/12,B$6*12-A89,-F89))</f>
        <v>9504.0281382580342</v>
      </c>
      <c r="D90" s="20">
        <f t="shared" si="8"/>
        <v>9012.4357091393231</v>
      </c>
      <c r="E90" s="20">
        <f t="shared" si="9"/>
        <v>491.59242911871115</v>
      </c>
      <c r="F90" s="26">
        <f t="shared" si="10"/>
        <v>980898.86591636098</v>
      </c>
      <c r="G90" s="27">
        <f t="shared" ref="G90:G101" si="23">B$20</f>
        <v>0.11020000000000001</v>
      </c>
      <c r="H90" s="28">
        <f t="shared" si="17"/>
        <v>9504.0281382580342</v>
      </c>
      <c r="I90" s="20">
        <f t="shared" si="18"/>
        <v>9504.0281382580342</v>
      </c>
      <c r="J90" s="28">
        <f t="shared" si="12"/>
        <v>6980.5461396990231</v>
      </c>
      <c r="K90" s="20">
        <f t="shared" si="13"/>
        <v>6980.5461396990231</v>
      </c>
    </row>
    <row r="91" spans="1:11" ht="11.1" customHeight="1">
      <c r="A91" s="25">
        <f t="shared" si="14"/>
        <v>38</v>
      </c>
      <c r="B91" s="29">
        <f t="shared" si="15"/>
        <v>980898.86591636098</v>
      </c>
      <c r="C91" s="20">
        <f t="shared" ref="C91:C101" si="24">C90</f>
        <v>9504.0281382580342</v>
      </c>
      <c r="D91" s="20">
        <f t="shared" si="8"/>
        <v>9007.9212519985831</v>
      </c>
      <c r="E91" s="20">
        <f t="shared" si="9"/>
        <v>496.10688625945113</v>
      </c>
      <c r="F91" s="26">
        <f t="shared" si="10"/>
        <v>980402.75903010159</v>
      </c>
      <c r="G91" s="27">
        <f t="shared" si="23"/>
        <v>0.11020000000000001</v>
      </c>
      <c r="H91" s="28">
        <f t="shared" si="17"/>
        <v>9504.0281382580342</v>
      </c>
      <c r="I91" s="20">
        <f t="shared" si="18"/>
        <v>9504.0281382580342</v>
      </c>
      <c r="J91" s="28">
        <f t="shared" si="12"/>
        <v>6981.810187698431</v>
      </c>
      <c r="K91" s="20">
        <f t="shared" si="13"/>
        <v>6981.810187698431</v>
      </c>
    </row>
    <row r="92" spans="1:11" ht="11.1" customHeight="1">
      <c r="A92" s="25">
        <f t="shared" si="14"/>
        <v>39</v>
      </c>
      <c r="B92" s="29">
        <f t="shared" si="15"/>
        <v>980402.75903010159</v>
      </c>
      <c r="C92" s="20">
        <f t="shared" si="24"/>
        <v>9504.0281382580342</v>
      </c>
      <c r="D92" s="20">
        <f t="shared" si="8"/>
        <v>9003.3653370931006</v>
      </c>
      <c r="E92" s="20">
        <f t="shared" si="9"/>
        <v>500.66280116493363</v>
      </c>
      <c r="F92" s="26">
        <f t="shared" si="10"/>
        <v>979902.09622893669</v>
      </c>
      <c r="G92" s="27">
        <f t="shared" si="23"/>
        <v>0.11020000000000001</v>
      </c>
      <c r="H92" s="28">
        <f t="shared" si="17"/>
        <v>9504.0281382580342</v>
      </c>
      <c r="I92" s="20">
        <f t="shared" si="18"/>
        <v>9504.0281382580342</v>
      </c>
      <c r="J92" s="28">
        <f t="shared" si="12"/>
        <v>6983.0858438719661</v>
      </c>
      <c r="K92" s="20">
        <f t="shared" si="13"/>
        <v>6983.0858438719661</v>
      </c>
    </row>
    <row r="93" spans="1:11" ht="11.1" customHeight="1">
      <c r="A93" s="25">
        <f t="shared" si="14"/>
        <v>40</v>
      </c>
      <c r="B93" s="29">
        <f t="shared" si="15"/>
        <v>979902.09622893669</v>
      </c>
      <c r="C93" s="20">
        <f t="shared" si="24"/>
        <v>9504.0281382580342</v>
      </c>
      <c r="D93" s="20">
        <f t="shared" si="8"/>
        <v>8998.7675837024017</v>
      </c>
      <c r="E93" s="20">
        <f t="shared" si="9"/>
        <v>505.26055455563255</v>
      </c>
      <c r="F93" s="26">
        <f t="shared" si="10"/>
        <v>979396.835674381</v>
      </c>
      <c r="G93" s="27">
        <f t="shared" si="23"/>
        <v>0.11020000000000001</v>
      </c>
      <c r="H93" s="28">
        <f t="shared" si="17"/>
        <v>9504.0281382580342</v>
      </c>
      <c r="I93" s="20">
        <f t="shared" si="18"/>
        <v>9504.0281382580342</v>
      </c>
      <c r="J93" s="28">
        <f t="shared" si="12"/>
        <v>6984.3732148213621</v>
      </c>
      <c r="K93" s="20">
        <f t="shared" si="13"/>
        <v>6984.3732148213621</v>
      </c>
    </row>
    <row r="94" spans="1:11" ht="11.1" customHeight="1">
      <c r="A94" s="25">
        <f t="shared" si="14"/>
        <v>41</v>
      </c>
      <c r="B94" s="29">
        <f t="shared" si="15"/>
        <v>979396.835674381</v>
      </c>
      <c r="C94" s="20">
        <f t="shared" si="24"/>
        <v>9504.0281382580342</v>
      </c>
      <c r="D94" s="20">
        <f t="shared" si="8"/>
        <v>8994.1276076097329</v>
      </c>
      <c r="E94" s="20">
        <f t="shared" si="9"/>
        <v>509.90053064830136</v>
      </c>
      <c r="F94" s="26">
        <f t="shared" si="10"/>
        <v>978886.9351437327</v>
      </c>
      <c r="G94" s="27">
        <f t="shared" si="23"/>
        <v>0.11020000000000001</v>
      </c>
      <c r="H94" s="28">
        <f t="shared" si="17"/>
        <v>9504.0281382580342</v>
      </c>
      <c r="I94" s="20">
        <f t="shared" si="18"/>
        <v>9504.0281382580342</v>
      </c>
      <c r="J94" s="28">
        <f t="shared" si="12"/>
        <v>6985.6724081273087</v>
      </c>
      <c r="K94" s="20">
        <f t="shared" si="13"/>
        <v>6985.6724081273087</v>
      </c>
    </row>
    <row r="95" spans="1:11" ht="11.1" customHeight="1">
      <c r="A95" s="25">
        <f t="shared" si="14"/>
        <v>42</v>
      </c>
      <c r="B95" s="29">
        <f t="shared" si="15"/>
        <v>978886.9351437327</v>
      </c>
      <c r="C95" s="20">
        <f t="shared" si="24"/>
        <v>9504.0281382580342</v>
      </c>
      <c r="D95" s="20">
        <f t="shared" si="8"/>
        <v>8989.4450210699451</v>
      </c>
      <c r="E95" s="20">
        <f t="shared" si="9"/>
        <v>514.58311718808909</v>
      </c>
      <c r="F95" s="26">
        <f t="shared" si="10"/>
        <v>978372.35202654463</v>
      </c>
      <c r="G95" s="27">
        <f t="shared" si="23"/>
        <v>0.11020000000000001</v>
      </c>
      <c r="H95" s="28">
        <f t="shared" si="17"/>
        <v>9504.0281382580342</v>
      </c>
      <c r="I95" s="20">
        <f t="shared" si="18"/>
        <v>9504.0281382580342</v>
      </c>
      <c r="J95" s="28">
        <f t="shared" si="12"/>
        <v>6986.9835323584493</v>
      </c>
      <c r="K95" s="20">
        <f t="shared" si="13"/>
        <v>6986.9835323584493</v>
      </c>
    </row>
    <row r="96" spans="1:11" ht="11.1" customHeight="1">
      <c r="A96" s="25">
        <f t="shared" si="14"/>
        <v>43</v>
      </c>
      <c r="B96" s="29">
        <f t="shared" si="15"/>
        <v>978372.35202654463</v>
      </c>
      <c r="C96" s="20">
        <f t="shared" si="24"/>
        <v>9504.0281382580342</v>
      </c>
      <c r="D96" s="20">
        <f t="shared" si="8"/>
        <v>8984.7194327771012</v>
      </c>
      <c r="E96" s="20">
        <f t="shared" si="9"/>
        <v>519.30870548093299</v>
      </c>
      <c r="F96" s="26">
        <f t="shared" si="10"/>
        <v>977853.04332106374</v>
      </c>
      <c r="G96" s="27">
        <f t="shared" si="23"/>
        <v>0.11020000000000001</v>
      </c>
      <c r="H96" s="28">
        <f t="shared" si="17"/>
        <v>9504.0281382580342</v>
      </c>
      <c r="I96" s="20">
        <f t="shared" si="18"/>
        <v>9504.0281382580342</v>
      </c>
      <c r="J96" s="28">
        <f t="shared" si="12"/>
        <v>6988.3066970804457</v>
      </c>
      <c r="K96" s="20">
        <f t="shared" si="13"/>
        <v>6988.3066970804457</v>
      </c>
    </row>
    <row r="97" spans="1:11" ht="11.1" customHeight="1">
      <c r="A97" s="25">
        <f t="shared" si="14"/>
        <v>44</v>
      </c>
      <c r="B97" s="29">
        <f t="shared" si="15"/>
        <v>977853.04332106374</v>
      </c>
      <c r="C97" s="20">
        <f t="shared" si="24"/>
        <v>9504.0281382580342</v>
      </c>
      <c r="D97" s="20">
        <f t="shared" si="8"/>
        <v>8979.9504478317704</v>
      </c>
      <c r="E97" s="20">
        <f t="shared" si="9"/>
        <v>524.07769042626387</v>
      </c>
      <c r="F97" s="26">
        <f t="shared" si="10"/>
        <v>977328.96563063748</v>
      </c>
      <c r="G97" s="27">
        <f t="shared" si="23"/>
        <v>0.11020000000000001</v>
      </c>
      <c r="H97" s="28">
        <f t="shared" si="17"/>
        <v>9504.0281382580342</v>
      </c>
      <c r="I97" s="20">
        <f t="shared" si="18"/>
        <v>9504.0281382580342</v>
      </c>
      <c r="J97" s="28">
        <f t="shared" si="12"/>
        <v>6989.6420128651389</v>
      </c>
      <c r="K97" s="20">
        <f t="shared" si="13"/>
        <v>6989.6420128651389</v>
      </c>
    </row>
    <row r="98" spans="1:11" ht="11.1" customHeight="1">
      <c r="A98" s="25">
        <f t="shared" si="14"/>
        <v>45</v>
      </c>
      <c r="B98" s="29">
        <f t="shared" si="15"/>
        <v>977328.96563063748</v>
      </c>
      <c r="C98" s="20">
        <f t="shared" si="24"/>
        <v>9504.0281382580342</v>
      </c>
      <c r="D98" s="20">
        <f t="shared" si="8"/>
        <v>8975.1376677080207</v>
      </c>
      <c r="E98" s="20">
        <f t="shared" si="9"/>
        <v>528.89047055001356</v>
      </c>
      <c r="F98" s="26">
        <f t="shared" si="10"/>
        <v>976800.07516008744</v>
      </c>
      <c r="G98" s="27">
        <f t="shared" si="23"/>
        <v>0.11020000000000001</v>
      </c>
      <c r="H98" s="28">
        <f t="shared" si="17"/>
        <v>9504.0281382580342</v>
      </c>
      <c r="I98" s="20">
        <f t="shared" si="18"/>
        <v>9504.0281382580342</v>
      </c>
      <c r="J98" s="28">
        <f t="shared" si="12"/>
        <v>6990.9895912997881</v>
      </c>
      <c r="K98" s="20">
        <f t="shared" si="13"/>
        <v>6990.9895912997881</v>
      </c>
    </row>
    <row r="99" spans="1:11" ht="11.1" customHeight="1">
      <c r="A99" s="25">
        <f t="shared" si="14"/>
        <v>46</v>
      </c>
      <c r="B99" s="29">
        <f t="shared" si="15"/>
        <v>976800.07516008744</v>
      </c>
      <c r="C99" s="20">
        <f t="shared" si="24"/>
        <v>9504.0281382580342</v>
      </c>
      <c r="D99" s="20">
        <f t="shared" si="8"/>
        <v>8970.2806902201373</v>
      </c>
      <c r="E99" s="20">
        <f t="shared" si="9"/>
        <v>533.7474480378969</v>
      </c>
      <c r="F99" s="26">
        <f t="shared" si="10"/>
        <v>976266.32771204959</v>
      </c>
      <c r="G99" s="27">
        <f t="shared" si="23"/>
        <v>0.11020000000000001</v>
      </c>
      <c r="H99" s="28">
        <f t="shared" si="17"/>
        <v>9504.0281382580342</v>
      </c>
      <c r="I99" s="20">
        <f t="shared" si="18"/>
        <v>9504.0281382580342</v>
      </c>
      <c r="J99" s="28">
        <f t="shared" si="12"/>
        <v>6992.3495449963957</v>
      </c>
      <c r="K99" s="20">
        <f t="shared" si="13"/>
        <v>6992.3495449963957</v>
      </c>
    </row>
    <row r="100" spans="1:11" ht="11.1" customHeight="1">
      <c r="A100" s="25">
        <f t="shared" si="14"/>
        <v>47</v>
      </c>
      <c r="B100" s="29">
        <f t="shared" si="15"/>
        <v>976266.32771204959</v>
      </c>
      <c r="C100" s="20">
        <f t="shared" si="24"/>
        <v>9504.0281382580342</v>
      </c>
      <c r="D100" s="20">
        <f t="shared" si="8"/>
        <v>8965.3791094889893</v>
      </c>
      <c r="E100" s="20">
        <f t="shared" si="9"/>
        <v>538.64902876904489</v>
      </c>
      <c r="F100" s="26">
        <f t="shared" si="10"/>
        <v>975727.6786832806</v>
      </c>
      <c r="G100" s="27">
        <f t="shared" si="23"/>
        <v>0.11020000000000001</v>
      </c>
      <c r="H100" s="28">
        <f t="shared" si="17"/>
        <v>9504.0281382580342</v>
      </c>
      <c r="I100" s="20">
        <f t="shared" si="18"/>
        <v>9504.0281382580342</v>
      </c>
      <c r="J100" s="28">
        <f t="shared" si="12"/>
        <v>6993.7219876011168</v>
      </c>
      <c r="K100" s="20">
        <f t="shared" si="13"/>
        <v>6993.7219876011168</v>
      </c>
    </row>
    <row r="101" spans="1:11" ht="11.1" customHeight="1">
      <c r="A101" s="25">
        <f t="shared" si="14"/>
        <v>48</v>
      </c>
      <c r="B101" s="29">
        <f t="shared" si="15"/>
        <v>975727.6786832806</v>
      </c>
      <c r="C101" s="20">
        <f t="shared" si="24"/>
        <v>9504.0281382580342</v>
      </c>
      <c r="D101" s="20">
        <f t="shared" si="8"/>
        <v>8960.4325159081272</v>
      </c>
      <c r="E101" s="20">
        <f t="shared" si="9"/>
        <v>543.59562234990699</v>
      </c>
      <c r="F101" s="26">
        <f t="shared" si="10"/>
        <v>975184.08306093072</v>
      </c>
      <c r="G101" s="27">
        <f t="shared" si="23"/>
        <v>0.11020000000000001</v>
      </c>
      <c r="H101" s="28">
        <f t="shared" si="17"/>
        <v>9504.0281382580342</v>
      </c>
      <c r="I101" s="20">
        <f t="shared" si="18"/>
        <v>9504.0281382580342</v>
      </c>
      <c r="J101" s="28">
        <f t="shared" si="12"/>
        <v>6995.1070338037589</v>
      </c>
      <c r="K101" s="20">
        <f t="shared" si="13"/>
        <v>6995.1070338037589</v>
      </c>
    </row>
    <row r="102" spans="1:11" ht="11.1" customHeight="1">
      <c r="A102" s="25">
        <f t="shared" si="14"/>
        <v>49</v>
      </c>
      <c r="B102" s="29">
        <f t="shared" si="15"/>
        <v>975184.08306093072</v>
      </c>
      <c r="C102" s="20">
        <f>IF(A102&gt;B$6*12,0,PMT(G102/12,B$6*12-A101,-F101))</f>
        <v>9718.4838387446325</v>
      </c>
      <c r="D102" s="20">
        <f t="shared" si="8"/>
        <v>9199.2365168747801</v>
      </c>
      <c r="E102" s="20">
        <f t="shared" si="9"/>
        <v>519.24732186985239</v>
      </c>
      <c r="F102" s="26">
        <f t="shared" si="10"/>
        <v>974664.83573906089</v>
      </c>
      <c r="G102" s="27">
        <f t="shared" ref="G102:G113" si="25">B$21</f>
        <v>0.1132</v>
      </c>
      <c r="H102" s="28">
        <f t="shared" si="17"/>
        <v>9718.4838387446325</v>
      </c>
      <c r="I102" s="20">
        <f t="shared" si="18"/>
        <v>9718.4838387446325</v>
      </c>
      <c r="J102" s="28">
        <f t="shared" si="12"/>
        <v>7142.6976140196939</v>
      </c>
      <c r="K102" s="20">
        <f t="shared" si="13"/>
        <v>7142.6976140196939</v>
      </c>
    </row>
    <row r="103" spans="1:11" ht="11.1" customHeight="1">
      <c r="A103" s="25">
        <f t="shared" si="14"/>
        <v>50</v>
      </c>
      <c r="B103" s="29">
        <f t="shared" si="15"/>
        <v>974664.83573906089</v>
      </c>
      <c r="C103" s="20">
        <f t="shared" ref="C103:C113" si="26">C102</f>
        <v>9718.4838387446325</v>
      </c>
      <c r="D103" s="20">
        <f t="shared" si="8"/>
        <v>9194.3382838051402</v>
      </c>
      <c r="E103" s="20">
        <f t="shared" si="9"/>
        <v>524.14555493949229</v>
      </c>
      <c r="F103" s="26">
        <f t="shared" si="10"/>
        <v>974140.69018412137</v>
      </c>
      <c r="G103" s="27">
        <f t="shared" si="25"/>
        <v>0.1132</v>
      </c>
      <c r="H103" s="28">
        <f t="shared" si="17"/>
        <v>9718.4838387446325</v>
      </c>
      <c r="I103" s="20">
        <f t="shared" si="18"/>
        <v>9718.4838387446325</v>
      </c>
      <c r="J103" s="28">
        <f t="shared" si="12"/>
        <v>7144.0691192791928</v>
      </c>
      <c r="K103" s="20">
        <f t="shared" si="13"/>
        <v>7144.0691192791928</v>
      </c>
    </row>
    <row r="104" spans="1:11" ht="11.1" customHeight="1">
      <c r="A104" s="25">
        <f t="shared" si="14"/>
        <v>51</v>
      </c>
      <c r="B104" s="29">
        <f t="shared" si="15"/>
        <v>974140.69018412137</v>
      </c>
      <c r="C104" s="20">
        <f t="shared" si="26"/>
        <v>9718.4838387446325</v>
      </c>
      <c r="D104" s="20">
        <f t="shared" si="8"/>
        <v>9189.3938440702113</v>
      </c>
      <c r="E104" s="20">
        <f t="shared" si="9"/>
        <v>529.08999467442118</v>
      </c>
      <c r="F104" s="26">
        <f t="shared" si="10"/>
        <v>973611.60018944694</v>
      </c>
      <c r="G104" s="27">
        <f t="shared" si="25"/>
        <v>0.1132</v>
      </c>
      <c r="H104" s="28">
        <f t="shared" si="17"/>
        <v>9718.4838387446325</v>
      </c>
      <c r="I104" s="20">
        <f t="shared" si="18"/>
        <v>9718.4838387446325</v>
      </c>
      <c r="J104" s="28">
        <f t="shared" si="12"/>
        <v>7145.4535624049731</v>
      </c>
      <c r="K104" s="20">
        <f t="shared" si="13"/>
        <v>7145.4535624049731</v>
      </c>
    </row>
    <row r="105" spans="1:11" ht="11.1" customHeight="1">
      <c r="A105" s="25">
        <f t="shared" si="14"/>
        <v>52</v>
      </c>
      <c r="B105" s="29">
        <f t="shared" si="15"/>
        <v>973611.60018944694</v>
      </c>
      <c r="C105" s="20">
        <f t="shared" si="26"/>
        <v>9718.4838387446325</v>
      </c>
      <c r="D105" s="20">
        <f t="shared" si="8"/>
        <v>9184.4027617871161</v>
      </c>
      <c r="E105" s="20">
        <f t="shared" si="9"/>
        <v>534.08107695751642</v>
      </c>
      <c r="F105" s="26">
        <f t="shared" si="10"/>
        <v>973077.51911248942</v>
      </c>
      <c r="G105" s="27">
        <f t="shared" si="25"/>
        <v>0.1132</v>
      </c>
      <c r="H105" s="28">
        <f t="shared" si="17"/>
        <v>9718.4838387446325</v>
      </c>
      <c r="I105" s="20">
        <f t="shared" si="18"/>
        <v>9718.4838387446325</v>
      </c>
      <c r="J105" s="28">
        <f t="shared" si="12"/>
        <v>7146.8510654442398</v>
      </c>
      <c r="K105" s="20">
        <f t="shared" si="13"/>
        <v>7146.8510654442398</v>
      </c>
    </row>
    <row r="106" spans="1:11" ht="11.1" customHeight="1">
      <c r="A106" s="25">
        <f t="shared" si="14"/>
        <v>53</v>
      </c>
      <c r="B106" s="29">
        <f t="shared" si="15"/>
        <v>973077.51911248942</v>
      </c>
      <c r="C106" s="20">
        <f t="shared" si="26"/>
        <v>9718.4838387446325</v>
      </c>
      <c r="D106" s="20">
        <f t="shared" si="8"/>
        <v>9179.3645969611498</v>
      </c>
      <c r="E106" s="20">
        <f t="shared" si="9"/>
        <v>539.11924178348272</v>
      </c>
      <c r="F106" s="26">
        <f t="shared" si="10"/>
        <v>972538.39987070591</v>
      </c>
      <c r="G106" s="27">
        <f t="shared" si="25"/>
        <v>0.1132</v>
      </c>
      <c r="H106" s="28">
        <f t="shared" si="17"/>
        <v>9718.4838387446325</v>
      </c>
      <c r="I106" s="20">
        <f t="shared" si="18"/>
        <v>9718.4838387446325</v>
      </c>
      <c r="J106" s="28">
        <f t="shared" si="12"/>
        <v>7148.2617515955098</v>
      </c>
      <c r="K106" s="20">
        <f t="shared" si="13"/>
        <v>7148.2617515955098</v>
      </c>
    </row>
    <row r="107" spans="1:11" ht="11.1" customHeight="1">
      <c r="A107" s="25">
        <f t="shared" si="14"/>
        <v>54</v>
      </c>
      <c r="B107" s="29">
        <f t="shared" si="15"/>
        <v>972538.39987070591</v>
      </c>
      <c r="C107" s="20">
        <f t="shared" si="26"/>
        <v>9718.4838387446325</v>
      </c>
      <c r="D107" s="20">
        <f t="shared" si="8"/>
        <v>9174.2789054469922</v>
      </c>
      <c r="E107" s="20">
        <f t="shared" si="9"/>
        <v>544.20493329764031</v>
      </c>
      <c r="F107" s="26">
        <f t="shared" si="10"/>
        <v>971994.19493740832</v>
      </c>
      <c r="G107" s="27">
        <f t="shared" si="25"/>
        <v>0.1132</v>
      </c>
      <c r="H107" s="28">
        <f t="shared" si="17"/>
        <v>9718.4838387446325</v>
      </c>
      <c r="I107" s="20">
        <f t="shared" si="18"/>
        <v>9718.4838387446325</v>
      </c>
      <c r="J107" s="28">
        <f t="shared" si="12"/>
        <v>7149.6857452194745</v>
      </c>
      <c r="K107" s="20">
        <f t="shared" si="13"/>
        <v>7149.6857452194745</v>
      </c>
    </row>
    <row r="108" spans="1:11" ht="11.1" customHeight="1">
      <c r="A108" s="25">
        <f t="shared" si="14"/>
        <v>55</v>
      </c>
      <c r="B108" s="29">
        <f t="shared" si="15"/>
        <v>971994.19493740832</v>
      </c>
      <c r="C108" s="20">
        <f t="shared" si="26"/>
        <v>9718.4838387446325</v>
      </c>
      <c r="D108" s="20">
        <f t="shared" si="8"/>
        <v>9169.1452389095521</v>
      </c>
      <c r="E108" s="20">
        <f t="shared" si="9"/>
        <v>549.33859983508046</v>
      </c>
      <c r="F108" s="26">
        <f t="shared" si="10"/>
        <v>971444.85633757326</v>
      </c>
      <c r="G108" s="27">
        <f t="shared" si="25"/>
        <v>0.1132</v>
      </c>
      <c r="H108" s="28">
        <f t="shared" si="17"/>
        <v>9718.4838387446325</v>
      </c>
      <c r="I108" s="20">
        <f t="shared" si="18"/>
        <v>9718.4838387446325</v>
      </c>
      <c r="J108" s="28">
        <f t="shared" si="12"/>
        <v>7151.1231718499575</v>
      </c>
      <c r="K108" s="20">
        <f t="shared" si="13"/>
        <v>7151.1231718499575</v>
      </c>
    </row>
    <row r="109" spans="1:11" ht="11.1" customHeight="1">
      <c r="A109" s="25">
        <f t="shared" si="14"/>
        <v>56</v>
      </c>
      <c r="B109" s="29">
        <f t="shared" si="15"/>
        <v>971444.85633757326</v>
      </c>
      <c r="C109" s="20">
        <f t="shared" si="26"/>
        <v>9718.4838387446325</v>
      </c>
      <c r="D109" s="20">
        <f t="shared" si="8"/>
        <v>9163.9631447844404</v>
      </c>
      <c r="E109" s="20">
        <f t="shared" si="9"/>
        <v>554.52069396019215</v>
      </c>
      <c r="F109" s="26">
        <f t="shared" si="10"/>
        <v>970890.33564361301</v>
      </c>
      <c r="G109" s="27">
        <f t="shared" si="25"/>
        <v>0.1132</v>
      </c>
      <c r="H109" s="28">
        <f t="shared" si="17"/>
        <v>9718.4838387446325</v>
      </c>
      <c r="I109" s="20">
        <f t="shared" si="18"/>
        <v>9718.4838387446325</v>
      </c>
      <c r="J109" s="28">
        <f t="shared" si="12"/>
        <v>7152.5741582049886</v>
      </c>
      <c r="K109" s="20">
        <f t="shared" si="13"/>
        <v>7152.5741582049886</v>
      </c>
    </row>
    <row r="110" spans="1:11" ht="11.1" customHeight="1">
      <c r="A110" s="25">
        <f t="shared" si="14"/>
        <v>57</v>
      </c>
      <c r="B110" s="29">
        <f t="shared" si="15"/>
        <v>970890.33564361301</v>
      </c>
      <c r="C110" s="20">
        <f t="shared" si="26"/>
        <v>9718.4838387446325</v>
      </c>
      <c r="D110" s="20">
        <f t="shared" si="8"/>
        <v>9158.7321662380818</v>
      </c>
      <c r="E110" s="20">
        <f t="shared" si="9"/>
        <v>559.75167250655068</v>
      </c>
      <c r="F110" s="26">
        <f t="shared" si="10"/>
        <v>970330.58397110645</v>
      </c>
      <c r="G110" s="27">
        <f t="shared" si="25"/>
        <v>0.1132</v>
      </c>
      <c r="H110" s="28">
        <f t="shared" si="17"/>
        <v>9718.4838387446325</v>
      </c>
      <c r="I110" s="20">
        <f t="shared" si="18"/>
        <v>9718.4838387446325</v>
      </c>
      <c r="J110" s="28">
        <f t="shared" si="12"/>
        <v>7154.0388321979699</v>
      </c>
      <c r="K110" s="20">
        <f t="shared" si="13"/>
        <v>7154.0388321979699</v>
      </c>
    </row>
    <row r="111" spans="1:11" ht="11.1" customHeight="1">
      <c r="A111" s="25">
        <f t="shared" si="14"/>
        <v>58</v>
      </c>
      <c r="B111" s="29">
        <f t="shared" si="15"/>
        <v>970330.58397110645</v>
      </c>
      <c r="C111" s="20">
        <f t="shared" si="26"/>
        <v>9718.4838387446325</v>
      </c>
      <c r="D111" s="20">
        <f t="shared" si="8"/>
        <v>9153.451842127437</v>
      </c>
      <c r="E111" s="20">
        <f t="shared" si="9"/>
        <v>565.03199661719555</v>
      </c>
      <c r="F111" s="26">
        <f t="shared" si="10"/>
        <v>969765.55197448924</v>
      </c>
      <c r="G111" s="27">
        <f t="shared" si="25"/>
        <v>0.1132</v>
      </c>
      <c r="H111" s="28">
        <f t="shared" si="17"/>
        <v>9718.4838387446325</v>
      </c>
      <c r="I111" s="20">
        <f t="shared" si="18"/>
        <v>9718.4838387446325</v>
      </c>
      <c r="J111" s="28">
        <f t="shared" si="12"/>
        <v>7155.5173229489501</v>
      </c>
      <c r="K111" s="20">
        <f t="shared" si="13"/>
        <v>7155.5173229489501</v>
      </c>
    </row>
    <row r="112" spans="1:11" ht="11.1" customHeight="1">
      <c r="A112" s="25">
        <f t="shared" si="14"/>
        <v>59</v>
      </c>
      <c r="B112" s="29">
        <f t="shared" si="15"/>
        <v>969765.55197448924</v>
      </c>
      <c r="C112" s="20">
        <f t="shared" si="26"/>
        <v>9718.4838387446325</v>
      </c>
      <c r="D112" s="20">
        <f t="shared" si="8"/>
        <v>9148.1217069593476</v>
      </c>
      <c r="E112" s="20">
        <f t="shared" si="9"/>
        <v>570.36213178528487</v>
      </c>
      <c r="F112" s="26">
        <f t="shared" si="10"/>
        <v>969195.18984270399</v>
      </c>
      <c r="G112" s="27">
        <f t="shared" si="25"/>
        <v>0.1132</v>
      </c>
      <c r="H112" s="28">
        <f t="shared" si="17"/>
        <v>9718.4838387446325</v>
      </c>
      <c r="I112" s="20">
        <f t="shared" si="18"/>
        <v>9718.4838387446325</v>
      </c>
      <c r="J112" s="28">
        <f t="shared" si="12"/>
        <v>7157.0097607960151</v>
      </c>
      <c r="K112" s="20">
        <f t="shared" si="13"/>
        <v>7157.0097607960151</v>
      </c>
    </row>
    <row r="113" spans="1:11" ht="11.1" customHeight="1">
      <c r="A113" s="25">
        <f t="shared" si="14"/>
        <v>60</v>
      </c>
      <c r="B113" s="29">
        <f t="shared" si="15"/>
        <v>969195.18984270399</v>
      </c>
      <c r="C113" s="20">
        <f t="shared" si="26"/>
        <v>9718.4838387446325</v>
      </c>
      <c r="D113" s="20">
        <f t="shared" si="8"/>
        <v>9142.741290849508</v>
      </c>
      <c r="E113" s="20">
        <f t="shared" si="9"/>
        <v>575.74254789512452</v>
      </c>
      <c r="F113" s="26">
        <f t="shared" si="10"/>
        <v>968619.44729480881</v>
      </c>
      <c r="G113" s="27">
        <f t="shared" si="25"/>
        <v>0.1132</v>
      </c>
      <c r="H113" s="28">
        <f t="shared" si="17"/>
        <v>9718.4838387446325</v>
      </c>
      <c r="I113" s="20">
        <f t="shared" si="18"/>
        <v>9718.4838387446325</v>
      </c>
      <c r="J113" s="28">
        <f t="shared" si="12"/>
        <v>7158.5162773067696</v>
      </c>
      <c r="K113" s="20">
        <f t="shared" si="13"/>
        <v>7158.5162773067696</v>
      </c>
    </row>
    <row r="114" spans="1:11" ht="11.1" customHeight="1">
      <c r="A114" s="25">
        <f t="shared" si="14"/>
        <v>61</v>
      </c>
      <c r="B114" s="29">
        <f t="shared" si="15"/>
        <v>968619.44729480881</v>
      </c>
      <c r="C114" s="20">
        <f>IF(A114&gt;B$6*12,0,PMT(G114/12,B$6*12-(A114-1),-F113))</f>
        <v>10066.006748393362</v>
      </c>
      <c r="D114" s="20">
        <f t="shared" si="8"/>
        <v>9532.8297271264109</v>
      </c>
      <c r="E114" s="20">
        <f t="shared" si="9"/>
        <v>533.17702126695076</v>
      </c>
      <c r="F114" s="26">
        <f t="shared" si="10"/>
        <v>968086.2702735418</v>
      </c>
      <c r="G114" s="27">
        <f t="shared" ref="G114:G125" si="27">B$22</f>
        <v>0.1181</v>
      </c>
      <c r="H114" s="28">
        <f t="shared" si="17"/>
        <v>10066.006748393362</v>
      </c>
      <c r="I114" s="20">
        <f t="shared" si="18"/>
        <v>10066.006748393362</v>
      </c>
      <c r="J114" s="28">
        <f t="shared" si="12"/>
        <v>7396.8144247979662</v>
      </c>
      <c r="K114" s="20">
        <f t="shared" si="13"/>
        <v>7396.8144247979662</v>
      </c>
    </row>
    <row r="115" spans="1:11" ht="11.1" customHeight="1">
      <c r="A115" s="25">
        <f t="shared" si="14"/>
        <v>62</v>
      </c>
      <c r="B115" s="29">
        <f t="shared" si="15"/>
        <v>968086.2702735418</v>
      </c>
      <c r="C115" s="20">
        <f t="shared" ref="C115:C125" si="28">C114</f>
        <v>10066.006748393362</v>
      </c>
      <c r="D115" s="20">
        <f t="shared" si="8"/>
        <v>9527.5823766087724</v>
      </c>
      <c r="E115" s="20">
        <f t="shared" si="9"/>
        <v>538.42437178458931</v>
      </c>
      <c r="F115" s="26">
        <f t="shared" si="10"/>
        <v>967547.84590175725</v>
      </c>
      <c r="G115" s="27">
        <f t="shared" si="27"/>
        <v>0.1181</v>
      </c>
      <c r="H115" s="28">
        <f t="shared" si="17"/>
        <v>10066.006748393362</v>
      </c>
      <c r="I115" s="20">
        <f t="shared" si="18"/>
        <v>10066.006748393362</v>
      </c>
      <c r="J115" s="28">
        <f t="shared" si="12"/>
        <v>7398.2836829429052</v>
      </c>
      <c r="K115" s="20">
        <f t="shared" si="13"/>
        <v>7398.2836829429052</v>
      </c>
    </row>
    <row r="116" spans="1:11" ht="11.1" customHeight="1">
      <c r="A116" s="25">
        <f t="shared" si="14"/>
        <v>63</v>
      </c>
      <c r="B116" s="29">
        <f t="shared" si="15"/>
        <v>967547.84590175725</v>
      </c>
      <c r="C116" s="20">
        <f t="shared" si="28"/>
        <v>10066.006748393362</v>
      </c>
      <c r="D116" s="20">
        <f t="shared" si="8"/>
        <v>9522.2833834164612</v>
      </c>
      <c r="E116" s="20">
        <f t="shared" si="9"/>
        <v>543.72336497690048</v>
      </c>
      <c r="F116" s="26">
        <f t="shared" si="10"/>
        <v>967004.12253678031</v>
      </c>
      <c r="G116" s="27">
        <f t="shared" si="27"/>
        <v>0.1181</v>
      </c>
      <c r="H116" s="28">
        <f t="shared" si="17"/>
        <v>10066.006748393362</v>
      </c>
      <c r="I116" s="20">
        <f t="shared" si="18"/>
        <v>10066.006748393362</v>
      </c>
      <c r="J116" s="28">
        <f t="shared" si="12"/>
        <v>7399.7674010367518</v>
      </c>
      <c r="K116" s="20">
        <f t="shared" si="13"/>
        <v>7399.7674010367518</v>
      </c>
    </row>
    <row r="117" spans="1:11" ht="11.1" customHeight="1">
      <c r="A117" s="25">
        <f t="shared" si="14"/>
        <v>64</v>
      </c>
      <c r="B117" s="29">
        <f t="shared" si="15"/>
        <v>967004.12253678031</v>
      </c>
      <c r="C117" s="20">
        <f t="shared" si="28"/>
        <v>10066.006748393362</v>
      </c>
      <c r="D117" s="20">
        <f t="shared" si="8"/>
        <v>9516.9322392994782</v>
      </c>
      <c r="E117" s="20">
        <f t="shared" si="9"/>
        <v>549.07450909388353</v>
      </c>
      <c r="F117" s="26">
        <f t="shared" si="10"/>
        <v>966455.04802768643</v>
      </c>
      <c r="G117" s="27">
        <f t="shared" si="27"/>
        <v>0.1181</v>
      </c>
      <c r="H117" s="28">
        <f t="shared" si="17"/>
        <v>10066.006748393362</v>
      </c>
      <c r="I117" s="20">
        <f t="shared" si="18"/>
        <v>10066.006748393362</v>
      </c>
      <c r="J117" s="28">
        <f t="shared" si="12"/>
        <v>7401.2657213895072</v>
      </c>
      <c r="K117" s="20">
        <f t="shared" si="13"/>
        <v>7401.2657213895072</v>
      </c>
    </row>
    <row r="118" spans="1:11" ht="11.1" customHeight="1">
      <c r="A118" s="25">
        <f t="shared" si="14"/>
        <v>65</v>
      </c>
      <c r="B118" s="29">
        <f t="shared" si="15"/>
        <v>966455.04802768643</v>
      </c>
      <c r="C118" s="20">
        <f t="shared" si="28"/>
        <v>10066.006748393362</v>
      </c>
      <c r="D118" s="20">
        <f t="shared" ref="D118:D181" si="29">IF(A118&gt;12*B$6,0,F117*G118/12)</f>
        <v>9511.5284310058141</v>
      </c>
      <c r="E118" s="20">
        <f t="shared" ref="E118:E181" si="30">IF(A118&gt;12*B$6,0,C118-D118)</f>
        <v>554.47831738754758</v>
      </c>
      <c r="F118" s="26">
        <f t="shared" ref="F118:F181" si="31">IF(A118&gt;B$6*12,0,F117-E118)</f>
        <v>965900.56971029891</v>
      </c>
      <c r="G118" s="27">
        <f t="shared" si="27"/>
        <v>0.1181</v>
      </c>
      <c r="H118" s="28">
        <f t="shared" si="17"/>
        <v>10066.006748393362</v>
      </c>
      <c r="I118" s="20">
        <f t="shared" si="18"/>
        <v>10066.006748393362</v>
      </c>
      <c r="J118" s="28">
        <f t="shared" ref="J118:J181" si="32">IF($A118&lt;$D$8*12,$C118-($D$11*D118),IF($A118&gt;$D$8*12,0,$C118-($D$11*D118)+$F118*(1+(1-$D$11)*$D$7)))</f>
        <v>7402.7787877117335</v>
      </c>
      <c r="K118" s="20">
        <f t="shared" ref="K118:K181" si="33">$C118-$D$11*D118</f>
        <v>7402.7787877117335</v>
      </c>
    </row>
    <row r="119" spans="1:11" ht="11.1" customHeight="1">
      <c r="A119" s="25">
        <f t="shared" ref="A119:A182" si="34">A118+1</f>
        <v>66</v>
      </c>
      <c r="B119" s="29">
        <f t="shared" ref="B119:B182" si="35">F118</f>
        <v>965900.56971029891</v>
      </c>
      <c r="C119" s="20">
        <f t="shared" si="28"/>
        <v>10066.006748393362</v>
      </c>
      <c r="D119" s="20">
        <f t="shared" si="29"/>
        <v>9506.0714402321919</v>
      </c>
      <c r="E119" s="20">
        <f t="shared" si="30"/>
        <v>559.93530816116981</v>
      </c>
      <c r="F119" s="26">
        <f t="shared" si="31"/>
        <v>965340.63440213772</v>
      </c>
      <c r="G119" s="27">
        <f t="shared" si="27"/>
        <v>0.1181</v>
      </c>
      <c r="H119" s="28">
        <f t="shared" ref="H119:H182" si="36">IF(A119&lt;D$8*12,C119,IF(A119&gt;D$8*12,0,C119+F119*(1+D$7)))</f>
        <v>10066.006748393362</v>
      </c>
      <c r="I119" s="20">
        <f t="shared" ref="I119:I182" si="37">C119</f>
        <v>10066.006748393362</v>
      </c>
      <c r="J119" s="28">
        <f t="shared" si="32"/>
        <v>7404.3067451283478</v>
      </c>
      <c r="K119" s="20">
        <f t="shared" si="33"/>
        <v>7404.3067451283478</v>
      </c>
    </row>
    <row r="120" spans="1:11" ht="11.1" customHeight="1">
      <c r="A120" s="25">
        <f t="shared" si="34"/>
        <v>67</v>
      </c>
      <c r="B120" s="29">
        <f t="shared" si="35"/>
        <v>965340.63440213772</v>
      </c>
      <c r="C120" s="20">
        <f t="shared" si="28"/>
        <v>10066.006748393362</v>
      </c>
      <c r="D120" s="20">
        <f t="shared" si="29"/>
        <v>9500.5607435743714</v>
      </c>
      <c r="E120" s="20">
        <f t="shared" si="30"/>
        <v>565.44600481899033</v>
      </c>
      <c r="F120" s="26">
        <f t="shared" si="31"/>
        <v>964775.18839731871</v>
      </c>
      <c r="G120" s="27">
        <f t="shared" si="27"/>
        <v>0.1181</v>
      </c>
      <c r="H120" s="28">
        <f t="shared" si="36"/>
        <v>10066.006748393362</v>
      </c>
      <c r="I120" s="20">
        <f t="shared" si="37"/>
        <v>10066.006748393362</v>
      </c>
      <c r="J120" s="28">
        <f t="shared" si="32"/>
        <v>7405.8497401925379</v>
      </c>
      <c r="K120" s="20">
        <f t="shared" si="33"/>
        <v>7405.8497401925379</v>
      </c>
    </row>
    <row r="121" spans="1:11" ht="11.1" customHeight="1">
      <c r="A121" s="25">
        <f t="shared" si="34"/>
        <v>68</v>
      </c>
      <c r="B121" s="29">
        <f t="shared" si="35"/>
        <v>964775.18839731871</v>
      </c>
      <c r="C121" s="20">
        <f t="shared" si="28"/>
        <v>10066.006748393362</v>
      </c>
      <c r="D121" s="20">
        <f t="shared" si="29"/>
        <v>9494.9958124769455</v>
      </c>
      <c r="E121" s="20">
        <f t="shared" si="30"/>
        <v>571.0109359164162</v>
      </c>
      <c r="F121" s="26">
        <f t="shared" si="31"/>
        <v>964204.17746140226</v>
      </c>
      <c r="G121" s="27">
        <f t="shared" si="27"/>
        <v>0.1181</v>
      </c>
      <c r="H121" s="28">
        <f t="shared" si="36"/>
        <v>10066.006748393362</v>
      </c>
      <c r="I121" s="20">
        <f t="shared" si="37"/>
        <v>10066.006748393362</v>
      </c>
      <c r="J121" s="28">
        <f t="shared" si="32"/>
        <v>7407.4079208998173</v>
      </c>
      <c r="K121" s="20">
        <f t="shared" si="33"/>
        <v>7407.4079208998173</v>
      </c>
    </row>
    <row r="122" spans="1:11" ht="11.1" customHeight="1">
      <c r="A122" s="25">
        <f t="shared" si="34"/>
        <v>69</v>
      </c>
      <c r="B122" s="29">
        <f t="shared" si="35"/>
        <v>964204.17746140226</v>
      </c>
      <c r="C122" s="20">
        <f t="shared" si="28"/>
        <v>10066.006748393362</v>
      </c>
      <c r="D122" s="20">
        <f t="shared" si="29"/>
        <v>9489.3761131826341</v>
      </c>
      <c r="E122" s="20">
        <f t="shared" si="30"/>
        <v>576.63063521072763</v>
      </c>
      <c r="F122" s="26">
        <f t="shared" si="31"/>
        <v>963627.54682619148</v>
      </c>
      <c r="G122" s="27">
        <f t="shared" si="27"/>
        <v>0.1181</v>
      </c>
      <c r="H122" s="28">
        <f t="shared" si="36"/>
        <v>10066.006748393362</v>
      </c>
      <c r="I122" s="20">
        <f t="shared" si="37"/>
        <v>10066.006748393362</v>
      </c>
      <c r="J122" s="28">
        <f t="shared" si="32"/>
        <v>7408.9814367022245</v>
      </c>
      <c r="K122" s="20">
        <f t="shared" si="33"/>
        <v>7408.9814367022245</v>
      </c>
    </row>
    <row r="123" spans="1:11" ht="11.1" customHeight="1">
      <c r="A123" s="25">
        <f t="shared" si="34"/>
        <v>70</v>
      </c>
      <c r="B123" s="29">
        <f t="shared" si="35"/>
        <v>963627.54682619148</v>
      </c>
      <c r="C123" s="20">
        <f t="shared" si="28"/>
        <v>10066.006748393362</v>
      </c>
      <c r="D123" s="20">
        <f t="shared" si="29"/>
        <v>9483.701106681101</v>
      </c>
      <c r="E123" s="20">
        <f t="shared" si="30"/>
        <v>582.30564171226069</v>
      </c>
      <c r="F123" s="26">
        <f t="shared" si="31"/>
        <v>963045.24118447921</v>
      </c>
      <c r="G123" s="27">
        <f t="shared" si="27"/>
        <v>0.1181</v>
      </c>
      <c r="H123" s="28">
        <f t="shared" si="36"/>
        <v>10066.006748393362</v>
      </c>
      <c r="I123" s="20">
        <f t="shared" si="37"/>
        <v>10066.006748393362</v>
      </c>
      <c r="J123" s="28">
        <f t="shared" si="32"/>
        <v>7410.5704385226527</v>
      </c>
      <c r="K123" s="20">
        <f t="shared" si="33"/>
        <v>7410.5704385226527</v>
      </c>
    </row>
    <row r="124" spans="1:11" ht="11.1" customHeight="1">
      <c r="A124" s="25">
        <f t="shared" si="34"/>
        <v>71</v>
      </c>
      <c r="B124" s="29">
        <f t="shared" si="35"/>
        <v>963045.24118447921</v>
      </c>
      <c r="C124" s="20">
        <f t="shared" si="28"/>
        <v>10066.006748393362</v>
      </c>
      <c r="D124" s="20">
        <f t="shared" si="29"/>
        <v>9477.9702486572496</v>
      </c>
      <c r="E124" s="20">
        <f t="shared" si="30"/>
        <v>588.03649973611209</v>
      </c>
      <c r="F124" s="26">
        <f t="shared" si="31"/>
        <v>962457.20468474308</v>
      </c>
      <c r="G124" s="27">
        <f t="shared" si="27"/>
        <v>0.1181</v>
      </c>
      <c r="H124" s="28">
        <f t="shared" si="36"/>
        <v>10066.006748393362</v>
      </c>
      <c r="I124" s="20">
        <f t="shared" si="37"/>
        <v>10066.006748393362</v>
      </c>
      <c r="J124" s="28">
        <f t="shared" si="32"/>
        <v>7412.1750787693318</v>
      </c>
      <c r="K124" s="20">
        <f t="shared" si="33"/>
        <v>7412.1750787693318</v>
      </c>
    </row>
    <row r="125" spans="1:11" ht="11.1" customHeight="1">
      <c r="A125" s="25">
        <f t="shared" si="34"/>
        <v>72</v>
      </c>
      <c r="B125" s="29">
        <f t="shared" si="35"/>
        <v>962457.20468474308</v>
      </c>
      <c r="C125" s="20">
        <f t="shared" si="28"/>
        <v>10066.006748393362</v>
      </c>
      <c r="D125" s="20">
        <f t="shared" si="29"/>
        <v>9472.1829894390121</v>
      </c>
      <c r="E125" s="20">
        <f t="shared" si="30"/>
        <v>593.82375895434961</v>
      </c>
      <c r="F125" s="26">
        <f t="shared" si="31"/>
        <v>961863.38092578878</v>
      </c>
      <c r="G125" s="27">
        <f t="shared" si="27"/>
        <v>0.1181</v>
      </c>
      <c r="H125" s="28">
        <f t="shared" si="36"/>
        <v>10066.006748393362</v>
      </c>
      <c r="I125" s="20">
        <f t="shared" si="37"/>
        <v>10066.006748393362</v>
      </c>
      <c r="J125" s="28">
        <f t="shared" si="32"/>
        <v>7413.7955113504377</v>
      </c>
      <c r="K125" s="20">
        <f t="shared" si="33"/>
        <v>7413.7955113504377</v>
      </c>
    </row>
    <row r="126" spans="1:11" ht="11.1" customHeight="1">
      <c r="A126" s="25">
        <f t="shared" si="34"/>
        <v>73</v>
      </c>
      <c r="B126" s="29">
        <f t="shared" si="35"/>
        <v>961863.38092578878</v>
      </c>
      <c r="C126" s="20">
        <f>IF(A126&gt;B$6*12,0,PMT(G126/12,B$6*12-(A126-1),-F125))</f>
        <v>10305.130812382193</v>
      </c>
      <c r="D126" s="20">
        <f t="shared" si="29"/>
        <v>9738.8667318736116</v>
      </c>
      <c r="E126" s="20">
        <f t="shared" si="30"/>
        <v>566.26408050858117</v>
      </c>
      <c r="F126" s="26">
        <f t="shared" si="31"/>
        <v>961297.11684528016</v>
      </c>
      <c r="G126" s="27">
        <f t="shared" ref="G126:G137" si="38">B$23</f>
        <v>0.1215</v>
      </c>
      <c r="H126" s="28">
        <f t="shared" si="36"/>
        <v>10305.130812382193</v>
      </c>
      <c r="I126" s="20">
        <f t="shared" si="37"/>
        <v>10305.130812382193</v>
      </c>
      <c r="J126" s="28">
        <f t="shared" si="32"/>
        <v>7578.2481274575812</v>
      </c>
      <c r="K126" s="20">
        <f t="shared" si="33"/>
        <v>7578.2481274575812</v>
      </c>
    </row>
    <row r="127" spans="1:11" ht="11.1" customHeight="1">
      <c r="A127" s="25">
        <f t="shared" si="34"/>
        <v>74</v>
      </c>
      <c r="B127" s="29">
        <f t="shared" si="35"/>
        <v>961297.11684528016</v>
      </c>
      <c r="C127" s="20">
        <f t="shared" ref="C127:C137" si="39">C126</f>
        <v>10305.130812382193</v>
      </c>
      <c r="D127" s="20">
        <f t="shared" si="29"/>
        <v>9733.1333080584609</v>
      </c>
      <c r="E127" s="20">
        <f t="shared" si="30"/>
        <v>571.99750432373185</v>
      </c>
      <c r="F127" s="26">
        <f t="shared" si="31"/>
        <v>960725.11934095644</v>
      </c>
      <c r="G127" s="27">
        <f t="shared" si="38"/>
        <v>0.1215</v>
      </c>
      <c r="H127" s="28">
        <f t="shared" si="36"/>
        <v>10305.130812382193</v>
      </c>
      <c r="I127" s="20">
        <f t="shared" si="37"/>
        <v>10305.130812382193</v>
      </c>
      <c r="J127" s="28">
        <f t="shared" si="32"/>
        <v>7579.8534861258231</v>
      </c>
      <c r="K127" s="20">
        <f t="shared" si="33"/>
        <v>7579.8534861258231</v>
      </c>
    </row>
    <row r="128" spans="1:11" ht="11.1" customHeight="1">
      <c r="A128" s="25">
        <f t="shared" si="34"/>
        <v>75</v>
      </c>
      <c r="B128" s="29">
        <f t="shared" si="35"/>
        <v>960725.11934095644</v>
      </c>
      <c r="C128" s="20">
        <f t="shared" si="39"/>
        <v>10305.130812382193</v>
      </c>
      <c r="D128" s="20">
        <f t="shared" si="29"/>
        <v>9727.3418333271838</v>
      </c>
      <c r="E128" s="20">
        <f t="shared" si="30"/>
        <v>577.78897905500889</v>
      </c>
      <c r="F128" s="26">
        <f t="shared" si="31"/>
        <v>960147.33036190143</v>
      </c>
      <c r="G128" s="27">
        <f t="shared" si="38"/>
        <v>0.1215</v>
      </c>
      <c r="H128" s="28">
        <f t="shared" si="36"/>
        <v>10305.130812382193</v>
      </c>
      <c r="I128" s="20">
        <f t="shared" si="37"/>
        <v>10305.130812382193</v>
      </c>
      <c r="J128" s="28">
        <f t="shared" si="32"/>
        <v>7581.4750990505809</v>
      </c>
      <c r="K128" s="20">
        <f t="shared" si="33"/>
        <v>7581.4750990505809</v>
      </c>
    </row>
    <row r="129" spans="1:11" ht="11.1" customHeight="1">
      <c r="A129" s="25">
        <f t="shared" si="34"/>
        <v>76</v>
      </c>
      <c r="B129" s="29">
        <f t="shared" si="35"/>
        <v>960147.33036190143</v>
      </c>
      <c r="C129" s="20">
        <f t="shared" si="39"/>
        <v>10305.130812382193</v>
      </c>
      <c r="D129" s="20">
        <f t="shared" si="29"/>
        <v>9721.4917199142528</v>
      </c>
      <c r="E129" s="20">
        <f t="shared" si="30"/>
        <v>583.63909246793992</v>
      </c>
      <c r="F129" s="26">
        <f t="shared" si="31"/>
        <v>959563.69126943348</v>
      </c>
      <c r="G129" s="27">
        <f t="shared" si="38"/>
        <v>0.1215</v>
      </c>
      <c r="H129" s="28">
        <f t="shared" si="36"/>
        <v>10305.130812382193</v>
      </c>
      <c r="I129" s="20">
        <f t="shared" si="37"/>
        <v>10305.130812382193</v>
      </c>
      <c r="J129" s="28">
        <f t="shared" si="32"/>
        <v>7583.1131308062013</v>
      </c>
      <c r="K129" s="20">
        <f t="shared" si="33"/>
        <v>7583.1131308062013</v>
      </c>
    </row>
    <row r="130" spans="1:11" ht="11.1" customHeight="1">
      <c r="A130" s="25">
        <f t="shared" si="34"/>
        <v>77</v>
      </c>
      <c r="B130" s="29">
        <f t="shared" si="35"/>
        <v>959563.69126943348</v>
      </c>
      <c r="C130" s="20">
        <f t="shared" si="39"/>
        <v>10305.130812382193</v>
      </c>
      <c r="D130" s="20">
        <f t="shared" si="29"/>
        <v>9715.5823741030126</v>
      </c>
      <c r="E130" s="20">
        <f t="shared" si="30"/>
        <v>589.54843827918012</v>
      </c>
      <c r="F130" s="26">
        <f t="shared" si="31"/>
        <v>958974.14283115428</v>
      </c>
      <c r="G130" s="27">
        <f t="shared" si="38"/>
        <v>0.1215</v>
      </c>
      <c r="H130" s="28">
        <f t="shared" si="36"/>
        <v>10305.130812382193</v>
      </c>
      <c r="I130" s="20">
        <f t="shared" si="37"/>
        <v>10305.130812382193</v>
      </c>
      <c r="J130" s="28">
        <f t="shared" si="32"/>
        <v>7584.7677476333483</v>
      </c>
      <c r="K130" s="20">
        <f t="shared" si="33"/>
        <v>7584.7677476333483</v>
      </c>
    </row>
    <row r="131" spans="1:11" ht="11.1" customHeight="1">
      <c r="A131" s="25">
        <f t="shared" si="34"/>
        <v>78</v>
      </c>
      <c r="B131" s="29">
        <f t="shared" si="35"/>
        <v>958974.14283115428</v>
      </c>
      <c r="C131" s="20">
        <f t="shared" si="39"/>
        <v>10305.130812382193</v>
      </c>
      <c r="D131" s="20">
        <f t="shared" si="29"/>
        <v>9709.6131961654373</v>
      </c>
      <c r="E131" s="20">
        <f t="shared" si="30"/>
        <v>595.51761621675541</v>
      </c>
      <c r="F131" s="26">
        <f t="shared" si="31"/>
        <v>958378.62521493749</v>
      </c>
      <c r="G131" s="27">
        <f t="shared" si="38"/>
        <v>0.1215</v>
      </c>
      <c r="H131" s="28">
        <f t="shared" si="36"/>
        <v>10305.130812382193</v>
      </c>
      <c r="I131" s="20">
        <f t="shared" si="37"/>
        <v>10305.130812382193</v>
      </c>
      <c r="J131" s="28">
        <f t="shared" si="32"/>
        <v>7586.4391174558696</v>
      </c>
      <c r="K131" s="20">
        <f t="shared" si="33"/>
        <v>7586.4391174558696</v>
      </c>
    </row>
    <row r="132" spans="1:11" ht="11.1" customHeight="1">
      <c r="A132" s="25">
        <f t="shared" si="34"/>
        <v>79</v>
      </c>
      <c r="B132" s="29">
        <f t="shared" si="35"/>
        <v>958378.62521493749</v>
      </c>
      <c r="C132" s="20">
        <f t="shared" si="39"/>
        <v>10305.130812382193</v>
      </c>
      <c r="D132" s="20">
        <f t="shared" si="29"/>
        <v>9703.5835803012415</v>
      </c>
      <c r="E132" s="20">
        <f t="shared" si="30"/>
        <v>601.54723208095129</v>
      </c>
      <c r="F132" s="26">
        <f t="shared" si="31"/>
        <v>957777.07798285654</v>
      </c>
      <c r="G132" s="27">
        <f t="shared" si="38"/>
        <v>0.1215</v>
      </c>
      <c r="H132" s="28">
        <f t="shared" si="36"/>
        <v>10305.130812382193</v>
      </c>
      <c r="I132" s="20">
        <f t="shared" si="37"/>
        <v>10305.130812382193</v>
      </c>
      <c r="J132" s="28">
        <f t="shared" si="32"/>
        <v>7588.1274098978447</v>
      </c>
      <c r="K132" s="20">
        <f t="shared" si="33"/>
        <v>7588.1274098978447</v>
      </c>
    </row>
    <row r="133" spans="1:11" ht="11.1" customHeight="1">
      <c r="A133" s="25">
        <f t="shared" si="34"/>
        <v>80</v>
      </c>
      <c r="B133" s="29">
        <f t="shared" si="35"/>
        <v>957777.07798285654</v>
      </c>
      <c r="C133" s="20">
        <f t="shared" si="39"/>
        <v>10305.130812382193</v>
      </c>
      <c r="D133" s="20">
        <f t="shared" si="29"/>
        <v>9697.4929145764218</v>
      </c>
      <c r="E133" s="20">
        <f t="shared" si="30"/>
        <v>607.63789780577099</v>
      </c>
      <c r="F133" s="26">
        <f t="shared" si="31"/>
        <v>957169.44008505077</v>
      </c>
      <c r="G133" s="27">
        <f t="shared" si="38"/>
        <v>0.1215</v>
      </c>
      <c r="H133" s="28">
        <f t="shared" si="36"/>
        <v>10305.130812382193</v>
      </c>
      <c r="I133" s="20">
        <f t="shared" si="37"/>
        <v>10305.130812382193</v>
      </c>
      <c r="J133" s="28">
        <f t="shared" si="32"/>
        <v>7589.8327963007941</v>
      </c>
      <c r="K133" s="20">
        <f t="shared" si="33"/>
        <v>7589.8327963007941</v>
      </c>
    </row>
    <row r="134" spans="1:11" ht="11.1" customHeight="1">
      <c r="A134" s="25">
        <f t="shared" si="34"/>
        <v>81</v>
      </c>
      <c r="B134" s="29">
        <f t="shared" si="35"/>
        <v>957169.44008505077</v>
      </c>
      <c r="C134" s="20">
        <f t="shared" si="39"/>
        <v>10305.130812382193</v>
      </c>
      <c r="D134" s="20">
        <f t="shared" si="29"/>
        <v>9691.3405808611387</v>
      </c>
      <c r="E134" s="20">
        <f t="shared" si="30"/>
        <v>613.79023152105401</v>
      </c>
      <c r="F134" s="26">
        <f t="shared" si="31"/>
        <v>956555.64985352976</v>
      </c>
      <c r="G134" s="27">
        <f t="shared" si="38"/>
        <v>0.1215</v>
      </c>
      <c r="H134" s="28">
        <f t="shared" si="36"/>
        <v>10305.130812382193</v>
      </c>
      <c r="I134" s="20">
        <f t="shared" si="37"/>
        <v>10305.130812382193</v>
      </c>
      <c r="J134" s="28">
        <f t="shared" si="32"/>
        <v>7591.555449741074</v>
      </c>
      <c r="K134" s="20">
        <f t="shared" si="33"/>
        <v>7591.555449741074</v>
      </c>
    </row>
    <row r="135" spans="1:11" ht="11.1" customHeight="1">
      <c r="A135" s="25">
        <f t="shared" si="34"/>
        <v>82</v>
      </c>
      <c r="B135" s="29">
        <f t="shared" si="35"/>
        <v>956555.64985352976</v>
      </c>
      <c r="C135" s="20">
        <f t="shared" si="39"/>
        <v>10305.130812382193</v>
      </c>
      <c r="D135" s="20">
        <f t="shared" si="29"/>
        <v>9685.1259547669888</v>
      </c>
      <c r="E135" s="20">
        <f t="shared" si="30"/>
        <v>620.00485761520395</v>
      </c>
      <c r="F135" s="26">
        <f t="shared" si="31"/>
        <v>955935.64499591454</v>
      </c>
      <c r="G135" s="27">
        <f t="shared" si="38"/>
        <v>0.1215</v>
      </c>
      <c r="H135" s="28">
        <f t="shared" si="36"/>
        <v>10305.130812382193</v>
      </c>
      <c r="I135" s="20">
        <f t="shared" si="37"/>
        <v>10305.130812382193</v>
      </c>
      <c r="J135" s="28">
        <f t="shared" si="32"/>
        <v>7593.2955450474356</v>
      </c>
      <c r="K135" s="20">
        <f t="shared" si="33"/>
        <v>7593.2955450474356</v>
      </c>
    </row>
    <row r="136" spans="1:11" ht="11.1" customHeight="1">
      <c r="A136" s="25">
        <f t="shared" si="34"/>
        <v>83</v>
      </c>
      <c r="B136" s="29">
        <f t="shared" si="35"/>
        <v>955935.64499591454</v>
      </c>
      <c r="C136" s="20">
        <f t="shared" si="39"/>
        <v>10305.130812382193</v>
      </c>
      <c r="D136" s="20">
        <f t="shared" si="29"/>
        <v>9678.8484055836343</v>
      </c>
      <c r="E136" s="20">
        <f t="shared" si="30"/>
        <v>626.28240679855844</v>
      </c>
      <c r="F136" s="26">
        <f t="shared" si="31"/>
        <v>955309.36258911598</v>
      </c>
      <c r="G136" s="27">
        <f t="shared" si="38"/>
        <v>0.1215</v>
      </c>
      <c r="H136" s="28">
        <f t="shared" si="36"/>
        <v>10305.130812382193</v>
      </c>
      <c r="I136" s="20">
        <f t="shared" si="37"/>
        <v>10305.130812382193</v>
      </c>
      <c r="J136" s="28">
        <f t="shared" si="32"/>
        <v>7595.0532588187743</v>
      </c>
      <c r="K136" s="20">
        <f t="shared" si="33"/>
        <v>7595.0532588187743</v>
      </c>
    </row>
    <row r="137" spans="1:11" ht="11.1" customHeight="1">
      <c r="A137" s="25">
        <f t="shared" si="34"/>
        <v>84</v>
      </c>
      <c r="B137" s="29">
        <f t="shared" si="35"/>
        <v>955309.36258911598</v>
      </c>
      <c r="C137" s="20">
        <f t="shared" si="39"/>
        <v>10305.130812382193</v>
      </c>
      <c r="D137" s="20">
        <f t="shared" si="29"/>
        <v>9672.5072962147988</v>
      </c>
      <c r="E137" s="20">
        <f t="shared" si="30"/>
        <v>632.62351616739397</v>
      </c>
      <c r="F137" s="26">
        <f t="shared" si="31"/>
        <v>954676.73907294858</v>
      </c>
      <c r="G137" s="27">
        <f t="shared" si="38"/>
        <v>0.1215</v>
      </c>
      <c r="H137" s="28">
        <f t="shared" si="36"/>
        <v>10305.130812382193</v>
      </c>
      <c r="I137" s="20">
        <f t="shared" si="37"/>
        <v>10305.130812382193</v>
      </c>
      <c r="J137" s="28">
        <f t="shared" si="32"/>
        <v>7596.8287694420487</v>
      </c>
      <c r="K137" s="20">
        <f t="shared" si="33"/>
        <v>7596.8287694420487</v>
      </c>
    </row>
    <row r="138" spans="1:11" ht="11.1" customHeight="1">
      <c r="A138" s="25">
        <f t="shared" si="34"/>
        <v>85</v>
      </c>
      <c r="B138" s="29">
        <f t="shared" si="35"/>
        <v>954676.73907294858</v>
      </c>
      <c r="C138" s="20">
        <f>IF(A138&gt;B$6*12,0,PMT(G138/12,B$6*12-(A138-1),-F137))</f>
        <v>10416.202170932755</v>
      </c>
      <c r="D138" s="20">
        <f t="shared" si="29"/>
        <v>9793.3922149899972</v>
      </c>
      <c r="E138" s="20">
        <f t="shared" si="30"/>
        <v>622.80995594275737</v>
      </c>
      <c r="F138" s="26">
        <f t="shared" si="31"/>
        <v>954053.92911700578</v>
      </c>
      <c r="G138" s="27">
        <f t="shared" ref="G138:G149" si="40">B$24</f>
        <v>0.1231</v>
      </c>
      <c r="H138" s="28">
        <f t="shared" si="36"/>
        <v>10416.202170932755</v>
      </c>
      <c r="I138" s="20">
        <f t="shared" si="37"/>
        <v>10416.202170932755</v>
      </c>
      <c r="J138" s="28">
        <f t="shared" si="32"/>
        <v>7674.0523507355556</v>
      </c>
      <c r="K138" s="20">
        <f t="shared" si="33"/>
        <v>7674.0523507355556</v>
      </c>
    </row>
    <row r="139" spans="1:11" ht="11.1" customHeight="1">
      <c r="A139" s="25">
        <f t="shared" si="34"/>
        <v>86</v>
      </c>
      <c r="B139" s="29">
        <f t="shared" si="35"/>
        <v>954053.92911700578</v>
      </c>
      <c r="C139" s="20">
        <f t="shared" ref="C139:C149" si="41">C138</f>
        <v>10416.202170932755</v>
      </c>
      <c r="D139" s="20">
        <f t="shared" si="29"/>
        <v>9787.0032228586188</v>
      </c>
      <c r="E139" s="20">
        <f t="shared" si="30"/>
        <v>629.19894807413584</v>
      </c>
      <c r="F139" s="26">
        <f t="shared" si="31"/>
        <v>953424.73016893165</v>
      </c>
      <c r="G139" s="27">
        <f t="shared" si="40"/>
        <v>0.1231</v>
      </c>
      <c r="H139" s="28">
        <f t="shared" si="36"/>
        <v>10416.202170932755</v>
      </c>
      <c r="I139" s="20">
        <f t="shared" si="37"/>
        <v>10416.202170932755</v>
      </c>
      <c r="J139" s="28">
        <f t="shared" si="32"/>
        <v>7675.841268532341</v>
      </c>
      <c r="K139" s="20">
        <f t="shared" si="33"/>
        <v>7675.841268532341</v>
      </c>
    </row>
    <row r="140" spans="1:11" ht="11.1" customHeight="1">
      <c r="A140" s="25">
        <f t="shared" si="34"/>
        <v>87</v>
      </c>
      <c r="B140" s="29">
        <f t="shared" si="35"/>
        <v>953424.73016893165</v>
      </c>
      <c r="C140" s="20">
        <f t="shared" si="41"/>
        <v>10416.202170932755</v>
      </c>
      <c r="D140" s="20">
        <f t="shared" si="29"/>
        <v>9780.548690316291</v>
      </c>
      <c r="E140" s="20">
        <f t="shared" si="30"/>
        <v>635.65348061646364</v>
      </c>
      <c r="F140" s="26">
        <f t="shared" si="31"/>
        <v>952789.07668831514</v>
      </c>
      <c r="G140" s="27">
        <f t="shared" si="40"/>
        <v>0.1231</v>
      </c>
      <c r="H140" s="28">
        <f t="shared" si="36"/>
        <v>10416.202170932755</v>
      </c>
      <c r="I140" s="20">
        <f t="shared" si="37"/>
        <v>10416.202170932755</v>
      </c>
      <c r="J140" s="28">
        <f t="shared" si="32"/>
        <v>7677.6485376441924</v>
      </c>
      <c r="K140" s="20">
        <f t="shared" si="33"/>
        <v>7677.6485376441924</v>
      </c>
    </row>
    <row r="141" spans="1:11" ht="11.1" customHeight="1">
      <c r="A141" s="25">
        <f t="shared" si="34"/>
        <v>88</v>
      </c>
      <c r="B141" s="29">
        <f t="shared" si="35"/>
        <v>952789.07668831514</v>
      </c>
      <c r="C141" s="20">
        <f t="shared" si="41"/>
        <v>10416.202170932755</v>
      </c>
      <c r="D141" s="20">
        <f t="shared" si="29"/>
        <v>9774.0279450276339</v>
      </c>
      <c r="E141" s="20">
        <f t="shared" si="30"/>
        <v>642.17422590512069</v>
      </c>
      <c r="F141" s="26">
        <f t="shared" si="31"/>
        <v>952146.90246241004</v>
      </c>
      <c r="G141" s="27">
        <f t="shared" si="40"/>
        <v>0.1231</v>
      </c>
      <c r="H141" s="28">
        <f t="shared" si="36"/>
        <v>10416.202170932755</v>
      </c>
      <c r="I141" s="20">
        <f t="shared" si="37"/>
        <v>10416.202170932755</v>
      </c>
      <c r="J141" s="28">
        <f t="shared" si="32"/>
        <v>7679.474346325017</v>
      </c>
      <c r="K141" s="20">
        <f t="shared" si="33"/>
        <v>7679.474346325017</v>
      </c>
    </row>
    <row r="142" spans="1:11" ht="11.1" customHeight="1">
      <c r="A142" s="25">
        <f t="shared" si="34"/>
        <v>89</v>
      </c>
      <c r="B142" s="29">
        <f t="shared" si="35"/>
        <v>952146.90246241004</v>
      </c>
      <c r="C142" s="20">
        <f t="shared" si="41"/>
        <v>10416.202170932755</v>
      </c>
      <c r="D142" s="20">
        <f t="shared" si="29"/>
        <v>9767.4403077602237</v>
      </c>
      <c r="E142" s="20">
        <f t="shared" si="30"/>
        <v>648.76186317253087</v>
      </c>
      <c r="F142" s="26">
        <f t="shared" si="31"/>
        <v>951498.14059923752</v>
      </c>
      <c r="G142" s="27">
        <f t="shared" si="40"/>
        <v>0.1231</v>
      </c>
      <c r="H142" s="28">
        <f t="shared" si="36"/>
        <v>10416.202170932755</v>
      </c>
      <c r="I142" s="20">
        <f t="shared" si="37"/>
        <v>10416.202170932755</v>
      </c>
      <c r="J142" s="28">
        <f t="shared" si="32"/>
        <v>7681.3188847598922</v>
      </c>
      <c r="K142" s="20">
        <f t="shared" si="33"/>
        <v>7681.3188847598922</v>
      </c>
    </row>
    <row r="143" spans="1:11" ht="11.1" customHeight="1">
      <c r="A143" s="25">
        <f t="shared" si="34"/>
        <v>90</v>
      </c>
      <c r="B143" s="29">
        <f t="shared" si="35"/>
        <v>951498.14059923752</v>
      </c>
      <c r="C143" s="20">
        <f t="shared" si="41"/>
        <v>10416.202170932755</v>
      </c>
      <c r="D143" s="20">
        <f t="shared" si="29"/>
        <v>9760.7850923138449</v>
      </c>
      <c r="E143" s="20">
        <f t="shared" si="30"/>
        <v>655.41707861890973</v>
      </c>
      <c r="F143" s="26">
        <f t="shared" si="31"/>
        <v>950842.72352061863</v>
      </c>
      <c r="G143" s="27">
        <f t="shared" si="40"/>
        <v>0.1231</v>
      </c>
      <c r="H143" s="28">
        <f t="shared" si="36"/>
        <v>10416.202170932755</v>
      </c>
      <c r="I143" s="20">
        <f t="shared" si="37"/>
        <v>10416.202170932755</v>
      </c>
      <c r="J143" s="28">
        <f t="shared" si="32"/>
        <v>7683.1823450848779</v>
      </c>
      <c r="K143" s="20">
        <f t="shared" si="33"/>
        <v>7683.1823450848779</v>
      </c>
    </row>
    <row r="144" spans="1:11" ht="11.1" customHeight="1">
      <c r="A144" s="25">
        <f t="shared" si="34"/>
        <v>91</v>
      </c>
      <c r="B144" s="29">
        <f t="shared" si="35"/>
        <v>950842.72352061863</v>
      </c>
      <c r="C144" s="20">
        <f t="shared" si="41"/>
        <v>10416.202170932755</v>
      </c>
      <c r="D144" s="20">
        <f t="shared" si="29"/>
        <v>9754.0616054490129</v>
      </c>
      <c r="E144" s="20">
        <f t="shared" si="30"/>
        <v>662.14056548374174</v>
      </c>
      <c r="F144" s="26">
        <f t="shared" si="31"/>
        <v>950180.58295513492</v>
      </c>
      <c r="G144" s="27">
        <f t="shared" si="40"/>
        <v>0.1231</v>
      </c>
      <c r="H144" s="28">
        <f t="shared" si="36"/>
        <v>10416.202170932755</v>
      </c>
      <c r="I144" s="20">
        <f t="shared" si="37"/>
        <v>10416.202170932755</v>
      </c>
      <c r="J144" s="28">
        <f t="shared" si="32"/>
        <v>7685.0649214070309</v>
      </c>
      <c r="K144" s="20">
        <f t="shared" si="33"/>
        <v>7685.0649214070309</v>
      </c>
    </row>
    <row r="145" spans="1:11" ht="11.1" customHeight="1">
      <c r="A145" s="25">
        <f t="shared" si="34"/>
        <v>92</v>
      </c>
      <c r="B145" s="29">
        <f t="shared" si="35"/>
        <v>950180.58295513492</v>
      </c>
      <c r="C145" s="20">
        <f t="shared" si="41"/>
        <v>10416.202170932755</v>
      </c>
      <c r="D145" s="20">
        <f t="shared" si="29"/>
        <v>9747.2691468147586</v>
      </c>
      <c r="E145" s="20">
        <f t="shared" si="30"/>
        <v>668.93302411799596</v>
      </c>
      <c r="F145" s="26">
        <f t="shared" si="31"/>
        <v>949511.64993101696</v>
      </c>
      <c r="G145" s="27">
        <f t="shared" si="40"/>
        <v>0.1231</v>
      </c>
      <c r="H145" s="28">
        <f t="shared" si="36"/>
        <v>10416.202170932755</v>
      </c>
      <c r="I145" s="20">
        <f t="shared" si="37"/>
        <v>10416.202170932755</v>
      </c>
      <c r="J145" s="28">
        <f t="shared" si="32"/>
        <v>7686.966809824622</v>
      </c>
      <c r="K145" s="20">
        <f t="shared" si="33"/>
        <v>7686.966809824622</v>
      </c>
    </row>
    <row r="146" spans="1:11" ht="11.1" customHeight="1">
      <c r="A146" s="25">
        <f t="shared" si="34"/>
        <v>93</v>
      </c>
      <c r="B146" s="29">
        <f t="shared" si="35"/>
        <v>949511.64993101696</v>
      </c>
      <c r="C146" s="20">
        <f t="shared" si="41"/>
        <v>10416.202170932755</v>
      </c>
      <c r="D146" s="20">
        <f t="shared" si="29"/>
        <v>9740.4070088756835</v>
      </c>
      <c r="E146" s="20">
        <f t="shared" si="30"/>
        <v>675.79516205707114</v>
      </c>
      <c r="F146" s="26">
        <f t="shared" si="31"/>
        <v>948835.85476895992</v>
      </c>
      <c r="G146" s="27">
        <f t="shared" si="40"/>
        <v>0.1231</v>
      </c>
      <c r="H146" s="28">
        <f t="shared" si="36"/>
        <v>10416.202170932755</v>
      </c>
      <c r="I146" s="20">
        <f t="shared" si="37"/>
        <v>10416.202170932755</v>
      </c>
      <c r="J146" s="28">
        <f t="shared" si="32"/>
        <v>7688.8882084475626</v>
      </c>
      <c r="K146" s="20">
        <f t="shared" si="33"/>
        <v>7688.8882084475626</v>
      </c>
    </row>
    <row r="147" spans="1:11" ht="11.1" customHeight="1">
      <c r="A147" s="25">
        <f t="shared" si="34"/>
        <v>94</v>
      </c>
      <c r="B147" s="29">
        <f t="shared" si="35"/>
        <v>948835.85476895992</v>
      </c>
      <c r="C147" s="20">
        <f t="shared" si="41"/>
        <v>10416.202170932755</v>
      </c>
      <c r="D147" s="20">
        <f t="shared" si="29"/>
        <v>9733.4744768382461</v>
      </c>
      <c r="E147" s="20">
        <f t="shared" si="30"/>
        <v>682.72769409450848</v>
      </c>
      <c r="F147" s="26">
        <f t="shared" si="31"/>
        <v>948153.12707486539</v>
      </c>
      <c r="G147" s="27">
        <f t="shared" si="40"/>
        <v>0.1231</v>
      </c>
      <c r="H147" s="28">
        <f t="shared" si="36"/>
        <v>10416.202170932755</v>
      </c>
      <c r="I147" s="20">
        <f t="shared" si="37"/>
        <v>10416.202170932755</v>
      </c>
      <c r="J147" s="28">
        <f t="shared" si="32"/>
        <v>7690.8293174180453</v>
      </c>
      <c r="K147" s="20">
        <f t="shared" si="33"/>
        <v>7690.8293174180453</v>
      </c>
    </row>
    <row r="148" spans="1:11" ht="11.1" customHeight="1">
      <c r="A148" s="25">
        <f t="shared" si="34"/>
        <v>95</v>
      </c>
      <c r="B148" s="29">
        <f t="shared" si="35"/>
        <v>948153.12707486539</v>
      </c>
      <c r="C148" s="20">
        <f t="shared" si="41"/>
        <v>10416.202170932755</v>
      </c>
      <c r="D148" s="20">
        <f t="shared" si="29"/>
        <v>9726.4708285763281</v>
      </c>
      <c r="E148" s="20">
        <f t="shared" si="30"/>
        <v>689.73134235642647</v>
      </c>
      <c r="F148" s="26">
        <f t="shared" si="31"/>
        <v>947463.39573250897</v>
      </c>
      <c r="G148" s="27">
        <f t="shared" si="40"/>
        <v>0.1231</v>
      </c>
      <c r="H148" s="28">
        <f t="shared" si="36"/>
        <v>10416.202170932755</v>
      </c>
      <c r="I148" s="20">
        <f t="shared" si="37"/>
        <v>10416.202170932755</v>
      </c>
      <c r="J148" s="28">
        <f t="shared" si="32"/>
        <v>7692.7903389313824</v>
      </c>
      <c r="K148" s="20">
        <f t="shared" si="33"/>
        <v>7692.7903389313824</v>
      </c>
    </row>
    <row r="149" spans="1:11" ht="11.1" customHeight="1">
      <c r="A149" s="25">
        <f t="shared" si="34"/>
        <v>96</v>
      </c>
      <c r="B149" s="29">
        <f t="shared" si="35"/>
        <v>947463.39573250897</v>
      </c>
      <c r="C149" s="20">
        <f t="shared" si="41"/>
        <v>10416.202170932755</v>
      </c>
      <c r="D149" s="20">
        <f t="shared" si="29"/>
        <v>9719.3953345559876</v>
      </c>
      <c r="E149" s="20">
        <f t="shared" si="30"/>
        <v>696.80683637676702</v>
      </c>
      <c r="F149" s="26">
        <f t="shared" si="31"/>
        <v>946766.58889613219</v>
      </c>
      <c r="G149" s="27">
        <f t="shared" si="40"/>
        <v>0.1231</v>
      </c>
      <c r="H149" s="28">
        <f t="shared" si="36"/>
        <v>10416.202170932755</v>
      </c>
      <c r="I149" s="20">
        <f t="shared" si="37"/>
        <v>10416.202170932755</v>
      </c>
      <c r="J149" s="28">
        <f t="shared" si="32"/>
        <v>7694.771477257078</v>
      </c>
      <c r="K149" s="20">
        <f t="shared" si="33"/>
        <v>7694.771477257078</v>
      </c>
    </row>
    <row r="150" spans="1:11" ht="11.1" customHeight="1">
      <c r="A150" s="25">
        <f t="shared" si="34"/>
        <v>97</v>
      </c>
      <c r="B150" s="29">
        <f t="shared" si="35"/>
        <v>946766.58889613219</v>
      </c>
      <c r="C150" s="20">
        <f>IF(A150&gt;B$6*12,0,PMT(G150/12,B$6*12-(A150-1),-F149))</f>
        <v>10545.992997957674</v>
      </c>
      <c r="D150" s="20">
        <f t="shared" si="29"/>
        <v>9862.1519676680437</v>
      </c>
      <c r="E150" s="20">
        <f t="shared" si="30"/>
        <v>683.84103028963</v>
      </c>
      <c r="F150" s="26">
        <f t="shared" si="31"/>
        <v>946082.74786584254</v>
      </c>
      <c r="G150" s="27">
        <f t="shared" ref="G150:G161" si="42">B$25</f>
        <v>0.125</v>
      </c>
      <c r="H150" s="28">
        <f t="shared" si="36"/>
        <v>10545.992997957674</v>
      </c>
      <c r="I150" s="20">
        <f t="shared" si="37"/>
        <v>10545.992997957674</v>
      </c>
      <c r="J150" s="28">
        <f t="shared" si="32"/>
        <v>7784.5904470106216</v>
      </c>
      <c r="K150" s="20">
        <f t="shared" si="33"/>
        <v>7784.5904470106216</v>
      </c>
    </row>
    <row r="151" spans="1:11" ht="11.1" customHeight="1">
      <c r="A151" s="25">
        <f t="shared" si="34"/>
        <v>98</v>
      </c>
      <c r="B151" s="29">
        <f t="shared" si="35"/>
        <v>946082.74786584254</v>
      </c>
      <c r="C151" s="20">
        <f t="shared" ref="C151:C161" si="43">C150</f>
        <v>10545.992997957674</v>
      </c>
      <c r="D151" s="20">
        <f t="shared" si="29"/>
        <v>9855.0286236025258</v>
      </c>
      <c r="E151" s="20">
        <f t="shared" si="30"/>
        <v>690.96437435514781</v>
      </c>
      <c r="F151" s="26">
        <f t="shared" si="31"/>
        <v>945391.78349148738</v>
      </c>
      <c r="G151" s="27">
        <f t="shared" si="42"/>
        <v>0.125</v>
      </c>
      <c r="H151" s="28">
        <f t="shared" si="36"/>
        <v>10545.992997957674</v>
      </c>
      <c r="I151" s="20">
        <f t="shared" si="37"/>
        <v>10545.992997957674</v>
      </c>
      <c r="J151" s="28">
        <f t="shared" si="32"/>
        <v>7786.5849833489665</v>
      </c>
      <c r="K151" s="20">
        <f t="shared" si="33"/>
        <v>7786.5849833489665</v>
      </c>
    </row>
    <row r="152" spans="1:11" ht="11.1" customHeight="1">
      <c r="A152" s="25">
        <f t="shared" si="34"/>
        <v>99</v>
      </c>
      <c r="B152" s="29">
        <f t="shared" si="35"/>
        <v>945391.78349148738</v>
      </c>
      <c r="C152" s="20">
        <f t="shared" si="43"/>
        <v>10545.992997957674</v>
      </c>
      <c r="D152" s="20">
        <f t="shared" si="29"/>
        <v>9847.8310780363263</v>
      </c>
      <c r="E152" s="20">
        <f t="shared" si="30"/>
        <v>698.16191992134736</v>
      </c>
      <c r="F152" s="26">
        <f t="shared" si="31"/>
        <v>944693.62157156598</v>
      </c>
      <c r="G152" s="27">
        <f t="shared" si="42"/>
        <v>0.125</v>
      </c>
      <c r="H152" s="28">
        <f t="shared" si="36"/>
        <v>10545.992997957674</v>
      </c>
      <c r="I152" s="20">
        <f t="shared" si="37"/>
        <v>10545.992997957674</v>
      </c>
      <c r="J152" s="28">
        <f t="shared" si="32"/>
        <v>7788.6002961075019</v>
      </c>
      <c r="K152" s="20">
        <f t="shared" si="33"/>
        <v>7788.6002961075019</v>
      </c>
    </row>
    <row r="153" spans="1:11" ht="11.1" customHeight="1">
      <c r="A153" s="25">
        <f t="shared" si="34"/>
        <v>100</v>
      </c>
      <c r="B153" s="29">
        <f t="shared" si="35"/>
        <v>944693.62157156598</v>
      </c>
      <c r="C153" s="20">
        <f t="shared" si="43"/>
        <v>10545.992997957674</v>
      </c>
      <c r="D153" s="20">
        <f t="shared" si="29"/>
        <v>9840.5585580371462</v>
      </c>
      <c r="E153" s="20">
        <f t="shared" si="30"/>
        <v>705.43443992052744</v>
      </c>
      <c r="F153" s="26">
        <f t="shared" si="31"/>
        <v>943988.18713164551</v>
      </c>
      <c r="G153" s="27">
        <f t="shared" si="42"/>
        <v>0.125</v>
      </c>
      <c r="H153" s="28">
        <f t="shared" si="36"/>
        <v>10545.992997957674</v>
      </c>
      <c r="I153" s="20">
        <f t="shared" si="37"/>
        <v>10545.992997957674</v>
      </c>
      <c r="J153" s="28">
        <f t="shared" si="32"/>
        <v>7790.6366017072723</v>
      </c>
      <c r="K153" s="20">
        <f t="shared" si="33"/>
        <v>7790.6366017072723</v>
      </c>
    </row>
    <row r="154" spans="1:11" ht="11.1" customHeight="1">
      <c r="A154" s="25">
        <f t="shared" si="34"/>
        <v>101</v>
      </c>
      <c r="B154" s="29">
        <f t="shared" si="35"/>
        <v>943988.18713164551</v>
      </c>
      <c r="C154" s="20">
        <f t="shared" si="43"/>
        <v>10545.992997957674</v>
      </c>
      <c r="D154" s="20">
        <f t="shared" si="29"/>
        <v>9833.2102826213068</v>
      </c>
      <c r="E154" s="20">
        <f t="shared" si="30"/>
        <v>712.78271533636689</v>
      </c>
      <c r="F154" s="26">
        <f t="shared" si="31"/>
        <v>943275.40441630909</v>
      </c>
      <c r="G154" s="27">
        <f t="shared" si="42"/>
        <v>0.125</v>
      </c>
      <c r="H154" s="28">
        <f t="shared" si="36"/>
        <v>10545.992997957674</v>
      </c>
      <c r="I154" s="20">
        <f t="shared" si="37"/>
        <v>10545.992997957674</v>
      </c>
      <c r="J154" s="28">
        <f t="shared" si="32"/>
        <v>7792.694118823707</v>
      </c>
      <c r="K154" s="20">
        <f t="shared" si="33"/>
        <v>7792.694118823707</v>
      </c>
    </row>
    <row r="155" spans="1:11" ht="11.1" customHeight="1">
      <c r="A155" s="25">
        <f t="shared" si="34"/>
        <v>102</v>
      </c>
      <c r="B155" s="29">
        <f t="shared" si="35"/>
        <v>943275.40441630909</v>
      </c>
      <c r="C155" s="20">
        <f t="shared" si="43"/>
        <v>10545.992997957674</v>
      </c>
      <c r="D155" s="20">
        <f t="shared" si="29"/>
        <v>9825.7854626698863</v>
      </c>
      <c r="E155" s="20">
        <f t="shared" si="30"/>
        <v>720.20753528778732</v>
      </c>
      <c r="F155" s="26">
        <f t="shared" si="31"/>
        <v>942555.19688102126</v>
      </c>
      <c r="G155" s="27">
        <f t="shared" si="42"/>
        <v>0.125</v>
      </c>
      <c r="H155" s="28">
        <f t="shared" si="36"/>
        <v>10545.992997957674</v>
      </c>
      <c r="I155" s="20">
        <f t="shared" si="37"/>
        <v>10545.992997957674</v>
      </c>
      <c r="J155" s="28">
        <f t="shared" si="32"/>
        <v>7794.7730684101052</v>
      </c>
      <c r="K155" s="20">
        <f t="shared" si="33"/>
        <v>7794.7730684101052</v>
      </c>
    </row>
    <row r="156" spans="1:11" ht="11.1" customHeight="1">
      <c r="A156" s="25">
        <f t="shared" si="34"/>
        <v>103</v>
      </c>
      <c r="B156" s="29">
        <f t="shared" si="35"/>
        <v>942555.19688102126</v>
      </c>
      <c r="C156" s="20">
        <f t="shared" si="43"/>
        <v>10545.992997957674</v>
      </c>
      <c r="D156" s="20">
        <f t="shared" si="29"/>
        <v>9818.283300843972</v>
      </c>
      <c r="E156" s="20">
        <f t="shared" si="30"/>
        <v>727.70969711370162</v>
      </c>
      <c r="F156" s="26">
        <f t="shared" si="31"/>
        <v>941827.48718390753</v>
      </c>
      <c r="G156" s="27">
        <f t="shared" si="42"/>
        <v>0.125</v>
      </c>
      <c r="H156" s="28">
        <f t="shared" si="36"/>
        <v>10545.992997957674</v>
      </c>
      <c r="I156" s="20">
        <f t="shared" si="37"/>
        <v>10545.992997957674</v>
      </c>
      <c r="J156" s="28">
        <f t="shared" si="32"/>
        <v>7796.8736737213612</v>
      </c>
      <c r="K156" s="20">
        <f t="shared" si="33"/>
        <v>7796.8736737213612</v>
      </c>
    </row>
    <row r="157" spans="1:11" ht="11.1" customHeight="1">
      <c r="A157" s="25">
        <f t="shared" si="34"/>
        <v>104</v>
      </c>
      <c r="B157" s="29">
        <f t="shared" si="35"/>
        <v>941827.48718390753</v>
      </c>
      <c r="C157" s="20">
        <f t="shared" si="43"/>
        <v>10545.992997957674</v>
      </c>
      <c r="D157" s="20">
        <f t="shared" si="29"/>
        <v>9810.7029914990362</v>
      </c>
      <c r="E157" s="20">
        <f t="shared" si="30"/>
        <v>735.29000645863744</v>
      </c>
      <c r="F157" s="26">
        <f t="shared" si="31"/>
        <v>941092.19717744889</v>
      </c>
      <c r="G157" s="27">
        <f t="shared" si="42"/>
        <v>0.125</v>
      </c>
      <c r="H157" s="28">
        <f t="shared" si="36"/>
        <v>10545.992997957674</v>
      </c>
      <c r="I157" s="20">
        <f t="shared" si="37"/>
        <v>10545.992997957674</v>
      </c>
      <c r="J157" s="28">
        <f t="shared" si="32"/>
        <v>7798.9961603379434</v>
      </c>
      <c r="K157" s="20">
        <f t="shared" si="33"/>
        <v>7798.9961603379434</v>
      </c>
    </row>
    <row r="158" spans="1:11" ht="11.1" customHeight="1">
      <c r="A158" s="25">
        <f t="shared" si="34"/>
        <v>105</v>
      </c>
      <c r="B158" s="29">
        <f t="shared" si="35"/>
        <v>941092.19717744889</v>
      </c>
      <c r="C158" s="20">
        <f t="shared" si="43"/>
        <v>10545.992997957674</v>
      </c>
      <c r="D158" s="20">
        <f t="shared" si="29"/>
        <v>9803.0437205984254</v>
      </c>
      <c r="E158" s="20">
        <f t="shared" si="30"/>
        <v>742.9492773592483</v>
      </c>
      <c r="F158" s="26">
        <f t="shared" si="31"/>
        <v>940349.2479000896</v>
      </c>
      <c r="G158" s="27">
        <f t="shared" si="42"/>
        <v>0.125</v>
      </c>
      <c r="H158" s="28">
        <f t="shared" si="36"/>
        <v>10545.992997957674</v>
      </c>
      <c r="I158" s="20">
        <f t="shared" si="37"/>
        <v>10545.992997957674</v>
      </c>
      <c r="J158" s="28">
        <f t="shared" si="32"/>
        <v>7801.1407561901142</v>
      </c>
      <c r="K158" s="20">
        <f t="shared" si="33"/>
        <v>7801.1407561901142</v>
      </c>
    </row>
    <row r="159" spans="1:11" ht="11.1" customHeight="1">
      <c r="A159" s="25">
        <f t="shared" si="34"/>
        <v>106</v>
      </c>
      <c r="B159" s="29">
        <f t="shared" si="35"/>
        <v>940349.2479000896</v>
      </c>
      <c r="C159" s="20">
        <f t="shared" si="43"/>
        <v>10545.992997957674</v>
      </c>
      <c r="D159" s="20">
        <f t="shared" si="29"/>
        <v>9795.3046656259339</v>
      </c>
      <c r="E159" s="20">
        <f t="shared" si="30"/>
        <v>750.68833233173973</v>
      </c>
      <c r="F159" s="26">
        <f t="shared" si="31"/>
        <v>939598.55956775788</v>
      </c>
      <c r="G159" s="27">
        <f t="shared" si="42"/>
        <v>0.125</v>
      </c>
      <c r="H159" s="28">
        <f t="shared" si="36"/>
        <v>10545.992997957674</v>
      </c>
      <c r="I159" s="20">
        <f t="shared" si="37"/>
        <v>10545.992997957674</v>
      </c>
      <c r="J159" s="28">
        <f t="shared" si="32"/>
        <v>7803.3076915824113</v>
      </c>
      <c r="K159" s="20">
        <f t="shared" si="33"/>
        <v>7803.3076915824113</v>
      </c>
    </row>
    <row r="160" spans="1:11" ht="11.1" customHeight="1">
      <c r="A160" s="25">
        <f t="shared" si="34"/>
        <v>107</v>
      </c>
      <c r="B160" s="29">
        <f t="shared" si="35"/>
        <v>939598.55956775788</v>
      </c>
      <c r="C160" s="20">
        <f t="shared" si="43"/>
        <v>10545.992997957674</v>
      </c>
      <c r="D160" s="20">
        <f t="shared" si="29"/>
        <v>9787.4849954974779</v>
      </c>
      <c r="E160" s="20">
        <f t="shared" si="30"/>
        <v>758.50800246019571</v>
      </c>
      <c r="F160" s="26">
        <f t="shared" si="31"/>
        <v>938840.05156529765</v>
      </c>
      <c r="G160" s="27">
        <f t="shared" si="42"/>
        <v>0.125</v>
      </c>
      <c r="H160" s="28">
        <f t="shared" si="36"/>
        <v>10545.992997957674</v>
      </c>
      <c r="I160" s="20">
        <f t="shared" si="37"/>
        <v>10545.992997957674</v>
      </c>
      <c r="J160" s="28">
        <f t="shared" si="32"/>
        <v>7805.49719921838</v>
      </c>
      <c r="K160" s="20">
        <f t="shared" si="33"/>
        <v>7805.49719921838</v>
      </c>
    </row>
    <row r="161" spans="1:11" ht="11.1" customHeight="1">
      <c r="A161" s="25">
        <f t="shared" si="34"/>
        <v>108</v>
      </c>
      <c r="B161" s="29">
        <f t="shared" si="35"/>
        <v>938840.05156529765</v>
      </c>
      <c r="C161" s="20">
        <f t="shared" si="43"/>
        <v>10545.992997957674</v>
      </c>
      <c r="D161" s="20">
        <f t="shared" si="29"/>
        <v>9779.5838704718499</v>
      </c>
      <c r="E161" s="20">
        <f t="shared" si="30"/>
        <v>766.40912748582377</v>
      </c>
      <c r="F161" s="26">
        <f t="shared" si="31"/>
        <v>938073.64243781182</v>
      </c>
      <c r="G161" s="27">
        <f t="shared" si="42"/>
        <v>0.125</v>
      </c>
      <c r="H161" s="28">
        <f t="shared" si="36"/>
        <v>10545.992997957674</v>
      </c>
      <c r="I161" s="20">
        <f t="shared" si="37"/>
        <v>10545.992997957674</v>
      </c>
      <c r="J161" s="28">
        <f t="shared" si="32"/>
        <v>7807.7095142255548</v>
      </c>
      <c r="K161" s="20">
        <f t="shared" si="33"/>
        <v>7807.7095142255548</v>
      </c>
    </row>
    <row r="162" spans="1:11" ht="11.1" customHeight="1">
      <c r="A162" s="25">
        <f t="shared" si="34"/>
        <v>109</v>
      </c>
      <c r="B162" s="29">
        <f t="shared" si="35"/>
        <v>938073.64243781182</v>
      </c>
      <c r="C162" s="20">
        <f>IF(A162&gt;B$6*12,0,PMT(G162/12,B$6*12-(A162-1),-F161))</f>
        <v>10312.378564254876</v>
      </c>
      <c r="D162" s="20">
        <f t="shared" si="29"/>
        <v>9497.9956296828441</v>
      </c>
      <c r="E162" s="20">
        <f t="shared" si="30"/>
        <v>814.38293457203144</v>
      </c>
      <c r="F162" s="26">
        <f t="shared" si="31"/>
        <v>937259.25950323977</v>
      </c>
      <c r="G162" s="27">
        <f t="shared" ref="G162:G173" si="44">B$26</f>
        <v>0.1215</v>
      </c>
      <c r="H162" s="28">
        <f t="shared" si="36"/>
        <v>10312.378564254876</v>
      </c>
      <c r="I162" s="20">
        <f t="shared" si="37"/>
        <v>10312.378564254876</v>
      </c>
      <c r="J162" s="28">
        <f t="shared" si="32"/>
        <v>7652.9397879436783</v>
      </c>
      <c r="K162" s="20">
        <f t="shared" si="33"/>
        <v>7652.9397879436783</v>
      </c>
    </row>
    <row r="163" spans="1:11" ht="11.1" customHeight="1">
      <c r="A163" s="25">
        <f t="shared" si="34"/>
        <v>110</v>
      </c>
      <c r="B163" s="29">
        <f t="shared" si="35"/>
        <v>937259.25950323977</v>
      </c>
      <c r="C163" s="20">
        <f t="shared" ref="C163:C173" si="45">C162</f>
        <v>10312.378564254876</v>
      </c>
      <c r="D163" s="20">
        <f t="shared" si="29"/>
        <v>9489.7500024703022</v>
      </c>
      <c r="E163" s="20">
        <f t="shared" si="30"/>
        <v>822.62856178457332</v>
      </c>
      <c r="F163" s="26">
        <f t="shared" si="31"/>
        <v>936436.63094145514</v>
      </c>
      <c r="G163" s="27">
        <f t="shared" si="44"/>
        <v>0.1215</v>
      </c>
      <c r="H163" s="28">
        <f t="shared" si="36"/>
        <v>10312.378564254876</v>
      </c>
      <c r="I163" s="20">
        <f t="shared" si="37"/>
        <v>10312.378564254876</v>
      </c>
      <c r="J163" s="28">
        <f t="shared" si="32"/>
        <v>7655.2485635631911</v>
      </c>
      <c r="K163" s="20">
        <f t="shared" si="33"/>
        <v>7655.2485635631911</v>
      </c>
    </row>
    <row r="164" spans="1:11" ht="11.1" customHeight="1">
      <c r="A164" s="25">
        <f t="shared" si="34"/>
        <v>111</v>
      </c>
      <c r="B164" s="29">
        <f t="shared" si="35"/>
        <v>936436.63094145514</v>
      </c>
      <c r="C164" s="20">
        <f t="shared" si="45"/>
        <v>10312.378564254876</v>
      </c>
      <c r="D164" s="20">
        <f t="shared" si="29"/>
        <v>9481.4208882822331</v>
      </c>
      <c r="E164" s="20">
        <f t="shared" si="30"/>
        <v>830.95767597264239</v>
      </c>
      <c r="F164" s="26">
        <f t="shared" si="31"/>
        <v>935605.67326548253</v>
      </c>
      <c r="G164" s="27">
        <f t="shared" si="44"/>
        <v>0.1215</v>
      </c>
      <c r="H164" s="28">
        <f t="shared" si="36"/>
        <v>10312.378564254876</v>
      </c>
      <c r="I164" s="20">
        <f t="shared" si="37"/>
        <v>10312.378564254876</v>
      </c>
      <c r="J164" s="28">
        <f t="shared" si="32"/>
        <v>7657.5807155358498</v>
      </c>
      <c r="K164" s="20">
        <f t="shared" si="33"/>
        <v>7657.5807155358498</v>
      </c>
    </row>
    <row r="165" spans="1:11" ht="11.1" customHeight="1">
      <c r="A165" s="25">
        <f t="shared" si="34"/>
        <v>112</v>
      </c>
      <c r="B165" s="29">
        <f t="shared" si="35"/>
        <v>935605.67326548253</v>
      </c>
      <c r="C165" s="20">
        <f t="shared" si="45"/>
        <v>10312.378564254876</v>
      </c>
      <c r="D165" s="20">
        <f t="shared" si="29"/>
        <v>9473.0074418130098</v>
      </c>
      <c r="E165" s="20">
        <f t="shared" si="30"/>
        <v>839.37112244186574</v>
      </c>
      <c r="F165" s="26">
        <f t="shared" si="31"/>
        <v>934766.3021430407</v>
      </c>
      <c r="G165" s="27">
        <f t="shared" si="44"/>
        <v>0.1215</v>
      </c>
      <c r="H165" s="28">
        <f t="shared" si="36"/>
        <v>10312.378564254876</v>
      </c>
      <c r="I165" s="20">
        <f t="shared" si="37"/>
        <v>10312.378564254876</v>
      </c>
      <c r="J165" s="28">
        <f t="shared" si="32"/>
        <v>7659.9364805472323</v>
      </c>
      <c r="K165" s="20">
        <f t="shared" si="33"/>
        <v>7659.9364805472323</v>
      </c>
    </row>
    <row r="166" spans="1:11" ht="11.1" customHeight="1">
      <c r="A166" s="25">
        <f t="shared" si="34"/>
        <v>113</v>
      </c>
      <c r="B166" s="29">
        <f t="shared" si="35"/>
        <v>934766.3021430407</v>
      </c>
      <c r="C166" s="20">
        <f t="shared" si="45"/>
        <v>10312.378564254876</v>
      </c>
      <c r="D166" s="20">
        <f t="shared" si="29"/>
        <v>9464.5088091982871</v>
      </c>
      <c r="E166" s="20">
        <f t="shared" si="30"/>
        <v>847.86975505658847</v>
      </c>
      <c r="F166" s="26">
        <f t="shared" si="31"/>
        <v>933918.43238798412</v>
      </c>
      <c r="G166" s="27">
        <f t="shared" si="44"/>
        <v>0.1215</v>
      </c>
      <c r="H166" s="28">
        <f t="shared" si="36"/>
        <v>10312.378564254876</v>
      </c>
      <c r="I166" s="20">
        <f t="shared" si="37"/>
        <v>10312.378564254876</v>
      </c>
      <c r="J166" s="28">
        <f t="shared" si="32"/>
        <v>7662.3160976793552</v>
      </c>
      <c r="K166" s="20">
        <f t="shared" si="33"/>
        <v>7662.3160976793552</v>
      </c>
    </row>
    <row r="167" spans="1:11" ht="11.1" customHeight="1">
      <c r="A167" s="25">
        <f t="shared" si="34"/>
        <v>114</v>
      </c>
      <c r="B167" s="29">
        <f t="shared" si="35"/>
        <v>933918.43238798412</v>
      </c>
      <c r="C167" s="20">
        <f t="shared" si="45"/>
        <v>10312.378564254876</v>
      </c>
      <c r="D167" s="20">
        <f t="shared" si="29"/>
        <v>9455.9241279283397</v>
      </c>
      <c r="E167" s="20">
        <f t="shared" si="30"/>
        <v>856.45443632653587</v>
      </c>
      <c r="F167" s="26">
        <f t="shared" si="31"/>
        <v>933061.97795165761</v>
      </c>
      <c r="G167" s="27">
        <f t="shared" si="44"/>
        <v>0.1215</v>
      </c>
      <c r="H167" s="28">
        <f t="shared" si="36"/>
        <v>10312.378564254876</v>
      </c>
      <c r="I167" s="20">
        <f t="shared" si="37"/>
        <v>10312.378564254876</v>
      </c>
      <c r="J167" s="28">
        <f t="shared" si="32"/>
        <v>7664.7198084349402</v>
      </c>
      <c r="K167" s="20">
        <f t="shared" si="33"/>
        <v>7664.7198084349402</v>
      </c>
    </row>
    <row r="168" spans="1:11" ht="11.1" customHeight="1">
      <c r="A168" s="25">
        <f t="shared" si="34"/>
        <v>115</v>
      </c>
      <c r="B168" s="29">
        <f t="shared" si="35"/>
        <v>933061.97795165761</v>
      </c>
      <c r="C168" s="20">
        <f t="shared" si="45"/>
        <v>10312.378564254876</v>
      </c>
      <c r="D168" s="20">
        <f t="shared" si="29"/>
        <v>9447.2525267605324</v>
      </c>
      <c r="E168" s="20">
        <f t="shared" si="30"/>
        <v>865.12603749434311</v>
      </c>
      <c r="F168" s="26">
        <f t="shared" si="31"/>
        <v>932196.85191416321</v>
      </c>
      <c r="G168" s="27">
        <f t="shared" si="44"/>
        <v>0.1215</v>
      </c>
      <c r="H168" s="28">
        <f t="shared" si="36"/>
        <v>10312.378564254876</v>
      </c>
      <c r="I168" s="20">
        <f t="shared" si="37"/>
        <v>10312.378564254876</v>
      </c>
      <c r="J168" s="28">
        <f t="shared" si="32"/>
        <v>7667.1478567619261</v>
      </c>
      <c r="K168" s="20">
        <f t="shared" si="33"/>
        <v>7667.1478567619261</v>
      </c>
    </row>
    <row r="169" spans="1:11" ht="11.1" customHeight="1">
      <c r="A169" s="25">
        <f t="shared" si="34"/>
        <v>116</v>
      </c>
      <c r="B169" s="29">
        <f t="shared" si="35"/>
        <v>932196.85191416321</v>
      </c>
      <c r="C169" s="20">
        <f t="shared" si="45"/>
        <v>10312.378564254876</v>
      </c>
      <c r="D169" s="20">
        <f t="shared" si="29"/>
        <v>9438.4931256309028</v>
      </c>
      <c r="E169" s="20">
        <f t="shared" si="30"/>
        <v>873.88543862397273</v>
      </c>
      <c r="F169" s="26">
        <f t="shared" si="31"/>
        <v>931322.96647553926</v>
      </c>
      <c r="G169" s="27">
        <f t="shared" si="44"/>
        <v>0.1215</v>
      </c>
      <c r="H169" s="28">
        <f t="shared" si="36"/>
        <v>10312.378564254876</v>
      </c>
      <c r="I169" s="20">
        <f t="shared" si="37"/>
        <v>10312.378564254876</v>
      </c>
      <c r="J169" s="28">
        <f t="shared" si="32"/>
        <v>7669.6004890782224</v>
      </c>
      <c r="K169" s="20">
        <f t="shared" si="33"/>
        <v>7669.6004890782224</v>
      </c>
    </row>
    <row r="170" spans="1:11" ht="11.1" customHeight="1">
      <c r="A170" s="25">
        <f t="shared" si="34"/>
        <v>117</v>
      </c>
      <c r="B170" s="29">
        <f t="shared" si="35"/>
        <v>931322.96647553926</v>
      </c>
      <c r="C170" s="20">
        <f t="shared" si="45"/>
        <v>10312.378564254876</v>
      </c>
      <c r="D170" s="20">
        <f t="shared" si="29"/>
        <v>9429.6450355648358</v>
      </c>
      <c r="E170" s="20">
        <f t="shared" si="30"/>
        <v>882.73352869003975</v>
      </c>
      <c r="F170" s="26">
        <f t="shared" si="31"/>
        <v>930440.2329468492</v>
      </c>
      <c r="G170" s="27">
        <f t="shared" si="44"/>
        <v>0.1215</v>
      </c>
      <c r="H170" s="28">
        <f t="shared" si="36"/>
        <v>10312.378564254876</v>
      </c>
      <c r="I170" s="20">
        <f t="shared" si="37"/>
        <v>10312.378564254876</v>
      </c>
      <c r="J170" s="28">
        <f t="shared" si="32"/>
        <v>7672.0779542967211</v>
      </c>
      <c r="K170" s="20">
        <f t="shared" si="33"/>
        <v>7672.0779542967211</v>
      </c>
    </row>
    <row r="171" spans="1:11" ht="11.1" customHeight="1">
      <c r="A171" s="25">
        <f t="shared" si="34"/>
        <v>118</v>
      </c>
      <c r="B171" s="29">
        <f t="shared" si="35"/>
        <v>930440.2329468492</v>
      </c>
      <c r="C171" s="20">
        <f t="shared" si="45"/>
        <v>10312.378564254876</v>
      </c>
      <c r="D171" s="20">
        <f t="shared" si="29"/>
        <v>9420.7073585868475</v>
      </c>
      <c r="E171" s="20">
        <f t="shared" si="30"/>
        <v>891.67120566802805</v>
      </c>
      <c r="F171" s="26">
        <f t="shared" si="31"/>
        <v>929548.56174118118</v>
      </c>
      <c r="G171" s="27">
        <f t="shared" si="44"/>
        <v>0.1215</v>
      </c>
      <c r="H171" s="28">
        <f t="shared" si="36"/>
        <v>10312.378564254876</v>
      </c>
      <c r="I171" s="20">
        <f t="shared" si="37"/>
        <v>10312.378564254876</v>
      </c>
      <c r="J171" s="28">
        <f t="shared" si="32"/>
        <v>7674.5805038505578</v>
      </c>
      <c r="K171" s="20">
        <f t="shared" si="33"/>
        <v>7674.5805038505578</v>
      </c>
    </row>
    <row r="172" spans="1:11" ht="11.1" customHeight="1">
      <c r="A172" s="25">
        <f t="shared" si="34"/>
        <v>119</v>
      </c>
      <c r="B172" s="29">
        <f t="shared" si="35"/>
        <v>929548.56174118118</v>
      </c>
      <c r="C172" s="20">
        <f t="shared" si="45"/>
        <v>10312.378564254876</v>
      </c>
      <c r="D172" s="20">
        <f t="shared" si="29"/>
        <v>9411.6791876294592</v>
      </c>
      <c r="E172" s="20">
        <f t="shared" si="30"/>
        <v>900.69937662541633</v>
      </c>
      <c r="F172" s="26">
        <f t="shared" si="31"/>
        <v>928647.86236455571</v>
      </c>
      <c r="G172" s="27">
        <f t="shared" si="44"/>
        <v>0.1215</v>
      </c>
      <c r="H172" s="28">
        <f t="shared" si="36"/>
        <v>10312.378564254876</v>
      </c>
      <c r="I172" s="20">
        <f t="shared" si="37"/>
        <v>10312.378564254876</v>
      </c>
      <c r="J172" s="28">
        <f t="shared" si="32"/>
        <v>7677.1083917186261</v>
      </c>
      <c r="K172" s="20">
        <f t="shared" si="33"/>
        <v>7677.1083917186261</v>
      </c>
    </row>
    <row r="173" spans="1:11" ht="11.1" customHeight="1">
      <c r="A173" s="25">
        <f t="shared" si="34"/>
        <v>120</v>
      </c>
      <c r="B173" s="29">
        <f t="shared" si="35"/>
        <v>928647.86236455571</v>
      </c>
      <c r="C173" s="20">
        <f t="shared" si="45"/>
        <v>10312.378564254876</v>
      </c>
      <c r="D173" s="20">
        <f t="shared" si="29"/>
        <v>9402.5596064411275</v>
      </c>
      <c r="E173" s="20">
        <f t="shared" si="30"/>
        <v>909.81895781374806</v>
      </c>
      <c r="F173" s="26">
        <f t="shared" si="31"/>
        <v>927738.04340674193</v>
      </c>
      <c r="G173" s="27">
        <f t="shared" si="44"/>
        <v>0.1215</v>
      </c>
      <c r="H173" s="28">
        <f t="shared" si="36"/>
        <v>10312.378564254876</v>
      </c>
      <c r="I173" s="20">
        <f t="shared" si="37"/>
        <v>10312.378564254876</v>
      </c>
      <c r="J173" s="28">
        <f t="shared" si="32"/>
        <v>7679.6618744513598</v>
      </c>
      <c r="K173" s="20">
        <f t="shared" si="33"/>
        <v>7679.6618744513598</v>
      </c>
    </row>
    <row r="174" spans="1:11" ht="11.1" customHeight="1">
      <c r="A174" s="25">
        <f t="shared" si="34"/>
        <v>121</v>
      </c>
      <c r="B174" s="29">
        <f t="shared" si="35"/>
        <v>927738.04340674193</v>
      </c>
      <c r="C174" s="20">
        <f>IF(A174&gt;B$6*12,0,PMT(G174/12,B$6*12-(A174-1),-F173))</f>
        <v>10599.326198505336</v>
      </c>
      <c r="D174" s="20">
        <f t="shared" si="29"/>
        <v>9733.5183054090685</v>
      </c>
      <c r="E174" s="20">
        <f t="shared" si="30"/>
        <v>865.80789309626743</v>
      </c>
      <c r="F174" s="26">
        <f t="shared" si="31"/>
        <v>926872.23551364569</v>
      </c>
      <c r="G174" s="27">
        <f t="shared" ref="G174:G185" si="46">B$27</f>
        <v>0.12590000000000001</v>
      </c>
      <c r="H174" s="28">
        <f t="shared" si="36"/>
        <v>10599.326198505336</v>
      </c>
      <c r="I174" s="20">
        <f t="shared" si="37"/>
        <v>10599.326198505336</v>
      </c>
      <c r="J174" s="28">
        <f t="shared" si="32"/>
        <v>7873.9410729907959</v>
      </c>
      <c r="K174" s="20">
        <f t="shared" si="33"/>
        <v>7873.9410729907959</v>
      </c>
    </row>
    <row r="175" spans="1:11" ht="11.1" customHeight="1">
      <c r="A175" s="25">
        <f t="shared" si="34"/>
        <v>122</v>
      </c>
      <c r="B175" s="29">
        <f t="shared" si="35"/>
        <v>926872.23551364569</v>
      </c>
      <c r="C175" s="20">
        <f t="shared" ref="C175:C185" si="47">C174</f>
        <v>10599.326198505336</v>
      </c>
      <c r="D175" s="20">
        <f t="shared" si="29"/>
        <v>9724.4345375973335</v>
      </c>
      <c r="E175" s="20">
        <f t="shared" si="30"/>
        <v>874.89166090800245</v>
      </c>
      <c r="F175" s="26">
        <f t="shared" si="31"/>
        <v>925997.34385273769</v>
      </c>
      <c r="G175" s="27">
        <f t="shared" si="46"/>
        <v>0.12590000000000001</v>
      </c>
      <c r="H175" s="28">
        <f t="shared" si="36"/>
        <v>10599.326198505336</v>
      </c>
      <c r="I175" s="20">
        <f t="shared" si="37"/>
        <v>10599.326198505336</v>
      </c>
      <c r="J175" s="28">
        <f t="shared" si="32"/>
        <v>7876.484527978082</v>
      </c>
      <c r="K175" s="20">
        <f t="shared" si="33"/>
        <v>7876.484527978082</v>
      </c>
    </row>
    <row r="176" spans="1:11" ht="11.1" customHeight="1">
      <c r="A176" s="25">
        <f t="shared" si="34"/>
        <v>123</v>
      </c>
      <c r="B176" s="29">
        <f t="shared" si="35"/>
        <v>925997.34385273769</v>
      </c>
      <c r="C176" s="20">
        <f t="shared" si="47"/>
        <v>10599.326198505336</v>
      </c>
      <c r="D176" s="20">
        <f t="shared" si="29"/>
        <v>9715.2554659216403</v>
      </c>
      <c r="E176" s="20">
        <f t="shared" si="30"/>
        <v>884.07073258369564</v>
      </c>
      <c r="F176" s="26">
        <f t="shared" si="31"/>
        <v>925113.27312015404</v>
      </c>
      <c r="G176" s="27">
        <f t="shared" si="46"/>
        <v>0.12590000000000001</v>
      </c>
      <c r="H176" s="28">
        <f t="shared" si="36"/>
        <v>10599.326198505336</v>
      </c>
      <c r="I176" s="20">
        <f t="shared" si="37"/>
        <v>10599.326198505336</v>
      </c>
      <c r="J176" s="28">
        <f t="shared" si="32"/>
        <v>7879.0546680472762</v>
      </c>
      <c r="K176" s="20">
        <f t="shared" si="33"/>
        <v>7879.0546680472762</v>
      </c>
    </row>
    <row r="177" spans="1:11" ht="11.1" customHeight="1">
      <c r="A177" s="25">
        <f t="shared" si="34"/>
        <v>124</v>
      </c>
      <c r="B177" s="29">
        <f t="shared" si="35"/>
        <v>925113.27312015404</v>
      </c>
      <c r="C177" s="20">
        <f t="shared" si="47"/>
        <v>10599.326198505336</v>
      </c>
      <c r="D177" s="20">
        <f t="shared" si="29"/>
        <v>9705.9800904856165</v>
      </c>
      <c r="E177" s="20">
        <f t="shared" si="30"/>
        <v>893.3461080197194</v>
      </c>
      <c r="F177" s="26">
        <f t="shared" si="31"/>
        <v>924219.92701213434</v>
      </c>
      <c r="G177" s="27">
        <f t="shared" si="46"/>
        <v>0.12590000000000001</v>
      </c>
      <c r="H177" s="28">
        <f t="shared" si="36"/>
        <v>10599.326198505336</v>
      </c>
      <c r="I177" s="20">
        <f t="shared" si="37"/>
        <v>10599.326198505336</v>
      </c>
      <c r="J177" s="28">
        <f t="shared" si="32"/>
        <v>7881.651773169363</v>
      </c>
      <c r="K177" s="20">
        <f t="shared" si="33"/>
        <v>7881.651773169363</v>
      </c>
    </row>
    <row r="178" spans="1:11" ht="11.1" customHeight="1">
      <c r="A178" s="25">
        <f t="shared" si="34"/>
        <v>125</v>
      </c>
      <c r="B178" s="29">
        <f t="shared" si="35"/>
        <v>924219.92701213434</v>
      </c>
      <c r="C178" s="20">
        <f t="shared" si="47"/>
        <v>10599.326198505336</v>
      </c>
      <c r="D178" s="20">
        <f t="shared" si="29"/>
        <v>9696.6074009023105</v>
      </c>
      <c r="E178" s="20">
        <f t="shared" si="30"/>
        <v>902.71879760302545</v>
      </c>
      <c r="F178" s="26">
        <f t="shared" si="31"/>
        <v>923317.2082145313</v>
      </c>
      <c r="G178" s="27">
        <f t="shared" si="46"/>
        <v>0.12590000000000001</v>
      </c>
      <c r="H178" s="28">
        <f t="shared" si="36"/>
        <v>10599.326198505336</v>
      </c>
      <c r="I178" s="20">
        <f t="shared" si="37"/>
        <v>10599.326198505336</v>
      </c>
      <c r="J178" s="28">
        <f t="shared" si="32"/>
        <v>7884.2761262526892</v>
      </c>
      <c r="K178" s="20">
        <f t="shared" si="33"/>
        <v>7884.2761262526892</v>
      </c>
    </row>
    <row r="179" spans="1:11" ht="11.1" customHeight="1">
      <c r="A179" s="25">
        <f t="shared" si="34"/>
        <v>126</v>
      </c>
      <c r="B179" s="29">
        <f t="shared" si="35"/>
        <v>923317.2082145313</v>
      </c>
      <c r="C179" s="20">
        <f t="shared" si="47"/>
        <v>10599.326198505336</v>
      </c>
      <c r="D179" s="20">
        <f t="shared" si="29"/>
        <v>9687.1363761841258</v>
      </c>
      <c r="E179" s="20">
        <f t="shared" si="30"/>
        <v>912.18982232121016</v>
      </c>
      <c r="F179" s="26">
        <f t="shared" si="31"/>
        <v>922405.01839221013</v>
      </c>
      <c r="G179" s="27">
        <f t="shared" si="46"/>
        <v>0.12590000000000001</v>
      </c>
      <c r="H179" s="28">
        <f t="shared" si="36"/>
        <v>10599.326198505336</v>
      </c>
      <c r="I179" s="20">
        <f t="shared" si="37"/>
        <v>10599.326198505336</v>
      </c>
      <c r="J179" s="28">
        <f t="shared" si="32"/>
        <v>7886.9280131737805</v>
      </c>
      <c r="K179" s="20">
        <f t="shared" si="33"/>
        <v>7886.9280131737805</v>
      </c>
    </row>
    <row r="180" spans="1:11" ht="11.1" customHeight="1">
      <c r="A180" s="25">
        <f t="shared" si="34"/>
        <v>127</v>
      </c>
      <c r="B180" s="29">
        <f t="shared" si="35"/>
        <v>922405.01839221013</v>
      </c>
      <c r="C180" s="20">
        <f t="shared" si="47"/>
        <v>10599.326198505336</v>
      </c>
      <c r="D180" s="20">
        <f t="shared" si="29"/>
        <v>9677.5659846316066</v>
      </c>
      <c r="E180" s="20">
        <f t="shared" si="30"/>
        <v>921.7602138737293</v>
      </c>
      <c r="F180" s="26">
        <f t="shared" si="31"/>
        <v>921483.25817833643</v>
      </c>
      <c r="G180" s="27">
        <f t="shared" si="46"/>
        <v>0.12590000000000001</v>
      </c>
      <c r="H180" s="28">
        <f t="shared" si="36"/>
        <v>10599.326198505336</v>
      </c>
      <c r="I180" s="20">
        <f t="shared" si="37"/>
        <v>10599.326198505336</v>
      </c>
      <c r="J180" s="28">
        <f t="shared" si="32"/>
        <v>7889.607722808486</v>
      </c>
      <c r="K180" s="20">
        <f t="shared" si="33"/>
        <v>7889.607722808486</v>
      </c>
    </row>
    <row r="181" spans="1:11" ht="11.1" customHeight="1">
      <c r="A181" s="25">
        <f t="shared" si="34"/>
        <v>128</v>
      </c>
      <c r="B181" s="29">
        <f t="shared" si="35"/>
        <v>921483.25817833643</v>
      </c>
      <c r="C181" s="20">
        <f t="shared" si="47"/>
        <v>10599.326198505336</v>
      </c>
      <c r="D181" s="20">
        <f t="shared" si="29"/>
        <v>9667.8951837210461</v>
      </c>
      <c r="E181" s="20">
        <f t="shared" si="30"/>
        <v>931.4310147842898</v>
      </c>
      <c r="F181" s="26">
        <f t="shared" si="31"/>
        <v>920551.82716355217</v>
      </c>
      <c r="G181" s="27">
        <f t="shared" si="46"/>
        <v>0.12590000000000001</v>
      </c>
      <c r="H181" s="28">
        <f t="shared" si="36"/>
        <v>10599.326198505336</v>
      </c>
      <c r="I181" s="20">
        <f t="shared" si="37"/>
        <v>10599.326198505336</v>
      </c>
      <c r="J181" s="28">
        <f t="shared" si="32"/>
        <v>7892.3155470634429</v>
      </c>
      <c r="K181" s="20">
        <f t="shared" si="33"/>
        <v>7892.3155470634429</v>
      </c>
    </row>
    <row r="182" spans="1:11" ht="11.1" customHeight="1">
      <c r="A182" s="25">
        <f t="shared" si="34"/>
        <v>129</v>
      </c>
      <c r="B182" s="29">
        <f t="shared" si="35"/>
        <v>920551.82716355217</v>
      </c>
      <c r="C182" s="20">
        <f t="shared" si="47"/>
        <v>10599.326198505336</v>
      </c>
      <c r="D182" s="20">
        <f t="shared" ref="D182:D245" si="48">IF(A182&gt;12*B$6,0,F181*G182/12)</f>
        <v>9658.1229199909358</v>
      </c>
      <c r="E182" s="20">
        <f t="shared" ref="E182:E245" si="49">IF(A182&gt;12*B$6,0,C182-D182)</f>
        <v>941.20327851440015</v>
      </c>
      <c r="F182" s="26">
        <f t="shared" ref="F182:F245" si="50">IF(A182&gt;B$6*12,0,F181-E182)</f>
        <v>919610.62388503773</v>
      </c>
      <c r="G182" s="27">
        <f t="shared" si="46"/>
        <v>0.12590000000000001</v>
      </c>
      <c r="H182" s="28">
        <f t="shared" si="36"/>
        <v>10599.326198505336</v>
      </c>
      <c r="I182" s="20">
        <f t="shared" si="37"/>
        <v>10599.326198505336</v>
      </c>
      <c r="J182" s="28">
        <f t="shared" ref="J182:J245" si="51">IF($A182&lt;$D$8*12,$C182-($D$11*D182),IF($A182&gt;$D$8*12,0,$C182-($D$11*D182)+$F182*(1+(1-$D$11)*$D$7)))</f>
        <v>7895.0517809078738</v>
      </c>
      <c r="K182" s="20">
        <f t="shared" ref="K182:K245" si="52">$C182-$D$11*D182</f>
        <v>7895.0517809078738</v>
      </c>
    </row>
    <row r="183" spans="1:11" ht="11.1" customHeight="1">
      <c r="A183" s="25">
        <f t="shared" ref="A183:A246" si="53">A182+1</f>
        <v>130</v>
      </c>
      <c r="B183" s="29">
        <f t="shared" ref="B183:B246" si="54">F182</f>
        <v>919610.62388503773</v>
      </c>
      <c r="C183" s="20">
        <f t="shared" si="47"/>
        <v>10599.326198505336</v>
      </c>
      <c r="D183" s="20">
        <f t="shared" si="48"/>
        <v>9648.2481289271873</v>
      </c>
      <c r="E183" s="20">
        <f t="shared" si="49"/>
        <v>951.07806957814864</v>
      </c>
      <c r="F183" s="26">
        <f t="shared" si="50"/>
        <v>918659.54581545957</v>
      </c>
      <c r="G183" s="27">
        <f t="shared" si="46"/>
        <v>0.12590000000000001</v>
      </c>
      <c r="H183" s="28">
        <f t="shared" ref="H183:H246" si="55">IF(A183&lt;D$8*12,C183,IF(A183&gt;D$8*12,0,C183+F183*(1+D$7)))</f>
        <v>10599.326198505336</v>
      </c>
      <c r="I183" s="20">
        <f t="shared" ref="I183:I246" si="56">C183</f>
        <v>10599.326198505336</v>
      </c>
      <c r="J183" s="28">
        <f t="shared" si="51"/>
        <v>7897.8167224057233</v>
      </c>
      <c r="K183" s="20">
        <f t="shared" si="52"/>
        <v>7897.8167224057233</v>
      </c>
    </row>
    <row r="184" spans="1:11" ht="11.1" customHeight="1">
      <c r="A184" s="25">
        <f t="shared" si="53"/>
        <v>131</v>
      </c>
      <c r="B184" s="29">
        <f t="shared" si="54"/>
        <v>918659.54581545957</v>
      </c>
      <c r="C184" s="20">
        <f t="shared" si="47"/>
        <v>10599.326198505336</v>
      </c>
      <c r="D184" s="20">
        <f t="shared" si="48"/>
        <v>9638.2697348471975</v>
      </c>
      <c r="E184" s="20">
        <f t="shared" si="49"/>
        <v>961.05646365813845</v>
      </c>
      <c r="F184" s="26">
        <f t="shared" si="50"/>
        <v>917698.48935180146</v>
      </c>
      <c r="G184" s="27">
        <f t="shared" si="46"/>
        <v>0.12590000000000001</v>
      </c>
      <c r="H184" s="28">
        <f t="shared" si="55"/>
        <v>10599.326198505336</v>
      </c>
      <c r="I184" s="20">
        <f t="shared" si="56"/>
        <v>10599.326198505336</v>
      </c>
      <c r="J184" s="28">
        <f t="shared" si="51"/>
        <v>7900.6106727481201</v>
      </c>
      <c r="K184" s="20">
        <f t="shared" si="52"/>
        <v>7900.6106727481201</v>
      </c>
    </row>
    <row r="185" spans="1:11" ht="11.1" customHeight="1">
      <c r="A185" s="25">
        <f t="shared" si="53"/>
        <v>132</v>
      </c>
      <c r="B185" s="29">
        <f t="shared" si="54"/>
        <v>917698.48935180146</v>
      </c>
      <c r="C185" s="20">
        <f t="shared" si="47"/>
        <v>10599.326198505336</v>
      </c>
      <c r="D185" s="20">
        <f t="shared" si="48"/>
        <v>9628.1866507826508</v>
      </c>
      <c r="E185" s="20">
        <f t="shared" si="49"/>
        <v>971.13954772268517</v>
      </c>
      <c r="F185" s="26">
        <f t="shared" si="50"/>
        <v>916727.34980407881</v>
      </c>
      <c r="G185" s="27">
        <f t="shared" si="46"/>
        <v>0.12590000000000001</v>
      </c>
      <c r="H185" s="28">
        <f t="shared" si="55"/>
        <v>10599.326198505336</v>
      </c>
      <c r="I185" s="20">
        <f t="shared" si="56"/>
        <v>10599.326198505336</v>
      </c>
      <c r="J185" s="28">
        <f t="shared" si="51"/>
        <v>7903.4339362861938</v>
      </c>
      <c r="K185" s="20">
        <f t="shared" si="52"/>
        <v>7903.4339362861938</v>
      </c>
    </row>
    <row r="186" spans="1:11" ht="11.1" customHeight="1">
      <c r="A186" s="25">
        <f t="shared" si="53"/>
        <v>133</v>
      </c>
      <c r="B186" s="29">
        <f t="shared" si="54"/>
        <v>916727.34980407881</v>
      </c>
      <c r="C186" s="20">
        <f>IF(A186&gt;B$6*12,0,PMT(G186/12,B$6*12-(A186-1),-F185))</f>
        <v>10561.038759476492</v>
      </c>
      <c r="D186" s="20">
        <f t="shared" si="48"/>
        <v>9572.1614108709236</v>
      </c>
      <c r="E186" s="20">
        <f t="shared" si="49"/>
        <v>988.87734860556884</v>
      </c>
      <c r="F186" s="26">
        <f t="shared" si="50"/>
        <v>915738.47245547327</v>
      </c>
      <c r="G186" s="27">
        <f t="shared" ref="G186:G197" si="57">B$28</f>
        <v>0.12529999999999999</v>
      </c>
      <c r="H186" s="28">
        <f t="shared" si="55"/>
        <v>10561.038759476492</v>
      </c>
      <c r="I186" s="20">
        <f t="shared" si="56"/>
        <v>10561.038759476492</v>
      </c>
      <c r="J186" s="28">
        <f t="shared" si="51"/>
        <v>7880.8335644326335</v>
      </c>
      <c r="K186" s="20">
        <f t="shared" si="52"/>
        <v>7880.8335644326335</v>
      </c>
    </row>
    <row r="187" spans="1:11" ht="11.1" customHeight="1">
      <c r="A187" s="25">
        <f t="shared" si="53"/>
        <v>134</v>
      </c>
      <c r="B187" s="29">
        <f t="shared" si="54"/>
        <v>915738.47245547327</v>
      </c>
      <c r="C187" s="20">
        <f t="shared" ref="C187:C197" si="58">C186</f>
        <v>10561.038759476492</v>
      </c>
      <c r="D187" s="20">
        <f t="shared" si="48"/>
        <v>9561.8358832225658</v>
      </c>
      <c r="E187" s="20">
        <f t="shared" si="49"/>
        <v>999.20287625392666</v>
      </c>
      <c r="F187" s="26">
        <f t="shared" si="50"/>
        <v>914739.2695792194</v>
      </c>
      <c r="G187" s="27">
        <f t="shared" si="57"/>
        <v>0.12529999999999999</v>
      </c>
      <c r="H187" s="28">
        <f t="shared" si="55"/>
        <v>10561.038759476492</v>
      </c>
      <c r="I187" s="20">
        <f t="shared" si="56"/>
        <v>10561.038759476492</v>
      </c>
      <c r="J187" s="28">
        <f t="shared" si="51"/>
        <v>7883.7247121741739</v>
      </c>
      <c r="K187" s="20">
        <f t="shared" si="52"/>
        <v>7883.7247121741739</v>
      </c>
    </row>
    <row r="188" spans="1:11" ht="11.1" customHeight="1">
      <c r="A188" s="25">
        <f t="shared" si="53"/>
        <v>135</v>
      </c>
      <c r="B188" s="29">
        <f t="shared" si="54"/>
        <v>914739.2695792194</v>
      </c>
      <c r="C188" s="20">
        <f t="shared" si="58"/>
        <v>10561.038759476492</v>
      </c>
      <c r="D188" s="20">
        <f t="shared" si="48"/>
        <v>9551.4025398563481</v>
      </c>
      <c r="E188" s="20">
        <f t="shared" si="49"/>
        <v>1009.6362196201444</v>
      </c>
      <c r="F188" s="26">
        <f t="shared" si="50"/>
        <v>913729.63335959928</v>
      </c>
      <c r="G188" s="27">
        <f t="shared" si="57"/>
        <v>0.12529999999999999</v>
      </c>
      <c r="H188" s="28">
        <f t="shared" si="55"/>
        <v>10561.038759476492</v>
      </c>
      <c r="I188" s="20">
        <f t="shared" si="56"/>
        <v>10561.038759476492</v>
      </c>
      <c r="J188" s="28">
        <f t="shared" si="51"/>
        <v>7886.6460483167148</v>
      </c>
      <c r="K188" s="20">
        <f t="shared" si="52"/>
        <v>7886.6460483167148</v>
      </c>
    </row>
    <row r="189" spans="1:11" ht="11.1" customHeight="1">
      <c r="A189" s="25">
        <f t="shared" si="53"/>
        <v>136</v>
      </c>
      <c r="B189" s="29">
        <f t="shared" si="54"/>
        <v>913729.63335959928</v>
      </c>
      <c r="C189" s="20">
        <f t="shared" si="58"/>
        <v>10561.038759476492</v>
      </c>
      <c r="D189" s="20">
        <f t="shared" si="48"/>
        <v>9540.8602549964817</v>
      </c>
      <c r="E189" s="20">
        <f t="shared" si="49"/>
        <v>1020.1785044800108</v>
      </c>
      <c r="F189" s="26">
        <f t="shared" si="50"/>
        <v>912709.45485511923</v>
      </c>
      <c r="G189" s="27">
        <f t="shared" si="57"/>
        <v>0.12529999999999999</v>
      </c>
      <c r="H189" s="28">
        <f t="shared" si="55"/>
        <v>10561.038759476492</v>
      </c>
      <c r="I189" s="20">
        <f t="shared" si="56"/>
        <v>10561.038759476492</v>
      </c>
      <c r="J189" s="28">
        <f t="shared" si="51"/>
        <v>7889.5978880774774</v>
      </c>
      <c r="K189" s="20">
        <f t="shared" si="52"/>
        <v>7889.5978880774774</v>
      </c>
    </row>
    <row r="190" spans="1:11" ht="11.1" customHeight="1">
      <c r="A190" s="25">
        <f t="shared" si="53"/>
        <v>137</v>
      </c>
      <c r="B190" s="29">
        <f t="shared" si="54"/>
        <v>912709.45485511923</v>
      </c>
      <c r="C190" s="20">
        <f t="shared" si="58"/>
        <v>10561.038759476492</v>
      </c>
      <c r="D190" s="20">
        <f t="shared" si="48"/>
        <v>9530.2078911122026</v>
      </c>
      <c r="E190" s="20">
        <f t="shared" si="49"/>
        <v>1030.8308683642899</v>
      </c>
      <c r="F190" s="26">
        <f t="shared" si="50"/>
        <v>911678.62398675492</v>
      </c>
      <c r="G190" s="27">
        <f t="shared" si="57"/>
        <v>0.12529999999999999</v>
      </c>
      <c r="H190" s="28">
        <f t="shared" si="55"/>
        <v>10561.038759476492</v>
      </c>
      <c r="I190" s="20">
        <f t="shared" si="56"/>
        <v>10561.038759476492</v>
      </c>
      <c r="J190" s="28">
        <f t="shared" si="51"/>
        <v>7892.580549965076</v>
      </c>
      <c r="K190" s="20">
        <f t="shared" si="52"/>
        <v>7892.580549965076</v>
      </c>
    </row>
    <row r="191" spans="1:11" ht="11.1" customHeight="1">
      <c r="A191" s="25">
        <f t="shared" si="53"/>
        <v>138</v>
      </c>
      <c r="B191" s="29">
        <f t="shared" si="54"/>
        <v>911678.62398675492</v>
      </c>
      <c r="C191" s="20">
        <f t="shared" si="58"/>
        <v>10561.038759476492</v>
      </c>
      <c r="D191" s="20">
        <f t="shared" si="48"/>
        <v>9519.4442987950333</v>
      </c>
      <c r="E191" s="20">
        <f t="shared" si="49"/>
        <v>1041.5944606814592</v>
      </c>
      <c r="F191" s="26">
        <f t="shared" si="50"/>
        <v>910637.02952607349</v>
      </c>
      <c r="G191" s="27">
        <f t="shared" si="57"/>
        <v>0.12529999999999999</v>
      </c>
      <c r="H191" s="28">
        <f t="shared" si="55"/>
        <v>10561.038759476492</v>
      </c>
      <c r="I191" s="20">
        <f t="shared" si="56"/>
        <v>10561.038759476492</v>
      </c>
      <c r="J191" s="28">
        <f t="shared" si="51"/>
        <v>7895.5943558138824</v>
      </c>
      <c r="K191" s="20">
        <f t="shared" si="52"/>
        <v>7895.5943558138824</v>
      </c>
    </row>
    <row r="192" spans="1:11" ht="11.1" customHeight="1">
      <c r="A192" s="25">
        <f t="shared" si="53"/>
        <v>139</v>
      </c>
      <c r="B192" s="29">
        <f t="shared" si="54"/>
        <v>910637.02952607349</v>
      </c>
      <c r="C192" s="20">
        <f t="shared" si="58"/>
        <v>10561.038759476492</v>
      </c>
      <c r="D192" s="20">
        <f t="shared" si="48"/>
        <v>9508.5683166347499</v>
      </c>
      <c r="E192" s="20">
        <f t="shared" si="49"/>
        <v>1052.4704428417426</v>
      </c>
      <c r="F192" s="26">
        <f t="shared" si="50"/>
        <v>909584.55908323172</v>
      </c>
      <c r="G192" s="27">
        <f t="shared" si="57"/>
        <v>0.12529999999999999</v>
      </c>
      <c r="H192" s="28">
        <f t="shared" si="55"/>
        <v>10561.038759476492</v>
      </c>
      <c r="I192" s="20">
        <f t="shared" si="56"/>
        <v>10561.038759476492</v>
      </c>
      <c r="J192" s="28">
        <f t="shared" si="51"/>
        <v>7898.6396308187623</v>
      </c>
      <c r="K192" s="20">
        <f t="shared" si="52"/>
        <v>7898.6396308187623</v>
      </c>
    </row>
    <row r="193" spans="1:11" ht="11.1" customHeight="1">
      <c r="A193" s="25">
        <f t="shared" si="53"/>
        <v>140</v>
      </c>
      <c r="B193" s="29">
        <f t="shared" si="54"/>
        <v>909584.55908323172</v>
      </c>
      <c r="C193" s="20">
        <f t="shared" si="58"/>
        <v>10561.038759476492</v>
      </c>
      <c r="D193" s="20">
        <f t="shared" si="48"/>
        <v>9497.5787710940767</v>
      </c>
      <c r="E193" s="20">
        <f t="shared" si="49"/>
        <v>1063.4599883824158</v>
      </c>
      <c r="F193" s="26">
        <f t="shared" si="50"/>
        <v>908521.09909484931</v>
      </c>
      <c r="G193" s="27">
        <f t="shared" si="57"/>
        <v>0.12529999999999999</v>
      </c>
      <c r="H193" s="28">
        <f t="shared" si="55"/>
        <v>10561.038759476492</v>
      </c>
      <c r="I193" s="20">
        <f t="shared" si="56"/>
        <v>10561.038759476492</v>
      </c>
      <c r="J193" s="28">
        <f t="shared" si="51"/>
        <v>7901.7167035701514</v>
      </c>
      <c r="K193" s="20">
        <f t="shared" si="52"/>
        <v>7901.7167035701514</v>
      </c>
    </row>
    <row r="194" spans="1:11" ht="11.1" customHeight="1">
      <c r="A194" s="25">
        <f t="shared" si="53"/>
        <v>141</v>
      </c>
      <c r="B194" s="29">
        <f t="shared" si="54"/>
        <v>908521.09909484931</v>
      </c>
      <c r="C194" s="20">
        <f t="shared" si="58"/>
        <v>10561.038759476492</v>
      </c>
      <c r="D194" s="20">
        <f t="shared" si="48"/>
        <v>9486.4744763820509</v>
      </c>
      <c r="E194" s="20">
        <f t="shared" si="49"/>
        <v>1074.5642830944416</v>
      </c>
      <c r="F194" s="26">
        <f t="shared" si="50"/>
        <v>907446.53481175483</v>
      </c>
      <c r="G194" s="27">
        <f t="shared" si="57"/>
        <v>0.12529999999999999</v>
      </c>
      <c r="H194" s="28">
        <f t="shared" si="55"/>
        <v>10561.038759476492</v>
      </c>
      <c r="I194" s="20">
        <f t="shared" si="56"/>
        <v>10561.038759476492</v>
      </c>
      <c r="J194" s="28">
        <f t="shared" si="51"/>
        <v>7904.825906089518</v>
      </c>
      <c r="K194" s="20">
        <f t="shared" si="52"/>
        <v>7904.825906089518</v>
      </c>
    </row>
    <row r="195" spans="1:11" ht="11.1" customHeight="1">
      <c r="A195" s="25">
        <f t="shared" si="53"/>
        <v>142</v>
      </c>
      <c r="B195" s="29">
        <f t="shared" si="54"/>
        <v>907446.53481175483</v>
      </c>
      <c r="C195" s="20">
        <f t="shared" si="58"/>
        <v>10561.038759476492</v>
      </c>
      <c r="D195" s="20">
        <f t="shared" si="48"/>
        <v>9475.2542343260739</v>
      </c>
      <c r="E195" s="20">
        <f t="shared" si="49"/>
        <v>1085.7845251504186</v>
      </c>
      <c r="F195" s="26">
        <f t="shared" si="50"/>
        <v>906360.75028660439</v>
      </c>
      <c r="G195" s="27">
        <f t="shared" si="57"/>
        <v>0.12529999999999999</v>
      </c>
      <c r="H195" s="28">
        <f t="shared" si="55"/>
        <v>10561.038759476492</v>
      </c>
      <c r="I195" s="20">
        <f t="shared" si="56"/>
        <v>10561.038759476492</v>
      </c>
      <c r="J195" s="28">
        <f t="shared" si="51"/>
        <v>7907.9675738651913</v>
      </c>
      <c r="K195" s="20">
        <f t="shared" si="52"/>
        <v>7907.9675738651913</v>
      </c>
    </row>
    <row r="196" spans="1:11" ht="11.1" customHeight="1">
      <c r="A196" s="25">
        <f t="shared" si="53"/>
        <v>143</v>
      </c>
      <c r="B196" s="29">
        <f t="shared" si="54"/>
        <v>906360.75028660439</v>
      </c>
      <c r="C196" s="20">
        <f t="shared" si="58"/>
        <v>10561.038759476492</v>
      </c>
      <c r="D196" s="20">
        <f t="shared" si="48"/>
        <v>9463.9168342426274</v>
      </c>
      <c r="E196" s="20">
        <f t="shared" si="49"/>
        <v>1097.1219252338651</v>
      </c>
      <c r="F196" s="26">
        <f t="shared" si="50"/>
        <v>905263.62836137053</v>
      </c>
      <c r="G196" s="27">
        <f t="shared" si="57"/>
        <v>0.12529999999999999</v>
      </c>
      <c r="H196" s="28">
        <f t="shared" si="55"/>
        <v>10561.038759476492</v>
      </c>
      <c r="I196" s="20">
        <f t="shared" si="56"/>
        <v>10561.038759476492</v>
      </c>
      <c r="J196" s="28">
        <f t="shared" si="51"/>
        <v>7911.1420458885568</v>
      </c>
      <c r="K196" s="20">
        <f t="shared" si="52"/>
        <v>7911.1420458885568</v>
      </c>
    </row>
    <row r="197" spans="1:11" ht="11.1" customHeight="1">
      <c r="A197" s="25">
        <f t="shared" si="53"/>
        <v>144</v>
      </c>
      <c r="B197" s="29">
        <f t="shared" si="54"/>
        <v>905263.62836137053</v>
      </c>
      <c r="C197" s="20">
        <f t="shared" si="58"/>
        <v>10561.038759476492</v>
      </c>
      <c r="D197" s="20">
        <f t="shared" si="48"/>
        <v>9452.4610528066441</v>
      </c>
      <c r="E197" s="20">
        <f t="shared" si="49"/>
        <v>1108.5777066698483</v>
      </c>
      <c r="F197" s="26">
        <f t="shared" si="50"/>
        <v>904155.05065470072</v>
      </c>
      <c r="G197" s="27">
        <f t="shared" si="57"/>
        <v>0.12529999999999999</v>
      </c>
      <c r="H197" s="28">
        <f t="shared" si="55"/>
        <v>10561.038759476492</v>
      </c>
      <c r="I197" s="20">
        <f t="shared" si="56"/>
        <v>10561.038759476492</v>
      </c>
      <c r="J197" s="28">
        <f t="shared" si="51"/>
        <v>7914.3496646906315</v>
      </c>
      <c r="K197" s="20">
        <f t="shared" si="52"/>
        <v>7914.3496646906315</v>
      </c>
    </row>
    <row r="198" spans="1:11" ht="11.1" customHeight="1">
      <c r="A198" s="25">
        <f t="shared" si="53"/>
        <v>145</v>
      </c>
      <c r="B198" s="29">
        <f t="shared" si="54"/>
        <v>904155.05065470072</v>
      </c>
      <c r="C198" s="20">
        <f>IF(A198&gt;B$6*12,0,PMT(G198/12,B$6*12-(A198-1),-F197))</f>
        <v>10841.25415349884</v>
      </c>
      <c r="D198" s="20">
        <f t="shared" si="48"/>
        <v>9779.9437979150116</v>
      </c>
      <c r="E198" s="20">
        <f t="shared" si="49"/>
        <v>1061.3103555838279</v>
      </c>
      <c r="F198" s="26">
        <f t="shared" si="50"/>
        <v>903093.74029911694</v>
      </c>
      <c r="G198" s="27">
        <f t="shared" ref="G198:G209" si="59">B$29</f>
        <v>0.1298</v>
      </c>
      <c r="H198" s="28">
        <f t="shared" si="55"/>
        <v>10841.25415349884</v>
      </c>
      <c r="I198" s="20">
        <f t="shared" si="56"/>
        <v>10841.25415349884</v>
      </c>
      <c r="J198" s="28">
        <f t="shared" si="51"/>
        <v>8102.8698900826366</v>
      </c>
      <c r="K198" s="20">
        <f t="shared" si="52"/>
        <v>8102.8698900826366</v>
      </c>
    </row>
    <row r="199" spans="1:11" ht="11.1" customHeight="1">
      <c r="A199" s="25">
        <f t="shared" si="53"/>
        <v>146</v>
      </c>
      <c r="B199" s="29">
        <f t="shared" si="54"/>
        <v>903093.74029911694</v>
      </c>
      <c r="C199" s="20">
        <f t="shared" ref="C199:C209" si="60">C198</f>
        <v>10841.25415349884</v>
      </c>
      <c r="D199" s="20">
        <f t="shared" si="48"/>
        <v>9768.4639575687816</v>
      </c>
      <c r="E199" s="20">
        <f t="shared" si="49"/>
        <v>1072.790195930058</v>
      </c>
      <c r="F199" s="26">
        <f t="shared" si="50"/>
        <v>902020.95010318689</v>
      </c>
      <c r="G199" s="27">
        <f t="shared" si="59"/>
        <v>0.1298</v>
      </c>
      <c r="H199" s="28">
        <f t="shared" si="55"/>
        <v>10841.25415349884</v>
      </c>
      <c r="I199" s="20">
        <f t="shared" si="56"/>
        <v>10841.25415349884</v>
      </c>
      <c r="J199" s="28">
        <f t="shared" si="51"/>
        <v>8106.0842453795804</v>
      </c>
      <c r="K199" s="20">
        <f t="shared" si="52"/>
        <v>8106.0842453795804</v>
      </c>
    </row>
    <row r="200" spans="1:11" ht="11.1" customHeight="1">
      <c r="A200" s="25">
        <f t="shared" si="53"/>
        <v>147</v>
      </c>
      <c r="B200" s="29">
        <f t="shared" si="54"/>
        <v>902020.95010318689</v>
      </c>
      <c r="C200" s="20">
        <f t="shared" si="60"/>
        <v>10841.25415349884</v>
      </c>
      <c r="D200" s="20">
        <f t="shared" si="48"/>
        <v>9756.8599436161385</v>
      </c>
      <c r="E200" s="20">
        <f t="shared" si="49"/>
        <v>1084.394209882701</v>
      </c>
      <c r="F200" s="26">
        <f t="shared" si="50"/>
        <v>900936.55589330418</v>
      </c>
      <c r="G200" s="27">
        <f t="shared" si="59"/>
        <v>0.1298</v>
      </c>
      <c r="H200" s="28">
        <f t="shared" si="55"/>
        <v>10841.25415349884</v>
      </c>
      <c r="I200" s="20">
        <f t="shared" si="56"/>
        <v>10841.25415349884</v>
      </c>
      <c r="J200" s="28">
        <f t="shared" si="51"/>
        <v>8109.3333692863207</v>
      </c>
      <c r="K200" s="20">
        <f t="shared" si="52"/>
        <v>8109.3333692863207</v>
      </c>
    </row>
    <row r="201" spans="1:11" ht="11.1" customHeight="1">
      <c r="A201" s="25">
        <f t="shared" si="53"/>
        <v>148</v>
      </c>
      <c r="B201" s="29">
        <f t="shared" si="54"/>
        <v>900936.55589330418</v>
      </c>
      <c r="C201" s="20">
        <f t="shared" si="60"/>
        <v>10841.25415349884</v>
      </c>
      <c r="D201" s="20">
        <f t="shared" si="48"/>
        <v>9745.1304129125729</v>
      </c>
      <c r="E201" s="20">
        <f t="shared" si="49"/>
        <v>1096.1237405862666</v>
      </c>
      <c r="F201" s="26">
        <f t="shared" si="50"/>
        <v>899840.43215271796</v>
      </c>
      <c r="G201" s="27">
        <f t="shared" si="59"/>
        <v>0.1298</v>
      </c>
      <c r="H201" s="28">
        <f t="shared" si="55"/>
        <v>10841.25415349884</v>
      </c>
      <c r="I201" s="20">
        <f t="shared" si="56"/>
        <v>10841.25415349884</v>
      </c>
      <c r="J201" s="28">
        <f t="shared" si="51"/>
        <v>8112.6176378833188</v>
      </c>
      <c r="K201" s="20">
        <f t="shared" si="52"/>
        <v>8112.6176378833188</v>
      </c>
    </row>
    <row r="202" spans="1:11" ht="11.1" customHeight="1">
      <c r="A202" s="25">
        <f t="shared" si="53"/>
        <v>149</v>
      </c>
      <c r="B202" s="29">
        <f t="shared" si="54"/>
        <v>899840.43215271796</v>
      </c>
      <c r="C202" s="20">
        <f t="shared" si="60"/>
        <v>10841.25415349884</v>
      </c>
      <c r="D202" s="20">
        <f t="shared" si="48"/>
        <v>9733.2740077852322</v>
      </c>
      <c r="E202" s="20">
        <f t="shared" si="49"/>
        <v>1107.9801457136073</v>
      </c>
      <c r="F202" s="26">
        <f t="shared" si="50"/>
        <v>898732.45200700429</v>
      </c>
      <c r="G202" s="27">
        <f t="shared" si="59"/>
        <v>0.1298</v>
      </c>
      <c r="H202" s="28">
        <f t="shared" si="55"/>
        <v>10841.25415349884</v>
      </c>
      <c r="I202" s="20">
        <f t="shared" si="56"/>
        <v>10841.25415349884</v>
      </c>
      <c r="J202" s="28">
        <f t="shared" si="51"/>
        <v>8115.9374313189746</v>
      </c>
      <c r="K202" s="20">
        <f t="shared" si="52"/>
        <v>8115.9374313189746</v>
      </c>
    </row>
    <row r="203" spans="1:11" ht="11.1" customHeight="1">
      <c r="A203" s="25">
        <f t="shared" si="53"/>
        <v>150</v>
      </c>
      <c r="B203" s="29">
        <f t="shared" si="54"/>
        <v>898732.45200700429</v>
      </c>
      <c r="C203" s="20">
        <f t="shared" si="60"/>
        <v>10841.25415349884</v>
      </c>
      <c r="D203" s="20">
        <f t="shared" si="48"/>
        <v>9721.2893558757623</v>
      </c>
      <c r="E203" s="20">
        <f t="shared" si="49"/>
        <v>1119.9647976230772</v>
      </c>
      <c r="F203" s="26">
        <f t="shared" si="50"/>
        <v>897612.48720938119</v>
      </c>
      <c r="G203" s="27">
        <f t="shared" si="59"/>
        <v>0.1298</v>
      </c>
      <c r="H203" s="28">
        <f t="shared" si="55"/>
        <v>10841.25415349884</v>
      </c>
      <c r="I203" s="20">
        <f t="shared" si="56"/>
        <v>10841.25415349884</v>
      </c>
      <c r="J203" s="28">
        <f t="shared" si="51"/>
        <v>8119.2931338536255</v>
      </c>
      <c r="K203" s="20">
        <f t="shared" si="52"/>
        <v>8119.2931338536255</v>
      </c>
    </row>
    <row r="204" spans="1:11" ht="11.1" customHeight="1">
      <c r="A204" s="25">
        <f t="shared" si="53"/>
        <v>151</v>
      </c>
      <c r="B204" s="29">
        <f t="shared" si="54"/>
        <v>897612.48720938119</v>
      </c>
      <c r="C204" s="20">
        <f t="shared" si="60"/>
        <v>10841.25415349884</v>
      </c>
      <c r="D204" s="20">
        <f t="shared" si="48"/>
        <v>9709.1750699814729</v>
      </c>
      <c r="E204" s="20">
        <f t="shared" si="49"/>
        <v>1132.0790835173666</v>
      </c>
      <c r="F204" s="26">
        <f t="shared" si="50"/>
        <v>896480.40812586388</v>
      </c>
      <c r="G204" s="27">
        <f t="shared" si="59"/>
        <v>0.1298</v>
      </c>
      <c r="H204" s="28">
        <f t="shared" si="55"/>
        <v>10841.25415349884</v>
      </c>
      <c r="I204" s="20">
        <f t="shared" si="56"/>
        <v>10841.25415349884</v>
      </c>
      <c r="J204" s="28">
        <f t="shared" si="51"/>
        <v>8122.6851339040268</v>
      </c>
      <c r="K204" s="20">
        <f t="shared" si="52"/>
        <v>8122.6851339040268</v>
      </c>
    </row>
    <row r="205" spans="1:11" ht="11.1" customHeight="1">
      <c r="A205" s="25">
        <f t="shared" si="53"/>
        <v>152</v>
      </c>
      <c r="B205" s="29">
        <f t="shared" si="54"/>
        <v>896480.40812586388</v>
      </c>
      <c r="C205" s="20">
        <f t="shared" si="60"/>
        <v>10841.25415349884</v>
      </c>
      <c r="D205" s="20">
        <f t="shared" si="48"/>
        <v>9696.929747894761</v>
      </c>
      <c r="E205" s="20">
        <f t="shared" si="49"/>
        <v>1144.3244056040785</v>
      </c>
      <c r="F205" s="26">
        <f t="shared" si="50"/>
        <v>895336.08372025983</v>
      </c>
      <c r="G205" s="27">
        <f t="shared" si="59"/>
        <v>0.1298</v>
      </c>
      <c r="H205" s="28">
        <f t="shared" si="55"/>
        <v>10841.25415349884</v>
      </c>
      <c r="I205" s="20">
        <f t="shared" si="56"/>
        <v>10841.25415349884</v>
      </c>
      <c r="J205" s="28">
        <f t="shared" si="51"/>
        <v>8126.1138240883065</v>
      </c>
      <c r="K205" s="20">
        <f t="shared" si="52"/>
        <v>8126.1138240883065</v>
      </c>
    </row>
    <row r="206" spans="1:11" ht="11.1" customHeight="1">
      <c r="A206" s="25">
        <f t="shared" si="53"/>
        <v>153</v>
      </c>
      <c r="B206" s="29">
        <f t="shared" si="54"/>
        <v>895336.08372025983</v>
      </c>
      <c r="C206" s="20">
        <f t="shared" si="60"/>
        <v>10841.25415349884</v>
      </c>
      <c r="D206" s="20">
        <f t="shared" si="48"/>
        <v>9684.5519722408098</v>
      </c>
      <c r="E206" s="20">
        <f t="shared" si="49"/>
        <v>1156.7021812580297</v>
      </c>
      <c r="F206" s="26">
        <f t="shared" si="50"/>
        <v>894179.38153900183</v>
      </c>
      <c r="G206" s="27">
        <f t="shared" si="59"/>
        <v>0.1298</v>
      </c>
      <c r="H206" s="28">
        <f t="shared" si="55"/>
        <v>10841.25415349884</v>
      </c>
      <c r="I206" s="20">
        <f t="shared" si="56"/>
        <v>10841.25415349884</v>
      </c>
      <c r="J206" s="28">
        <f t="shared" si="51"/>
        <v>8129.5796012714127</v>
      </c>
      <c r="K206" s="20">
        <f t="shared" si="52"/>
        <v>8129.5796012714127</v>
      </c>
    </row>
    <row r="207" spans="1:11" ht="11.1" customHeight="1">
      <c r="A207" s="25">
        <f t="shared" si="53"/>
        <v>154</v>
      </c>
      <c r="B207" s="29">
        <f t="shared" si="54"/>
        <v>894179.38153900183</v>
      </c>
      <c r="C207" s="20">
        <f t="shared" si="60"/>
        <v>10841.25415349884</v>
      </c>
      <c r="D207" s="20">
        <f t="shared" si="48"/>
        <v>9672.0403103135359</v>
      </c>
      <c r="E207" s="20">
        <f t="shared" si="49"/>
        <v>1169.2138431853036</v>
      </c>
      <c r="F207" s="26">
        <f t="shared" si="50"/>
        <v>893010.16769581649</v>
      </c>
      <c r="G207" s="27">
        <f t="shared" si="59"/>
        <v>0.1298</v>
      </c>
      <c r="H207" s="28">
        <f t="shared" si="55"/>
        <v>10841.25415349884</v>
      </c>
      <c r="I207" s="20">
        <f t="shared" si="56"/>
        <v>10841.25415349884</v>
      </c>
      <c r="J207" s="28">
        <f t="shared" si="51"/>
        <v>8133.0828666110492</v>
      </c>
      <c r="K207" s="20">
        <f t="shared" si="52"/>
        <v>8133.0828666110492</v>
      </c>
    </row>
    <row r="208" spans="1:11" ht="11.1" customHeight="1">
      <c r="A208" s="25">
        <f t="shared" si="53"/>
        <v>155</v>
      </c>
      <c r="B208" s="29">
        <f t="shared" si="54"/>
        <v>893010.16769581649</v>
      </c>
      <c r="C208" s="20">
        <f t="shared" si="60"/>
        <v>10841.25415349884</v>
      </c>
      <c r="D208" s="20">
        <f t="shared" si="48"/>
        <v>9659.393313909748</v>
      </c>
      <c r="E208" s="20">
        <f t="shared" si="49"/>
        <v>1181.8608395890915</v>
      </c>
      <c r="F208" s="26">
        <f t="shared" si="50"/>
        <v>891828.30685622734</v>
      </c>
      <c r="G208" s="27">
        <f t="shared" si="59"/>
        <v>0.1298</v>
      </c>
      <c r="H208" s="28">
        <f t="shared" si="55"/>
        <v>10841.25415349884</v>
      </c>
      <c r="I208" s="20">
        <f t="shared" si="56"/>
        <v>10841.25415349884</v>
      </c>
      <c r="J208" s="28">
        <f t="shared" si="51"/>
        <v>8136.6240256041092</v>
      </c>
      <c r="K208" s="20">
        <f t="shared" si="52"/>
        <v>8136.6240256041092</v>
      </c>
    </row>
    <row r="209" spans="1:11" ht="11.1" customHeight="1">
      <c r="A209" s="25">
        <f t="shared" si="53"/>
        <v>156</v>
      </c>
      <c r="B209" s="29">
        <f t="shared" si="54"/>
        <v>891828.30685622734</v>
      </c>
      <c r="C209" s="20">
        <f t="shared" si="60"/>
        <v>10841.25415349884</v>
      </c>
      <c r="D209" s="20">
        <f t="shared" si="48"/>
        <v>9646.6095191615259</v>
      </c>
      <c r="E209" s="20">
        <f t="shared" si="49"/>
        <v>1194.6446343373136</v>
      </c>
      <c r="F209" s="26">
        <f t="shared" si="50"/>
        <v>890633.66222189006</v>
      </c>
      <c r="G209" s="27">
        <f t="shared" si="59"/>
        <v>0.1298</v>
      </c>
      <c r="H209" s="28">
        <f t="shared" si="55"/>
        <v>10841.25415349884</v>
      </c>
      <c r="I209" s="20">
        <f t="shared" si="56"/>
        <v>10841.25415349884</v>
      </c>
      <c r="J209" s="28">
        <f t="shared" si="51"/>
        <v>8140.2034881336122</v>
      </c>
      <c r="K209" s="20">
        <f t="shared" si="52"/>
        <v>8140.2034881336122</v>
      </c>
    </row>
    <row r="210" spans="1:11" ht="11.1" customHeight="1">
      <c r="A210" s="25">
        <f t="shared" si="53"/>
        <v>157</v>
      </c>
      <c r="B210" s="29">
        <f t="shared" si="54"/>
        <v>890633.66222189006</v>
      </c>
      <c r="C210" s="20">
        <f>IF(A210&gt;B$6*12,0,PMT(G210/12,B$6*12-(A210-1),-F209))</f>
        <v>11029.947696851701</v>
      </c>
      <c r="D210" s="20">
        <f t="shared" si="48"/>
        <v>9863.7678091074322</v>
      </c>
      <c r="E210" s="20">
        <f t="shared" si="49"/>
        <v>1166.1798877442689</v>
      </c>
      <c r="F210" s="26">
        <f t="shared" si="50"/>
        <v>889467.48233414581</v>
      </c>
      <c r="G210" s="27">
        <f t="shared" ref="G210:G221" si="61">B$30</f>
        <v>0.13289999999999999</v>
      </c>
      <c r="H210" s="28">
        <f t="shared" si="55"/>
        <v>11029.947696851701</v>
      </c>
      <c r="I210" s="20">
        <f t="shared" si="56"/>
        <v>11029.947696851701</v>
      </c>
      <c r="J210" s="28">
        <f t="shared" si="51"/>
        <v>8268.0927103016202</v>
      </c>
      <c r="K210" s="20">
        <f t="shared" si="52"/>
        <v>8268.0927103016202</v>
      </c>
    </row>
    <row r="211" spans="1:11" ht="11.1" customHeight="1">
      <c r="A211" s="25">
        <f t="shared" si="53"/>
        <v>158</v>
      </c>
      <c r="B211" s="29">
        <f t="shared" si="54"/>
        <v>889467.48233414581</v>
      </c>
      <c r="C211" s="20">
        <f t="shared" ref="C211:C221" si="62">C210</f>
        <v>11029.947696851701</v>
      </c>
      <c r="D211" s="20">
        <f t="shared" si="48"/>
        <v>9850.8523668506641</v>
      </c>
      <c r="E211" s="20">
        <f t="shared" si="49"/>
        <v>1179.0953300010369</v>
      </c>
      <c r="F211" s="26">
        <f t="shared" si="50"/>
        <v>888288.38700414472</v>
      </c>
      <c r="G211" s="27">
        <f t="shared" si="61"/>
        <v>0.13289999999999999</v>
      </c>
      <c r="H211" s="28">
        <f t="shared" si="55"/>
        <v>11029.947696851701</v>
      </c>
      <c r="I211" s="20">
        <f t="shared" si="56"/>
        <v>11029.947696851701</v>
      </c>
      <c r="J211" s="28">
        <f t="shared" si="51"/>
        <v>8271.7090341335152</v>
      </c>
      <c r="K211" s="20">
        <f t="shared" si="52"/>
        <v>8271.7090341335152</v>
      </c>
    </row>
    <row r="212" spans="1:11" ht="11.1" customHeight="1">
      <c r="A212" s="25">
        <f t="shared" si="53"/>
        <v>159</v>
      </c>
      <c r="B212" s="29">
        <f t="shared" si="54"/>
        <v>888288.38700414472</v>
      </c>
      <c r="C212" s="20">
        <f t="shared" si="62"/>
        <v>11029.947696851701</v>
      </c>
      <c r="D212" s="20">
        <f t="shared" si="48"/>
        <v>9837.7938860709019</v>
      </c>
      <c r="E212" s="20">
        <f t="shared" si="49"/>
        <v>1192.1538107807992</v>
      </c>
      <c r="F212" s="26">
        <f t="shared" si="50"/>
        <v>887096.23319336388</v>
      </c>
      <c r="G212" s="27">
        <f t="shared" si="61"/>
        <v>0.13289999999999999</v>
      </c>
      <c r="H212" s="28">
        <f t="shared" si="55"/>
        <v>11029.947696851701</v>
      </c>
      <c r="I212" s="20">
        <f t="shared" si="56"/>
        <v>11029.947696851701</v>
      </c>
      <c r="J212" s="28">
        <f t="shared" si="51"/>
        <v>8275.365408751848</v>
      </c>
      <c r="K212" s="20">
        <f t="shared" si="52"/>
        <v>8275.365408751848</v>
      </c>
    </row>
    <row r="213" spans="1:11" ht="11.1" customHeight="1">
      <c r="A213" s="25">
        <f t="shared" si="53"/>
        <v>160</v>
      </c>
      <c r="B213" s="29">
        <f t="shared" si="54"/>
        <v>887096.23319336388</v>
      </c>
      <c r="C213" s="20">
        <f t="shared" si="62"/>
        <v>11029.947696851701</v>
      </c>
      <c r="D213" s="20">
        <f t="shared" si="48"/>
        <v>9824.5907826165039</v>
      </c>
      <c r="E213" s="20">
        <f t="shared" si="49"/>
        <v>1205.3569142351971</v>
      </c>
      <c r="F213" s="26">
        <f t="shared" si="50"/>
        <v>885890.87627912872</v>
      </c>
      <c r="G213" s="27">
        <f t="shared" si="61"/>
        <v>0.13289999999999999</v>
      </c>
      <c r="H213" s="28">
        <f t="shared" si="55"/>
        <v>11029.947696851701</v>
      </c>
      <c r="I213" s="20">
        <f t="shared" si="56"/>
        <v>11029.947696851701</v>
      </c>
      <c r="J213" s="28">
        <f t="shared" si="51"/>
        <v>8279.0622777190802</v>
      </c>
      <c r="K213" s="20">
        <f t="shared" si="52"/>
        <v>8279.0622777190802</v>
      </c>
    </row>
    <row r="214" spans="1:11" ht="11.1" customHeight="1">
      <c r="A214" s="25">
        <f t="shared" si="53"/>
        <v>161</v>
      </c>
      <c r="B214" s="29">
        <f t="shared" si="54"/>
        <v>885890.87627912872</v>
      </c>
      <c r="C214" s="20">
        <f t="shared" si="62"/>
        <v>11029.947696851701</v>
      </c>
      <c r="D214" s="20">
        <f t="shared" si="48"/>
        <v>9811.2414547913504</v>
      </c>
      <c r="E214" s="20">
        <f t="shared" si="49"/>
        <v>1218.7062420603506</v>
      </c>
      <c r="F214" s="26">
        <f t="shared" si="50"/>
        <v>884672.17003706831</v>
      </c>
      <c r="G214" s="27">
        <f t="shared" si="61"/>
        <v>0.13289999999999999</v>
      </c>
      <c r="H214" s="28">
        <f t="shared" si="55"/>
        <v>11029.947696851701</v>
      </c>
      <c r="I214" s="20">
        <f t="shared" si="56"/>
        <v>11029.947696851701</v>
      </c>
      <c r="J214" s="28">
        <f t="shared" si="51"/>
        <v>8282.8000895101231</v>
      </c>
      <c r="K214" s="20">
        <f t="shared" si="52"/>
        <v>8282.8000895101231</v>
      </c>
    </row>
    <row r="215" spans="1:11" ht="11.1" customHeight="1">
      <c r="A215" s="25">
        <f t="shared" si="53"/>
        <v>162</v>
      </c>
      <c r="B215" s="29">
        <f t="shared" si="54"/>
        <v>884672.17003706831</v>
      </c>
      <c r="C215" s="20">
        <f t="shared" si="62"/>
        <v>11029.947696851701</v>
      </c>
      <c r="D215" s="20">
        <f t="shared" si="48"/>
        <v>9797.7442831605313</v>
      </c>
      <c r="E215" s="20">
        <f t="shared" si="49"/>
        <v>1232.2034136911698</v>
      </c>
      <c r="F215" s="26">
        <f t="shared" si="50"/>
        <v>883439.96662337717</v>
      </c>
      <c r="G215" s="27">
        <f t="shared" si="61"/>
        <v>0.13289999999999999</v>
      </c>
      <c r="H215" s="28">
        <f t="shared" si="55"/>
        <v>11029.947696851701</v>
      </c>
      <c r="I215" s="20">
        <f t="shared" si="56"/>
        <v>11029.947696851701</v>
      </c>
      <c r="J215" s="28">
        <f t="shared" si="51"/>
        <v>8286.5792975667518</v>
      </c>
      <c r="K215" s="20">
        <f t="shared" si="52"/>
        <v>8286.5792975667518</v>
      </c>
    </row>
    <row r="216" spans="1:11" ht="11.1" customHeight="1">
      <c r="A216" s="25">
        <f t="shared" si="53"/>
        <v>163</v>
      </c>
      <c r="B216" s="29">
        <f t="shared" si="54"/>
        <v>883439.96662337717</v>
      </c>
      <c r="C216" s="20">
        <f t="shared" si="62"/>
        <v>11029.947696851701</v>
      </c>
      <c r="D216" s="20">
        <f t="shared" si="48"/>
        <v>9784.097630353901</v>
      </c>
      <c r="E216" s="20">
        <f t="shared" si="49"/>
        <v>1245.8500664978001</v>
      </c>
      <c r="F216" s="26">
        <f t="shared" si="50"/>
        <v>882194.11655687937</v>
      </c>
      <c r="G216" s="27">
        <f t="shared" si="61"/>
        <v>0.13289999999999999</v>
      </c>
      <c r="H216" s="28">
        <f t="shared" si="55"/>
        <v>11029.947696851701</v>
      </c>
      <c r="I216" s="20">
        <f t="shared" si="56"/>
        <v>11029.947696851701</v>
      </c>
      <c r="J216" s="28">
        <f t="shared" si="51"/>
        <v>8290.4003603526089</v>
      </c>
      <c r="K216" s="20">
        <f t="shared" si="52"/>
        <v>8290.4003603526089</v>
      </c>
    </row>
    <row r="217" spans="1:11" ht="11.1" customHeight="1">
      <c r="A217" s="25">
        <f t="shared" si="53"/>
        <v>164</v>
      </c>
      <c r="B217" s="29">
        <f t="shared" si="54"/>
        <v>882194.11655687937</v>
      </c>
      <c r="C217" s="20">
        <f t="shared" si="62"/>
        <v>11029.947696851701</v>
      </c>
      <c r="D217" s="20">
        <f t="shared" si="48"/>
        <v>9770.2998408674375</v>
      </c>
      <c r="E217" s="20">
        <f t="shared" si="49"/>
        <v>1259.6478559842635</v>
      </c>
      <c r="F217" s="26">
        <f t="shared" si="50"/>
        <v>880934.46870089509</v>
      </c>
      <c r="G217" s="27">
        <f t="shared" si="61"/>
        <v>0.13289999999999999</v>
      </c>
      <c r="H217" s="28">
        <f t="shared" si="55"/>
        <v>11029.947696851701</v>
      </c>
      <c r="I217" s="20">
        <f t="shared" si="56"/>
        <v>11029.947696851701</v>
      </c>
      <c r="J217" s="28">
        <f t="shared" si="51"/>
        <v>8294.2637414088185</v>
      </c>
      <c r="K217" s="20">
        <f t="shared" si="52"/>
        <v>8294.2637414088185</v>
      </c>
    </row>
    <row r="218" spans="1:11" ht="11.1" customHeight="1">
      <c r="A218" s="25">
        <f t="shared" si="53"/>
        <v>165</v>
      </c>
      <c r="B218" s="29">
        <f t="shared" si="54"/>
        <v>880934.46870089509</v>
      </c>
      <c r="C218" s="20">
        <f t="shared" si="62"/>
        <v>11029.947696851701</v>
      </c>
      <c r="D218" s="20">
        <f t="shared" si="48"/>
        <v>9756.3492408624134</v>
      </c>
      <c r="E218" s="20">
        <f t="shared" si="49"/>
        <v>1273.5984559892877</v>
      </c>
      <c r="F218" s="26">
        <f t="shared" si="50"/>
        <v>879660.87024490582</v>
      </c>
      <c r="G218" s="27">
        <f t="shared" si="61"/>
        <v>0.13289999999999999</v>
      </c>
      <c r="H218" s="28">
        <f t="shared" si="55"/>
        <v>11029.947696851701</v>
      </c>
      <c r="I218" s="20">
        <f t="shared" si="56"/>
        <v>11029.947696851701</v>
      </c>
      <c r="J218" s="28">
        <f t="shared" si="51"/>
        <v>8298.169909410226</v>
      </c>
      <c r="K218" s="20">
        <f t="shared" si="52"/>
        <v>8298.169909410226</v>
      </c>
    </row>
    <row r="219" spans="1:11" ht="11.1" customHeight="1">
      <c r="A219" s="25">
        <f t="shared" si="53"/>
        <v>166</v>
      </c>
      <c r="B219" s="29">
        <f t="shared" si="54"/>
        <v>879660.87024490582</v>
      </c>
      <c r="C219" s="20">
        <f t="shared" si="62"/>
        <v>11029.947696851701</v>
      </c>
      <c r="D219" s="20">
        <f t="shared" si="48"/>
        <v>9742.2441379623324</v>
      </c>
      <c r="E219" s="20">
        <f t="shared" si="49"/>
        <v>1287.7035588893687</v>
      </c>
      <c r="F219" s="26">
        <f t="shared" si="50"/>
        <v>878373.16668601648</v>
      </c>
      <c r="G219" s="27">
        <f t="shared" si="61"/>
        <v>0.13289999999999999</v>
      </c>
      <c r="H219" s="28">
        <f t="shared" si="55"/>
        <v>11029.947696851701</v>
      </c>
      <c r="I219" s="20">
        <f t="shared" si="56"/>
        <v>11029.947696851701</v>
      </c>
      <c r="J219" s="28">
        <f t="shared" si="51"/>
        <v>8302.1193382222482</v>
      </c>
      <c r="K219" s="20">
        <f t="shared" si="52"/>
        <v>8302.1193382222482</v>
      </c>
    </row>
    <row r="220" spans="1:11" ht="11.1" customHeight="1">
      <c r="A220" s="25">
        <f t="shared" si="53"/>
        <v>167</v>
      </c>
      <c r="B220" s="29">
        <f t="shared" si="54"/>
        <v>878373.16668601648</v>
      </c>
      <c r="C220" s="20">
        <f t="shared" si="62"/>
        <v>11029.947696851701</v>
      </c>
      <c r="D220" s="20">
        <f t="shared" si="48"/>
        <v>9727.9828210476317</v>
      </c>
      <c r="E220" s="20">
        <f t="shared" si="49"/>
        <v>1301.9648758040694</v>
      </c>
      <c r="F220" s="26">
        <f t="shared" si="50"/>
        <v>877071.20181021246</v>
      </c>
      <c r="G220" s="27">
        <f t="shared" si="61"/>
        <v>0.13289999999999999</v>
      </c>
      <c r="H220" s="28">
        <f t="shared" si="55"/>
        <v>11029.947696851701</v>
      </c>
      <c r="I220" s="20">
        <f t="shared" si="56"/>
        <v>11029.947696851701</v>
      </c>
      <c r="J220" s="28">
        <f t="shared" si="51"/>
        <v>8306.112506958365</v>
      </c>
      <c r="K220" s="20">
        <f t="shared" si="52"/>
        <v>8306.112506958365</v>
      </c>
    </row>
    <row r="221" spans="1:11" ht="11.1" customHeight="1">
      <c r="A221" s="25">
        <f t="shared" si="53"/>
        <v>168</v>
      </c>
      <c r="B221" s="29">
        <f t="shared" si="54"/>
        <v>877071.20181021246</v>
      </c>
      <c r="C221" s="20">
        <f t="shared" si="62"/>
        <v>11029.947696851701</v>
      </c>
      <c r="D221" s="20">
        <f t="shared" si="48"/>
        <v>9713.5635600481019</v>
      </c>
      <c r="E221" s="20">
        <f t="shared" si="49"/>
        <v>1316.3841368035992</v>
      </c>
      <c r="F221" s="26">
        <f t="shared" si="50"/>
        <v>875754.81767340889</v>
      </c>
      <c r="G221" s="27">
        <f t="shared" si="61"/>
        <v>0.13289999999999999</v>
      </c>
      <c r="H221" s="28">
        <f t="shared" si="55"/>
        <v>11029.947696851701</v>
      </c>
      <c r="I221" s="20">
        <f t="shared" si="56"/>
        <v>11029.947696851701</v>
      </c>
      <c r="J221" s="28">
        <f t="shared" si="51"/>
        <v>8310.1499000382319</v>
      </c>
      <c r="K221" s="20">
        <f t="shared" si="52"/>
        <v>8310.1499000382319</v>
      </c>
    </row>
    <row r="222" spans="1:11" ht="11.1" customHeight="1">
      <c r="A222" s="25">
        <f t="shared" si="53"/>
        <v>169</v>
      </c>
      <c r="B222" s="29">
        <f t="shared" si="54"/>
        <v>875754.81767340889</v>
      </c>
      <c r="C222" s="20">
        <f>IF(A222&gt;B$6*12,0,PMT(G222/12,B$6*12-(A222-1),-F221))</f>
        <v>10683.795819620247</v>
      </c>
      <c r="D222" s="20">
        <f t="shared" si="48"/>
        <v>9268.4051537102441</v>
      </c>
      <c r="E222" s="20">
        <f t="shared" si="49"/>
        <v>1415.390665910003</v>
      </c>
      <c r="F222" s="26">
        <f t="shared" si="50"/>
        <v>874339.42700749892</v>
      </c>
      <c r="G222" s="27">
        <f t="shared" ref="G222:G233" si="63">B$31</f>
        <v>0.127</v>
      </c>
      <c r="H222" s="28">
        <f t="shared" si="55"/>
        <v>10683.795819620247</v>
      </c>
      <c r="I222" s="20">
        <f t="shared" si="56"/>
        <v>10683.795819620247</v>
      </c>
      <c r="J222" s="28">
        <f t="shared" si="51"/>
        <v>8088.6423765813779</v>
      </c>
      <c r="K222" s="20">
        <f t="shared" si="52"/>
        <v>8088.6423765813779</v>
      </c>
    </row>
    <row r="223" spans="1:11" ht="11.1" customHeight="1">
      <c r="A223" s="25">
        <f t="shared" si="53"/>
        <v>170</v>
      </c>
      <c r="B223" s="29">
        <f t="shared" si="54"/>
        <v>874339.42700749892</v>
      </c>
      <c r="C223" s="20">
        <f t="shared" ref="C223:C233" si="64">C222</f>
        <v>10683.795819620247</v>
      </c>
      <c r="D223" s="20">
        <f t="shared" si="48"/>
        <v>9253.4256024960305</v>
      </c>
      <c r="E223" s="20">
        <f t="shared" si="49"/>
        <v>1430.3702171242167</v>
      </c>
      <c r="F223" s="26">
        <f t="shared" si="50"/>
        <v>872909.05679037469</v>
      </c>
      <c r="G223" s="27">
        <f t="shared" si="63"/>
        <v>0.127</v>
      </c>
      <c r="H223" s="28">
        <f t="shared" si="55"/>
        <v>10683.795819620247</v>
      </c>
      <c r="I223" s="20">
        <f t="shared" si="56"/>
        <v>10683.795819620247</v>
      </c>
      <c r="J223" s="28">
        <f t="shared" si="51"/>
        <v>8092.8366509213583</v>
      </c>
      <c r="K223" s="20">
        <f t="shared" si="52"/>
        <v>8092.8366509213583</v>
      </c>
    </row>
    <row r="224" spans="1:11" ht="11.1" customHeight="1">
      <c r="A224" s="25">
        <f t="shared" si="53"/>
        <v>171</v>
      </c>
      <c r="B224" s="29">
        <f t="shared" si="54"/>
        <v>872909.05679037469</v>
      </c>
      <c r="C224" s="20">
        <f t="shared" si="64"/>
        <v>10683.795819620247</v>
      </c>
      <c r="D224" s="20">
        <f t="shared" si="48"/>
        <v>9238.2875176981324</v>
      </c>
      <c r="E224" s="20">
        <f t="shared" si="49"/>
        <v>1445.5083019221147</v>
      </c>
      <c r="F224" s="26">
        <f t="shared" si="50"/>
        <v>871463.54848845256</v>
      </c>
      <c r="G224" s="27">
        <f t="shared" si="63"/>
        <v>0.127</v>
      </c>
      <c r="H224" s="28">
        <f t="shared" si="55"/>
        <v>10683.795819620247</v>
      </c>
      <c r="I224" s="20">
        <f t="shared" si="56"/>
        <v>10683.795819620247</v>
      </c>
      <c r="J224" s="28">
        <f t="shared" si="51"/>
        <v>8097.0753146647694</v>
      </c>
      <c r="K224" s="20">
        <f t="shared" si="52"/>
        <v>8097.0753146647694</v>
      </c>
    </row>
    <row r="225" spans="1:11" ht="11.1" customHeight="1">
      <c r="A225" s="25">
        <f t="shared" si="53"/>
        <v>172</v>
      </c>
      <c r="B225" s="29">
        <f t="shared" si="54"/>
        <v>871463.54848845256</v>
      </c>
      <c r="C225" s="20">
        <f t="shared" si="64"/>
        <v>10683.795819620247</v>
      </c>
      <c r="D225" s="20">
        <f t="shared" si="48"/>
        <v>9222.9892215027903</v>
      </c>
      <c r="E225" s="20">
        <f t="shared" si="49"/>
        <v>1460.8065981174568</v>
      </c>
      <c r="F225" s="26">
        <f t="shared" si="50"/>
        <v>870002.74189033511</v>
      </c>
      <c r="G225" s="27">
        <f t="shared" si="63"/>
        <v>0.127</v>
      </c>
      <c r="H225" s="28">
        <f t="shared" si="55"/>
        <v>10683.795819620247</v>
      </c>
      <c r="I225" s="20">
        <f t="shared" si="56"/>
        <v>10683.795819620247</v>
      </c>
      <c r="J225" s="28">
        <f t="shared" si="51"/>
        <v>8101.3588375994659</v>
      </c>
      <c r="K225" s="20">
        <f t="shared" si="52"/>
        <v>8101.3588375994659</v>
      </c>
    </row>
    <row r="226" spans="1:11" ht="11.1" customHeight="1">
      <c r="A226" s="25">
        <f t="shared" si="53"/>
        <v>173</v>
      </c>
      <c r="B226" s="29">
        <f t="shared" si="54"/>
        <v>870002.74189033511</v>
      </c>
      <c r="C226" s="20">
        <f t="shared" si="64"/>
        <v>10683.795819620247</v>
      </c>
      <c r="D226" s="20">
        <f t="shared" si="48"/>
        <v>9207.529018339379</v>
      </c>
      <c r="E226" s="20">
        <f t="shared" si="49"/>
        <v>1476.2668012808681</v>
      </c>
      <c r="F226" s="26">
        <f t="shared" si="50"/>
        <v>868526.47508905421</v>
      </c>
      <c r="G226" s="27">
        <f t="shared" si="63"/>
        <v>0.127</v>
      </c>
      <c r="H226" s="28">
        <f t="shared" si="55"/>
        <v>10683.795819620247</v>
      </c>
      <c r="I226" s="20">
        <f t="shared" si="56"/>
        <v>10683.795819620247</v>
      </c>
      <c r="J226" s="28">
        <f t="shared" si="51"/>
        <v>8105.6876944852211</v>
      </c>
      <c r="K226" s="20">
        <f t="shared" si="52"/>
        <v>8105.6876944852211</v>
      </c>
    </row>
    <row r="227" spans="1:11" ht="11.1" customHeight="1">
      <c r="A227" s="25">
        <f t="shared" si="53"/>
        <v>174</v>
      </c>
      <c r="B227" s="29">
        <f t="shared" si="54"/>
        <v>868526.47508905421</v>
      </c>
      <c r="C227" s="20">
        <f t="shared" si="64"/>
        <v>10683.795819620247</v>
      </c>
      <c r="D227" s="20">
        <f t="shared" si="48"/>
        <v>9191.9051946924901</v>
      </c>
      <c r="E227" s="20">
        <f t="shared" si="49"/>
        <v>1491.890624927757</v>
      </c>
      <c r="F227" s="26">
        <f t="shared" si="50"/>
        <v>867034.5844641265</v>
      </c>
      <c r="G227" s="27">
        <f t="shared" si="63"/>
        <v>0.127</v>
      </c>
      <c r="H227" s="28">
        <f t="shared" si="55"/>
        <v>10683.795819620247</v>
      </c>
      <c r="I227" s="20">
        <f t="shared" si="56"/>
        <v>10683.795819620247</v>
      </c>
      <c r="J227" s="28">
        <f t="shared" si="51"/>
        <v>8110.0623651063497</v>
      </c>
      <c r="K227" s="20">
        <f t="shared" si="52"/>
        <v>8110.0623651063497</v>
      </c>
    </row>
    <row r="228" spans="1:11" ht="11.1" customHeight="1">
      <c r="A228" s="25">
        <f t="shared" si="53"/>
        <v>175</v>
      </c>
      <c r="B228" s="29">
        <f t="shared" si="54"/>
        <v>867034.5844641265</v>
      </c>
      <c r="C228" s="20">
        <f t="shared" si="64"/>
        <v>10683.795819620247</v>
      </c>
      <c r="D228" s="20">
        <f t="shared" si="48"/>
        <v>9176.1160189120055</v>
      </c>
      <c r="E228" s="20">
        <f t="shared" si="49"/>
        <v>1507.6798007082416</v>
      </c>
      <c r="F228" s="26">
        <f t="shared" si="50"/>
        <v>865526.9046634183</v>
      </c>
      <c r="G228" s="27">
        <f t="shared" si="63"/>
        <v>0.127</v>
      </c>
      <c r="H228" s="28">
        <f t="shared" si="55"/>
        <v>10683.795819620247</v>
      </c>
      <c r="I228" s="20">
        <f t="shared" si="56"/>
        <v>10683.795819620247</v>
      </c>
      <c r="J228" s="28">
        <f t="shared" si="51"/>
        <v>8114.4833343248847</v>
      </c>
      <c r="K228" s="20">
        <f t="shared" si="52"/>
        <v>8114.4833343248847</v>
      </c>
    </row>
    <row r="229" spans="1:11" ht="11.1" customHeight="1">
      <c r="A229" s="25">
        <f t="shared" si="53"/>
        <v>176</v>
      </c>
      <c r="B229" s="29">
        <f t="shared" si="54"/>
        <v>865526.9046634183</v>
      </c>
      <c r="C229" s="20">
        <f t="shared" si="64"/>
        <v>10683.795819620247</v>
      </c>
      <c r="D229" s="20">
        <f t="shared" si="48"/>
        <v>9160.159741021178</v>
      </c>
      <c r="E229" s="20">
        <f t="shared" si="49"/>
        <v>1523.6360785990692</v>
      </c>
      <c r="F229" s="26">
        <f t="shared" si="50"/>
        <v>864003.26858481928</v>
      </c>
      <c r="G229" s="27">
        <f t="shared" si="63"/>
        <v>0.127</v>
      </c>
      <c r="H229" s="28">
        <f t="shared" si="55"/>
        <v>10683.795819620247</v>
      </c>
      <c r="I229" s="20">
        <f t="shared" si="56"/>
        <v>10683.795819620247</v>
      </c>
      <c r="J229" s="28">
        <f t="shared" si="51"/>
        <v>8118.9510921343172</v>
      </c>
      <c r="K229" s="20">
        <f t="shared" si="52"/>
        <v>8118.9510921343172</v>
      </c>
    </row>
    <row r="230" spans="1:11" ht="11.1" customHeight="1">
      <c r="A230" s="25">
        <f t="shared" si="53"/>
        <v>177</v>
      </c>
      <c r="B230" s="29">
        <f t="shared" si="54"/>
        <v>864003.26858481928</v>
      </c>
      <c r="C230" s="20">
        <f t="shared" si="64"/>
        <v>10683.795819620247</v>
      </c>
      <c r="D230" s="20">
        <f t="shared" si="48"/>
        <v>9144.0345925226702</v>
      </c>
      <c r="E230" s="20">
        <f t="shared" si="49"/>
        <v>1539.7612270975769</v>
      </c>
      <c r="F230" s="26">
        <f t="shared" si="50"/>
        <v>862463.50735772168</v>
      </c>
      <c r="G230" s="27">
        <f t="shared" si="63"/>
        <v>0.127</v>
      </c>
      <c r="H230" s="28">
        <f t="shared" si="55"/>
        <v>10683.795819620247</v>
      </c>
      <c r="I230" s="20">
        <f t="shared" si="56"/>
        <v>10683.795819620247</v>
      </c>
      <c r="J230" s="28">
        <f t="shared" si="51"/>
        <v>8123.4661337138987</v>
      </c>
      <c r="K230" s="20">
        <f t="shared" si="52"/>
        <v>8123.4661337138987</v>
      </c>
    </row>
    <row r="231" spans="1:11" ht="11.1" customHeight="1">
      <c r="A231" s="25">
        <f t="shared" si="53"/>
        <v>178</v>
      </c>
      <c r="B231" s="29">
        <f t="shared" si="54"/>
        <v>862463.50735772168</v>
      </c>
      <c r="C231" s="20">
        <f t="shared" si="64"/>
        <v>10683.795819620247</v>
      </c>
      <c r="D231" s="20">
        <f t="shared" si="48"/>
        <v>9127.7387862025553</v>
      </c>
      <c r="E231" s="20">
        <f t="shared" si="49"/>
        <v>1556.0570334176919</v>
      </c>
      <c r="F231" s="26">
        <f t="shared" si="50"/>
        <v>860907.45032430394</v>
      </c>
      <c r="G231" s="27">
        <f t="shared" si="63"/>
        <v>0.127</v>
      </c>
      <c r="H231" s="28">
        <f t="shared" si="55"/>
        <v>10683.795819620247</v>
      </c>
      <c r="I231" s="20">
        <f t="shared" si="56"/>
        <v>10683.795819620247</v>
      </c>
      <c r="J231" s="28">
        <f t="shared" si="51"/>
        <v>8128.0289594835313</v>
      </c>
      <c r="K231" s="20">
        <f t="shared" si="52"/>
        <v>8128.0289594835313</v>
      </c>
    </row>
    <row r="232" spans="1:11" ht="11.1" customHeight="1">
      <c r="A232" s="25">
        <f t="shared" si="53"/>
        <v>179</v>
      </c>
      <c r="B232" s="29">
        <f t="shared" si="54"/>
        <v>860907.45032430394</v>
      </c>
      <c r="C232" s="20">
        <f t="shared" si="64"/>
        <v>10683.795819620247</v>
      </c>
      <c r="D232" s="20">
        <f t="shared" si="48"/>
        <v>9111.2705159322159</v>
      </c>
      <c r="E232" s="20">
        <f t="shared" si="49"/>
        <v>1572.5253036880313</v>
      </c>
      <c r="F232" s="26">
        <f t="shared" si="50"/>
        <v>859334.92502061592</v>
      </c>
      <c r="G232" s="27">
        <f t="shared" si="63"/>
        <v>0.127</v>
      </c>
      <c r="H232" s="28">
        <f t="shared" si="55"/>
        <v>10683.795819620247</v>
      </c>
      <c r="I232" s="20">
        <f t="shared" si="56"/>
        <v>10683.795819620247</v>
      </c>
      <c r="J232" s="28">
        <f t="shared" si="51"/>
        <v>8132.6400751592264</v>
      </c>
      <c r="K232" s="20">
        <f t="shared" si="52"/>
        <v>8132.6400751592264</v>
      </c>
    </row>
    <row r="233" spans="1:11" ht="11.1" customHeight="1">
      <c r="A233" s="25">
        <f t="shared" si="53"/>
        <v>180</v>
      </c>
      <c r="B233" s="29">
        <f t="shared" si="54"/>
        <v>859334.92502061592</v>
      </c>
      <c r="C233" s="20">
        <f t="shared" si="64"/>
        <v>10683.795819620247</v>
      </c>
      <c r="D233" s="20">
        <f t="shared" si="48"/>
        <v>9094.6279564681845</v>
      </c>
      <c r="E233" s="20">
        <f t="shared" si="49"/>
        <v>1589.1678631520626</v>
      </c>
      <c r="F233" s="26">
        <f t="shared" si="50"/>
        <v>857745.75715746381</v>
      </c>
      <c r="G233" s="27">
        <f t="shared" si="63"/>
        <v>0.127</v>
      </c>
      <c r="H233" s="28">
        <f t="shared" si="55"/>
        <v>10683.795819620247</v>
      </c>
      <c r="I233" s="20">
        <f t="shared" si="56"/>
        <v>10683.795819620247</v>
      </c>
      <c r="J233" s="28">
        <f t="shared" si="51"/>
        <v>8137.2999918091555</v>
      </c>
      <c r="K233" s="20">
        <f t="shared" si="52"/>
        <v>8137.2999918091555</v>
      </c>
    </row>
    <row r="234" spans="1:11" ht="11.1" customHeight="1">
      <c r="A234" s="25">
        <f t="shared" si="53"/>
        <v>181</v>
      </c>
      <c r="B234" s="29">
        <f t="shared" si="54"/>
        <v>857745.75715746381</v>
      </c>
      <c r="C234" s="20">
        <f>IF(A234&gt;B$6*12,0,PMT(G234/12,B$6*12-(A234-1),-F233))</f>
        <v>10835.63468056232</v>
      </c>
      <c r="D234" s="20">
        <f t="shared" si="48"/>
        <v>9270.8020586102557</v>
      </c>
      <c r="E234" s="20">
        <f t="shared" si="49"/>
        <v>1564.8326219520641</v>
      </c>
      <c r="F234" s="26">
        <f t="shared" si="50"/>
        <v>856180.92453551176</v>
      </c>
      <c r="G234" s="27">
        <f t="shared" ref="G234:G245" si="65">B$32</f>
        <v>0.12970000000000001</v>
      </c>
      <c r="H234" s="28">
        <f t="shared" si="55"/>
        <v>10835.63468056232</v>
      </c>
      <c r="I234" s="20">
        <f t="shared" si="56"/>
        <v>10835.63468056232</v>
      </c>
      <c r="J234" s="28">
        <f t="shared" si="51"/>
        <v>8239.8101041514474</v>
      </c>
      <c r="K234" s="20">
        <f t="shared" si="52"/>
        <v>8239.8101041514474</v>
      </c>
    </row>
    <row r="235" spans="1:11" ht="11.1" customHeight="1">
      <c r="A235" s="25">
        <f t="shared" si="53"/>
        <v>182</v>
      </c>
      <c r="B235" s="29">
        <f t="shared" si="54"/>
        <v>856180.92453551176</v>
      </c>
      <c r="C235" s="20">
        <f t="shared" ref="C235:C245" si="66">C234</f>
        <v>10835.63468056232</v>
      </c>
      <c r="D235" s="20">
        <f t="shared" si="48"/>
        <v>9253.8888260213225</v>
      </c>
      <c r="E235" s="20">
        <f t="shared" si="49"/>
        <v>1581.7458545409972</v>
      </c>
      <c r="F235" s="26">
        <f t="shared" si="50"/>
        <v>854599.1786809708</v>
      </c>
      <c r="G235" s="27">
        <f t="shared" si="65"/>
        <v>0.12970000000000001</v>
      </c>
      <c r="H235" s="28">
        <f t="shared" si="55"/>
        <v>10835.63468056232</v>
      </c>
      <c r="I235" s="20">
        <f t="shared" si="56"/>
        <v>10835.63468056232</v>
      </c>
      <c r="J235" s="28">
        <f t="shared" si="51"/>
        <v>8244.5458092763492</v>
      </c>
      <c r="K235" s="20">
        <f t="shared" si="52"/>
        <v>8244.5458092763492</v>
      </c>
    </row>
    <row r="236" spans="1:11" ht="11.1" customHeight="1">
      <c r="A236" s="25">
        <f t="shared" si="53"/>
        <v>183</v>
      </c>
      <c r="B236" s="29">
        <f t="shared" si="54"/>
        <v>854599.1786809708</v>
      </c>
      <c r="C236" s="20">
        <f t="shared" si="66"/>
        <v>10835.63468056232</v>
      </c>
      <c r="D236" s="20">
        <f t="shared" si="48"/>
        <v>9236.7927895768262</v>
      </c>
      <c r="E236" s="20">
        <f t="shared" si="49"/>
        <v>1598.8418909854936</v>
      </c>
      <c r="F236" s="26">
        <f t="shared" si="50"/>
        <v>853000.3367899853</v>
      </c>
      <c r="G236" s="27">
        <f t="shared" si="65"/>
        <v>0.12970000000000001</v>
      </c>
      <c r="H236" s="28">
        <f t="shared" si="55"/>
        <v>10835.63468056232</v>
      </c>
      <c r="I236" s="20">
        <f t="shared" si="56"/>
        <v>10835.63468056232</v>
      </c>
      <c r="J236" s="28">
        <f t="shared" si="51"/>
        <v>8249.3326994808085</v>
      </c>
      <c r="K236" s="20">
        <f t="shared" si="52"/>
        <v>8249.3326994808085</v>
      </c>
    </row>
    <row r="237" spans="1:11" ht="11.1" customHeight="1">
      <c r="A237" s="25">
        <f t="shared" si="53"/>
        <v>184</v>
      </c>
      <c r="B237" s="29">
        <f t="shared" si="54"/>
        <v>853000.3367899853</v>
      </c>
      <c r="C237" s="20">
        <f t="shared" si="66"/>
        <v>10835.63468056232</v>
      </c>
      <c r="D237" s="20">
        <f t="shared" si="48"/>
        <v>9219.5119734717591</v>
      </c>
      <c r="E237" s="20">
        <f t="shared" si="49"/>
        <v>1616.1227070905607</v>
      </c>
      <c r="F237" s="26">
        <f t="shared" si="50"/>
        <v>851384.21408289473</v>
      </c>
      <c r="G237" s="27">
        <f t="shared" si="65"/>
        <v>0.12970000000000001</v>
      </c>
      <c r="H237" s="28">
        <f t="shared" si="55"/>
        <v>10835.63468056232</v>
      </c>
      <c r="I237" s="20">
        <f t="shared" si="56"/>
        <v>10835.63468056232</v>
      </c>
      <c r="J237" s="28">
        <f t="shared" si="51"/>
        <v>8254.1713279902269</v>
      </c>
      <c r="K237" s="20">
        <f t="shared" si="52"/>
        <v>8254.1713279902269</v>
      </c>
    </row>
    <row r="238" spans="1:11" ht="11.1" customHeight="1">
      <c r="A238" s="25">
        <f t="shared" si="53"/>
        <v>185</v>
      </c>
      <c r="B238" s="29">
        <f t="shared" si="54"/>
        <v>851384.21408289473</v>
      </c>
      <c r="C238" s="20">
        <f t="shared" si="66"/>
        <v>10835.63468056232</v>
      </c>
      <c r="D238" s="20">
        <f t="shared" si="48"/>
        <v>9202.0443805459545</v>
      </c>
      <c r="E238" s="20">
        <f t="shared" si="49"/>
        <v>1633.5903000163653</v>
      </c>
      <c r="F238" s="26">
        <f t="shared" si="50"/>
        <v>849750.62378287839</v>
      </c>
      <c r="G238" s="27">
        <f t="shared" si="65"/>
        <v>0.12970000000000001</v>
      </c>
      <c r="H238" s="28">
        <f t="shared" si="55"/>
        <v>10835.63468056232</v>
      </c>
      <c r="I238" s="20">
        <f t="shared" si="56"/>
        <v>10835.63468056232</v>
      </c>
      <c r="J238" s="28">
        <f t="shared" si="51"/>
        <v>8259.0622540094519</v>
      </c>
      <c r="K238" s="20">
        <f t="shared" si="52"/>
        <v>8259.0622540094519</v>
      </c>
    </row>
    <row r="239" spans="1:11" ht="11.1" customHeight="1">
      <c r="A239" s="25">
        <f t="shared" si="53"/>
        <v>186</v>
      </c>
      <c r="B239" s="29">
        <f t="shared" si="54"/>
        <v>849750.62378287839</v>
      </c>
      <c r="C239" s="20">
        <f t="shared" si="66"/>
        <v>10835.63468056232</v>
      </c>
      <c r="D239" s="20">
        <f t="shared" si="48"/>
        <v>9184.3879920532781</v>
      </c>
      <c r="E239" s="20">
        <f t="shared" si="49"/>
        <v>1651.2466885090416</v>
      </c>
      <c r="F239" s="26">
        <f t="shared" si="50"/>
        <v>848099.37709436938</v>
      </c>
      <c r="G239" s="27">
        <f t="shared" si="65"/>
        <v>0.12970000000000001</v>
      </c>
      <c r="H239" s="28">
        <f t="shared" si="55"/>
        <v>10835.63468056232</v>
      </c>
      <c r="I239" s="20">
        <f t="shared" si="56"/>
        <v>10835.63468056232</v>
      </c>
      <c r="J239" s="28">
        <f t="shared" si="51"/>
        <v>8264.0060427874014</v>
      </c>
      <c r="K239" s="20">
        <f t="shared" si="52"/>
        <v>8264.0060427874014</v>
      </c>
    </row>
    <row r="240" spans="1:11" ht="11.1" customHeight="1">
      <c r="A240" s="25">
        <f t="shared" si="53"/>
        <v>187</v>
      </c>
      <c r="B240" s="29">
        <f t="shared" si="54"/>
        <v>848099.37709436938</v>
      </c>
      <c r="C240" s="20">
        <f t="shared" si="66"/>
        <v>10835.63468056232</v>
      </c>
      <c r="D240" s="20">
        <f t="shared" si="48"/>
        <v>9166.5407674283106</v>
      </c>
      <c r="E240" s="20">
        <f t="shared" si="49"/>
        <v>1669.0939131340092</v>
      </c>
      <c r="F240" s="26">
        <f t="shared" si="50"/>
        <v>846430.28318123543</v>
      </c>
      <c r="G240" s="27">
        <f t="shared" si="65"/>
        <v>0.12970000000000001</v>
      </c>
      <c r="H240" s="28">
        <f t="shared" si="55"/>
        <v>10835.63468056232</v>
      </c>
      <c r="I240" s="20">
        <f t="shared" si="56"/>
        <v>10835.63468056232</v>
      </c>
      <c r="J240" s="28">
        <f t="shared" si="51"/>
        <v>8269.0032656823932</v>
      </c>
      <c r="K240" s="20">
        <f t="shared" si="52"/>
        <v>8269.0032656823932</v>
      </c>
    </row>
    <row r="241" spans="1:11" ht="11.1" customHeight="1">
      <c r="A241" s="25">
        <f t="shared" si="53"/>
        <v>188</v>
      </c>
      <c r="B241" s="29">
        <f t="shared" si="54"/>
        <v>846430.28318123543</v>
      </c>
      <c r="C241" s="20">
        <f t="shared" si="66"/>
        <v>10835.63468056232</v>
      </c>
      <c r="D241" s="20">
        <f t="shared" si="48"/>
        <v>9148.5006440505203</v>
      </c>
      <c r="E241" s="20">
        <f t="shared" si="49"/>
        <v>1687.1340365117994</v>
      </c>
      <c r="F241" s="26">
        <f t="shared" si="50"/>
        <v>844743.14914472366</v>
      </c>
      <c r="G241" s="27">
        <f t="shared" si="65"/>
        <v>0.12970000000000001</v>
      </c>
      <c r="H241" s="28">
        <f t="shared" si="55"/>
        <v>10835.63468056232</v>
      </c>
      <c r="I241" s="20">
        <f t="shared" si="56"/>
        <v>10835.63468056232</v>
      </c>
      <c r="J241" s="28">
        <f t="shared" si="51"/>
        <v>8274.0545002281742</v>
      </c>
      <c r="K241" s="20">
        <f t="shared" si="52"/>
        <v>8274.0545002281742</v>
      </c>
    </row>
    <row r="242" spans="1:11" ht="11.1" customHeight="1">
      <c r="A242" s="25">
        <f t="shared" si="53"/>
        <v>189</v>
      </c>
      <c r="B242" s="29">
        <f t="shared" si="54"/>
        <v>844743.14914472366</v>
      </c>
      <c r="C242" s="20">
        <f t="shared" si="66"/>
        <v>10835.63468056232</v>
      </c>
      <c r="D242" s="20">
        <f t="shared" si="48"/>
        <v>9130.2655370058892</v>
      </c>
      <c r="E242" s="20">
        <f t="shared" si="49"/>
        <v>1705.3691435564306</v>
      </c>
      <c r="F242" s="26">
        <f t="shared" si="50"/>
        <v>843037.78000116721</v>
      </c>
      <c r="G242" s="27">
        <f t="shared" si="65"/>
        <v>0.12970000000000001</v>
      </c>
      <c r="H242" s="28">
        <f t="shared" si="55"/>
        <v>10835.63468056232</v>
      </c>
      <c r="I242" s="20">
        <f t="shared" si="56"/>
        <v>10835.63468056232</v>
      </c>
      <c r="J242" s="28">
        <f t="shared" si="51"/>
        <v>8279.1603302006697</v>
      </c>
      <c r="K242" s="20">
        <f t="shared" si="52"/>
        <v>8279.1603302006697</v>
      </c>
    </row>
    <row r="243" spans="1:11" ht="11.1" customHeight="1">
      <c r="A243" s="25">
        <f t="shared" si="53"/>
        <v>190</v>
      </c>
      <c r="B243" s="29">
        <f t="shared" si="54"/>
        <v>843037.78000116721</v>
      </c>
      <c r="C243" s="20">
        <f t="shared" si="66"/>
        <v>10835.63468056232</v>
      </c>
      <c r="D243" s="20">
        <f t="shared" si="48"/>
        <v>9111.8333388459487</v>
      </c>
      <c r="E243" s="20">
        <f t="shared" si="49"/>
        <v>1723.8013417163711</v>
      </c>
      <c r="F243" s="26">
        <f t="shared" si="50"/>
        <v>841313.97865945089</v>
      </c>
      <c r="G243" s="27">
        <f t="shared" si="65"/>
        <v>0.12970000000000001</v>
      </c>
      <c r="H243" s="28">
        <f t="shared" si="55"/>
        <v>10835.63468056232</v>
      </c>
      <c r="I243" s="20">
        <f t="shared" si="56"/>
        <v>10835.63468056232</v>
      </c>
      <c r="J243" s="28">
        <f t="shared" si="51"/>
        <v>8284.3213456854537</v>
      </c>
      <c r="K243" s="20">
        <f t="shared" si="52"/>
        <v>8284.3213456854537</v>
      </c>
    </row>
    <row r="244" spans="1:11" ht="11.1" customHeight="1">
      <c r="A244" s="25">
        <f t="shared" si="53"/>
        <v>191</v>
      </c>
      <c r="B244" s="29">
        <f t="shared" si="54"/>
        <v>841313.97865945089</v>
      </c>
      <c r="C244" s="20">
        <f t="shared" si="66"/>
        <v>10835.63468056232</v>
      </c>
      <c r="D244" s="20">
        <f t="shared" si="48"/>
        <v>9093.201919344232</v>
      </c>
      <c r="E244" s="20">
        <f t="shared" si="49"/>
        <v>1742.4327612180878</v>
      </c>
      <c r="F244" s="26">
        <f t="shared" si="50"/>
        <v>839571.54589823284</v>
      </c>
      <c r="G244" s="27">
        <f t="shared" si="65"/>
        <v>0.12970000000000001</v>
      </c>
      <c r="H244" s="28">
        <f t="shared" si="55"/>
        <v>10835.63468056232</v>
      </c>
      <c r="I244" s="20">
        <f t="shared" si="56"/>
        <v>10835.63468056232</v>
      </c>
      <c r="J244" s="28">
        <f t="shared" si="51"/>
        <v>8289.5381431459355</v>
      </c>
      <c r="K244" s="20">
        <f t="shared" si="52"/>
        <v>8289.5381431459355</v>
      </c>
    </row>
    <row r="245" spans="1:11" ht="11.1" customHeight="1">
      <c r="A245" s="25">
        <f t="shared" si="53"/>
        <v>192</v>
      </c>
      <c r="B245" s="29">
        <f t="shared" si="54"/>
        <v>839571.54589823284</v>
      </c>
      <c r="C245" s="20">
        <f t="shared" si="66"/>
        <v>10835.63468056232</v>
      </c>
      <c r="D245" s="20">
        <f t="shared" si="48"/>
        <v>9074.3691252500666</v>
      </c>
      <c r="E245" s="20">
        <f t="shared" si="49"/>
        <v>1761.2655553122531</v>
      </c>
      <c r="F245" s="26">
        <f t="shared" si="50"/>
        <v>837810.28034292057</v>
      </c>
      <c r="G245" s="27">
        <f t="shared" si="65"/>
        <v>0.12970000000000001</v>
      </c>
      <c r="H245" s="28">
        <f t="shared" si="55"/>
        <v>10835.63468056232</v>
      </c>
      <c r="I245" s="20">
        <f t="shared" si="56"/>
        <v>10835.63468056232</v>
      </c>
      <c r="J245" s="28">
        <f t="shared" si="51"/>
        <v>8294.811325492301</v>
      </c>
      <c r="K245" s="20">
        <f t="shared" si="52"/>
        <v>8294.811325492301</v>
      </c>
    </row>
    <row r="246" spans="1:11" ht="11.1" customHeight="1">
      <c r="A246" s="25">
        <f t="shared" si="53"/>
        <v>193</v>
      </c>
      <c r="B246" s="29">
        <f t="shared" si="54"/>
        <v>837810.28034292057</v>
      </c>
      <c r="C246" s="20">
        <f>IF(A246&gt;B$6*12,0,PMT(G246/12,B$6*12-(A246-1),-F245))</f>
        <v>10851.851436108942</v>
      </c>
      <c r="D246" s="20">
        <f t="shared" ref="D246:D309" si="67">IF(A246&gt;12*B$6,0,F245*G246/12)</f>
        <v>9076.2780370483069</v>
      </c>
      <c r="E246" s="20">
        <f t="shared" ref="E246:E309" si="68">IF(A246&gt;12*B$6,0,C246-D246)</f>
        <v>1775.573399060635</v>
      </c>
      <c r="F246" s="26">
        <f t="shared" ref="F246:F309" si="69">IF(A246&gt;B$6*12,0,F245-E246)</f>
        <v>836034.70694385993</v>
      </c>
      <c r="G246" s="27">
        <f t="shared" ref="G246:G257" si="70">B$33</f>
        <v>0.13</v>
      </c>
      <c r="H246" s="28">
        <f t="shared" si="55"/>
        <v>10851.851436108942</v>
      </c>
      <c r="I246" s="20">
        <f t="shared" si="56"/>
        <v>10851.851436108942</v>
      </c>
      <c r="J246" s="28">
        <f t="shared" ref="J246:J309" si="71">IF($A246&lt;$D$8*12,$C246-($D$11*D246),IF($A246&gt;$D$8*12,0,$C246-($D$11*D246)+$F246*(1+(1-$D$11)*$D$7)))</f>
        <v>8310.4935857354158</v>
      </c>
      <c r="K246" s="20">
        <f t="shared" ref="K246:K309" si="72">$C246-$D$11*D246</f>
        <v>8310.4935857354158</v>
      </c>
    </row>
    <row r="247" spans="1:11" ht="11.1" customHeight="1">
      <c r="A247" s="25">
        <f t="shared" ref="A247:A310" si="73">A246+1</f>
        <v>194</v>
      </c>
      <c r="B247" s="29">
        <f t="shared" ref="B247:B310" si="74">F246</f>
        <v>836034.70694385993</v>
      </c>
      <c r="C247" s="20">
        <f t="shared" ref="C247:C257" si="75">C246</f>
        <v>10851.851436108942</v>
      </c>
      <c r="D247" s="20">
        <f t="shared" si="67"/>
        <v>9057.0426585584828</v>
      </c>
      <c r="E247" s="20">
        <f t="shared" si="68"/>
        <v>1794.8087775504591</v>
      </c>
      <c r="F247" s="26">
        <f t="shared" si="69"/>
        <v>834239.89816630946</v>
      </c>
      <c r="G247" s="27">
        <f t="shared" si="70"/>
        <v>0.13</v>
      </c>
      <c r="H247" s="28">
        <f t="shared" ref="H247:H310" si="76">IF(A247&lt;D$8*12,C247,IF(A247&gt;D$8*12,0,C247+F247*(1+D$7)))</f>
        <v>10851.851436108942</v>
      </c>
      <c r="I247" s="20">
        <f t="shared" ref="I247:I310" si="77">C247</f>
        <v>10851.851436108942</v>
      </c>
      <c r="J247" s="28">
        <f t="shared" si="71"/>
        <v>8315.879491712567</v>
      </c>
      <c r="K247" s="20">
        <f t="shared" si="72"/>
        <v>8315.879491712567</v>
      </c>
    </row>
    <row r="248" spans="1:11" ht="11.1" customHeight="1">
      <c r="A248" s="25">
        <f t="shared" si="73"/>
        <v>195</v>
      </c>
      <c r="B248" s="29">
        <f t="shared" si="74"/>
        <v>834239.89816630946</v>
      </c>
      <c r="C248" s="20">
        <f t="shared" si="75"/>
        <v>10851.851436108942</v>
      </c>
      <c r="D248" s="20">
        <f t="shared" si="67"/>
        <v>9037.5988968016864</v>
      </c>
      <c r="E248" s="20">
        <f t="shared" si="68"/>
        <v>1814.2525393072556</v>
      </c>
      <c r="F248" s="26">
        <f t="shared" si="69"/>
        <v>832425.64562700223</v>
      </c>
      <c r="G248" s="27">
        <f t="shared" si="70"/>
        <v>0.13</v>
      </c>
      <c r="H248" s="28">
        <f t="shared" si="76"/>
        <v>10851.851436108942</v>
      </c>
      <c r="I248" s="20">
        <f t="shared" si="77"/>
        <v>10851.851436108942</v>
      </c>
      <c r="J248" s="28">
        <f t="shared" si="71"/>
        <v>8321.3237450044689</v>
      </c>
      <c r="K248" s="20">
        <f t="shared" si="72"/>
        <v>8321.3237450044689</v>
      </c>
    </row>
    <row r="249" spans="1:11" ht="11.1" customHeight="1">
      <c r="A249" s="25">
        <f t="shared" si="73"/>
        <v>196</v>
      </c>
      <c r="B249" s="29">
        <f t="shared" si="74"/>
        <v>832425.64562700223</v>
      </c>
      <c r="C249" s="20">
        <f t="shared" si="75"/>
        <v>10851.851436108942</v>
      </c>
      <c r="D249" s="20">
        <f t="shared" si="67"/>
        <v>9017.9444942925238</v>
      </c>
      <c r="E249" s="20">
        <f t="shared" si="68"/>
        <v>1833.9069418164181</v>
      </c>
      <c r="F249" s="26">
        <f t="shared" si="69"/>
        <v>830591.73868518579</v>
      </c>
      <c r="G249" s="27">
        <f t="shared" si="70"/>
        <v>0.13</v>
      </c>
      <c r="H249" s="28">
        <f t="shared" si="76"/>
        <v>10851.851436108942</v>
      </c>
      <c r="I249" s="20">
        <f t="shared" si="77"/>
        <v>10851.851436108942</v>
      </c>
      <c r="J249" s="28">
        <f t="shared" si="71"/>
        <v>8326.8269777070345</v>
      </c>
      <c r="K249" s="20">
        <f t="shared" si="72"/>
        <v>8326.8269777070345</v>
      </c>
    </row>
    <row r="250" spans="1:11" ht="11.1" customHeight="1">
      <c r="A250" s="25">
        <f t="shared" si="73"/>
        <v>197</v>
      </c>
      <c r="B250" s="29">
        <f t="shared" si="74"/>
        <v>830591.73868518579</v>
      </c>
      <c r="C250" s="20">
        <f t="shared" si="75"/>
        <v>10851.851436108942</v>
      </c>
      <c r="D250" s="20">
        <f t="shared" si="67"/>
        <v>8998.0771690895126</v>
      </c>
      <c r="E250" s="20">
        <f t="shared" si="68"/>
        <v>1853.7742670194293</v>
      </c>
      <c r="F250" s="26">
        <f t="shared" si="69"/>
        <v>828737.96441816632</v>
      </c>
      <c r="G250" s="27">
        <f t="shared" si="70"/>
        <v>0.13</v>
      </c>
      <c r="H250" s="28">
        <f t="shared" si="76"/>
        <v>10851.851436108942</v>
      </c>
      <c r="I250" s="20">
        <f t="shared" si="77"/>
        <v>10851.851436108942</v>
      </c>
      <c r="J250" s="28">
        <f t="shared" si="71"/>
        <v>8332.3898287638785</v>
      </c>
      <c r="K250" s="20">
        <f t="shared" si="72"/>
        <v>8332.3898287638785</v>
      </c>
    </row>
    <row r="251" spans="1:11" ht="11.1" customHeight="1">
      <c r="A251" s="25">
        <f t="shared" si="73"/>
        <v>198</v>
      </c>
      <c r="B251" s="29">
        <f t="shared" si="74"/>
        <v>828737.96441816632</v>
      </c>
      <c r="C251" s="20">
        <f t="shared" si="75"/>
        <v>10851.851436108942</v>
      </c>
      <c r="D251" s="20">
        <f t="shared" si="67"/>
        <v>8977.9946145301346</v>
      </c>
      <c r="E251" s="20">
        <f t="shared" si="68"/>
        <v>1873.8568215788073</v>
      </c>
      <c r="F251" s="26">
        <f t="shared" si="69"/>
        <v>826864.10759658751</v>
      </c>
      <c r="G251" s="27">
        <f t="shared" si="70"/>
        <v>0.13</v>
      </c>
      <c r="H251" s="28">
        <f t="shared" si="76"/>
        <v>10851.851436108942</v>
      </c>
      <c r="I251" s="20">
        <f t="shared" si="77"/>
        <v>10851.851436108942</v>
      </c>
      <c r="J251" s="28">
        <f t="shared" si="71"/>
        <v>8338.0129440405035</v>
      </c>
      <c r="K251" s="20">
        <f t="shared" si="72"/>
        <v>8338.0129440405035</v>
      </c>
    </row>
    <row r="252" spans="1:11" ht="11.1" customHeight="1">
      <c r="A252" s="25">
        <f t="shared" si="73"/>
        <v>199</v>
      </c>
      <c r="B252" s="29">
        <f t="shared" si="74"/>
        <v>826864.10759658751</v>
      </c>
      <c r="C252" s="20">
        <f t="shared" si="75"/>
        <v>10851.851436108942</v>
      </c>
      <c r="D252" s="20">
        <f t="shared" si="67"/>
        <v>8957.6944989630319</v>
      </c>
      <c r="E252" s="20">
        <f t="shared" si="68"/>
        <v>1894.15693714591</v>
      </c>
      <c r="F252" s="26">
        <f t="shared" si="69"/>
        <v>824969.95065944165</v>
      </c>
      <c r="G252" s="27">
        <f t="shared" si="70"/>
        <v>0.13</v>
      </c>
      <c r="H252" s="28">
        <f t="shared" si="76"/>
        <v>10851.851436108942</v>
      </c>
      <c r="I252" s="20">
        <f t="shared" si="77"/>
        <v>10851.851436108942</v>
      </c>
      <c r="J252" s="28">
        <f t="shared" si="71"/>
        <v>8343.6969763992929</v>
      </c>
      <c r="K252" s="20">
        <f t="shared" si="72"/>
        <v>8343.6969763992929</v>
      </c>
    </row>
    <row r="253" spans="1:11" ht="11.1" customHeight="1">
      <c r="A253" s="25">
        <f t="shared" si="73"/>
        <v>200</v>
      </c>
      <c r="B253" s="29">
        <f t="shared" si="74"/>
        <v>824969.95065944165</v>
      </c>
      <c r="C253" s="20">
        <f t="shared" si="75"/>
        <v>10851.851436108942</v>
      </c>
      <c r="D253" s="20">
        <f t="shared" si="67"/>
        <v>8937.1744654772847</v>
      </c>
      <c r="E253" s="20">
        <f t="shared" si="68"/>
        <v>1914.6769706316572</v>
      </c>
      <c r="F253" s="26">
        <f t="shared" si="69"/>
        <v>823055.27368880995</v>
      </c>
      <c r="G253" s="27">
        <f t="shared" si="70"/>
        <v>0.13</v>
      </c>
      <c r="H253" s="28">
        <f t="shared" si="76"/>
        <v>10851.851436108942</v>
      </c>
      <c r="I253" s="20">
        <f t="shared" si="77"/>
        <v>10851.851436108942</v>
      </c>
      <c r="J253" s="28">
        <f t="shared" si="71"/>
        <v>8349.4425857753013</v>
      </c>
      <c r="K253" s="20">
        <f t="shared" si="72"/>
        <v>8349.4425857753013</v>
      </c>
    </row>
    <row r="254" spans="1:11" ht="11.1" customHeight="1">
      <c r="A254" s="25">
        <f t="shared" si="73"/>
        <v>201</v>
      </c>
      <c r="B254" s="29">
        <f t="shared" si="74"/>
        <v>823055.27368880995</v>
      </c>
      <c r="C254" s="20">
        <f t="shared" si="75"/>
        <v>10851.851436108942</v>
      </c>
      <c r="D254" s="20">
        <f t="shared" si="67"/>
        <v>8916.4321316287751</v>
      </c>
      <c r="E254" s="20">
        <f t="shared" si="68"/>
        <v>1935.4193044801668</v>
      </c>
      <c r="F254" s="26">
        <f t="shared" si="69"/>
        <v>821119.85438432975</v>
      </c>
      <c r="G254" s="27">
        <f t="shared" si="70"/>
        <v>0.13</v>
      </c>
      <c r="H254" s="28">
        <f t="shared" si="76"/>
        <v>10851.851436108942</v>
      </c>
      <c r="I254" s="20">
        <f t="shared" si="77"/>
        <v>10851.851436108942</v>
      </c>
      <c r="J254" s="28">
        <f t="shared" si="71"/>
        <v>8355.2504392528845</v>
      </c>
      <c r="K254" s="20">
        <f t="shared" si="72"/>
        <v>8355.2504392528845</v>
      </c>
    </row>
    <row r="255" spans="1:11" ht="11.1" customHeight="1">
      <c r="A255" s="25">
        <f t="shared" si="73"/>
        <v>202</v>
      </c>
      <c r="B255" s="29">
        <f t="shared" si="74"/>
        <v>821119.85438432975</v>
      </c>
      <c r="C255" s="20">
        <f t="shared" si="75"/>
        <v>10851.851436108942</v>
      </c>
      <c r="D255" s="20">
        <f t="shared" si="67"/>
        <v>8895.4650891635738</v>
      </c>
      <c r="E255" s="20">
        <f t="shared" si="68"/>
        <v>1956.3863469453681</v>
      </c>
      <c r="F255" s="26">
        <f t="shared" si="69"/>
        <v>819163.46803738433</v>
      </c>
      <c r="G255" s="27">
        <f t="shared" si="70"/>
        <v>0.13</v>
      </c>
      <c r="H255" s="28">
        <f t="shared" si="76"/>
        <v>10851.851436108942</v>
      </c>
      <c r="I255" s="20">
        <f t="shared" si="77"/>
        <v>10851.851436108942</v>
      </c>
      <c r="J255" s="28">
        <f t="shared" si="71"/>
        <v>8361.1212111431414</v>
      </c>
      <c r="K255" s="20">
        <f t="shared" si="72"/>
        <v>8361.1212111431414</v>
      </c>
    </row>
    <row r="256" spans="1:11" ht="11.1" customHeight="1">
      <c r="A256" s="25">
        <f t="shared" si="73"/>
        <v>203</v>
      </c>
      <c r="B256" s="29">
        <f t="shared" si="74"/>
        <v>819163.46803738433</v>
      </c>
      <c r="C256" s="20">
        <f t="shared" si="75"/>
        <v>10851.851436108942</v>
      </c>
      <c r="D256" s="20">
        <f t="shared" si="67"/>
        <v>8874.2709037383302</v>
      </c>
      <c r="E256" s="20">
        <f t="shared" si="68"/>
        <v>1977.5805323706118</v>
      </c>
      <c r="F256" s="26">
        <f t="shared" si="69"/>
        <v>817185.88750501373</v>
      </c>
      <c r="G256" s="27">
        <f t="shared" si="70"/>
        <v>0.13</v>
      </c>
      <c r="H256" s="28">
        <f t="shared" si="76"/>
        <v>10851.851436108942</v>
      </c>
      <c r="I256" s="20">
        <f t="shared" si="77"/>
        <v>10851.851436108942</v>
      </c>
      <c r="J256" s="28">
        <f t="shared" si="71"/>
        <v>8367.0555830622088</v>
      </c>
      <c r="K256" s="20">
        <f t="shared" si="72"/>
        <v>8367.0555830622088</v>
      </c>
    </row>
    <row r="257" spans="1:11" ht="11.1" customHeight="1">
      <c r="A257" s="25">
        <f t="shared" si="73"/>
        <v>204</v>
      </c>
      <c r="B257" s="29">
        <f t="shared" si="74"/>
        <v>817185.88750501373</v>
      </c>
      <c r="C257" s="20">
        <f t="shared" si="75"/>
        <v>10851.851436108942</v>
      </c>
      <c r="D257" s="20">
        <f t="shared" si="67"/>
        <v>8852.8471146376487</v>
      </c>
      <c r="E257" s="20">
        <f t="shared" si="68"/>
        <v>1999.0043214712932</v>
      </c>
      <c r="F257" s="26">
        <f t="shared" si="69"/>
        <v>815186.88318354241</v>
      </c>
      <c r="G257" s="27">
        <f t="shared" si="70"/>
        <v>0.13</v>
      </c>
      <c r="H257" s="28">
        <f t="shared" si="76"/>
        <v>10851.851436108942</v>
      </c>
      <c r="I257" s="20">
        <f t="shared" si="77"/>
        <v>10851.851436108942</v>
      </c>
      <c r="J257" s="28">
        <f t="shared" si="71"/>
        <v>8373.0542440104</v>
      </c>
      <c r="K257" s="20">
        <f t="shared" si="72"/>
        <v>8373.0542440104</v>
      </c>
    </row>
    <row r="258" spans="1:11" ht="11.1" customHeight="1">
      <c r="A258" s="25">
        <f t="shared" si="73"/>
        <v>205</v>
      </c>
      <c r="B258" s="29">
        <f t="shared" si="74"/>
        <v>815186.88318354241</v>
      </c>
      <c r="C258" s="20">
        <f>IF(A258&gt;B$6*12,0,PMT(G258/12,B$6*12-(A258-1),-F257))</f>
        <v>10493.773724842074</v>
      </c>
      <c r="D258" s="20">
        <f t="shared" si="67"/>
        <v>8355.6655526313098</v>
      </c>
      <c r="E258" s="20">
        <f t="shared" si="68"/>
        <v>2138.1081722107647</v>
      </c>
      <c r="F258" s="26">
        <f t="shared" si="69"/>
        <v>813048.77501133166</v>
      </c>
      <c r="G258" s="27">
        <f t="shared" ref="G258:G269" si="78">B$34</f>
        <v>0.123</v>
      </c>
      <c r="H258" s="28">
        <f t="shared" si="76"/>
        <v>10493.773724842074</v>
      </c>
      <c r="I258" s="20">
        <f t="shared" si="77"/>
        <v>10493.773724842074</v>
      </c>
      <c r="J258" s="28">
        <f t="shared" si="71"/>
        <v>8154.1873701053073</v>
      </c>
      <c r="K258" s="20">
        <f t="shared" si="72"/>
        <v>8154.1873701053073</v>
      </c>
    </row>
    <row r="259" spans="1:11" ht="11.1" customHeight="1">
      <c r="A259" s="25">
        <f t="shared" si="73"/>
        <v>206</v>
      </c>
      <c r="B259" s="29">
        <f t="shared" si="74"/>
        <v>813048.77501133166</v>
      </c>
      <c r="C259" s="20">
        <f t="shared" ref="C259:C269" si="79">C258</f>
        <v>10493.773724842074</v>
      </c>
      <c r="D259" s="20">
        <f t="shared" si="67"/>
        <v>8333.7499438661489</v>
      </c>
      <c r="E259" s="20">
        <f t="shared" si="68"/>
        <v>2160.0237809759255</v>
      </c>
      <c r="F259" s="26">
        <f t="shared" si="69"/>
        <v>810888.7512303557</v>
      </c>
      <c r="G259" s="27">
        <f t="shared" si="78"/>
        <v>0.123</v>
      </c>
      <c r="H259" s="28">
        <f t="shared" si="76"/>
        <v>10493.773724842074</v>
      </c>
      <c r="I259" s="20">
        <f t="shared" si="77"/>
        <v>10493.773724842074</v>
      </c>
      <c r="J259" s="28">
        <f t="shared" si="71"/>
        <v>8160.3237405595519</v>
      </c>
      <c r="K259" s="20">
        <f t="shared" si="72"/>
        <v>8160.3237405595519</v>
      </c>
    </row>
    <row r="260" spans="1:11" ht="11.1" customHeight="1">
      <c r="A260" s="25">
        <f t="shared" si="73"/>
        <v>207</v>
      </c>
      <c r="B260" s="29">
        <f t="shared" si="74"/>
        <v>810888.7512303557</v>
      </c>
      <c r="C260" s="20">
        <f t="shared" si="79"/>
        <v>10493.773724842074</v>
      </c>
      <c r="D260" s="20">
        <f t="shared" si="67"/>
        <v>8311.6097001111466</v>
      </c>
      <c r="E260" s="20">
        <f t="shared" si="68"/>
        <v>2182.1640247309278</v>
      </c>
      <c r="F260" s="26">
        <f t="shared" si="69"/>
        <v>808706.58720562479</v>
      </c>
      <c r="G260" s="27">
        <f t="shared" si="78"/>
        <v>0.123</v>
      </c>
      <c r="H260" s="28">
        <f t="shared" si="76"/>
        <v>10493.773724842074</v>
      </c>
      <c r="I260" s="20">
        <f t="shared" si="77"/>
        <v>10493.773724842074</v>
      </c>
      <c r="J260" s="28">
        <f t="shared" si="71"/>
        <v>8166.5230088109529</v>
      </c>
      <c r="K260" s="20">
        <f t="shared" si="72"/>
        <v>8166.5230088109529</v>
      </c>
    </row>
    <row r="261" spans="1:11" ht="11.1" customHeight="1">
      <c r="A261" s="25">
        <f t="shared" si="73"/>
        <v>208</v>
      </c>
      <c r="B261" s="29">
        <f t="shared" si="74"/>
        <v>808706.58720562479</v>
      </c>
      <c r="C261" s="20">
        <f t="shared" si="79"/>
        <v>10493.773724842074</v>
      </c>
      <c r="D261" s="20">
        <f t="shared" si="67"/>
        <v>8289.2425188576544</v>
      </c>
      <c r="E261" s="20">
        <f t="shared" si="68"/>
        <v>2204.53120598442</v>
      </c>
      <c r="F261" s="26">
        <f t="shared" si="69"/>
        <v>806502.05599964038</v>
      </c>
      <c r="G261" s="27">
        <f t="shared" si="78"/>
        <v>0.123</v>
      </c>
      <c r="H261" s="28">
        <f t="shared" si="76"/>
        <v>10493.773724842074</v>
      </c>
      <c r="I261" s="20">
        <f t="shared" si="77"/>
        <v>10493.773724842074</v>
      </c>
      <c r="J261" s="28">
        <f t="shared" si="71"/>
        <v>8172.785819561931</v>
      </c>
      <c r="K261" s="20">
        <f t="shared" si="72"/>
        <v>8172.785819561931</v>
      </c>
    </row>
    <row r="262" spans="1:11" ht="11.1" customHeight="1">
      <c r="A262" s="25">
        <f t="shared" si="73"/>
        <v>209</v>
      </c>
      <c r="B262" s="29">
        <f t="shared" si="74"/>
        <v>806502.05599964038</v>
      </c>
      <c r="C262" s="20">
        <f t="shared" si="79"/>
        <v>10493.773724842074</v>
      </c>
      <c r="D262" s="20">
        <f t="shared" si="67"/>
        <v>8266.6460739963131</v>
      </c>
      <c r="E262" s="20">
        <f t="shared" si="68"/>
        <v>2227.1276508457613</v>
      </c>
      <c r="F262" s="26">
        <f t="shared" si="69"/>
        <v>804274.92834879458</v>
      </c>
      <c r="G262" s="27">
        <f t="shared" si="78"/>
        <v>0.123</v>
      </c>
      <c r="H262" s="28">
        <f t="shared" si="76"/>
        <v>10493.773724842074</v>
      </c>
      <c r="I262" s="20">
        <f t="shared" si="77"/>
        <v>10493.773724842074</v>
      </c>
      <c r="J262" s="28">
        <f t="shared" si="71"/>
        <v>8179.1128241231072</v>
      </c>
      <c r="K262" s="20">
        <f t="shared" si="72"/>
        <v>8179.1128241231072</v>
      </c>
    </row>
    <row r="263" spans="1:11" ht="11.1" customHeight="1">
      <c r="A263" s="25">
        <f t="shared" si="73"/>
        <v>210</v>
      </c>
      <c r="B263" s="29">
        <f t="shared" si="74"/>
        <v>804274.92834879458</v>
      </c>
      <c r="C263" s="20">
        <f t="shared" si="79"/>
        <v>10493.773724842074</v>
      </c>
      <c r="D263" s="20">
        <f t="shared" si="67"/>
        <v>8243.8180155751452</v>
      </c>
      <c r="E263" s="20">
        <f t="shared" si="68"/>
        <v>2249.9557092669293</v>
      </c>
      <c r="F263" s="26">
        <f t="shared" si="69"/>
        <v>802024.97263952764</v>
      </c>
      <c r="G263" s="27">
        <f t="shared" si="78"/>
        <v>0.123</v>
      </c>
      <c r="H263" s="28">
        <f t="shared" si="76"/>
        <v>10493.773724842074</v>
      </c>
      <c r="I263" s="20">
        <f t="shared" si="77"/>
        <v>10493.773724842074</v>
      </c>
      <c r="J263" s="28">
        <f t="shared" si="71"/>
        <v>8185.5046804810336</v>
      </c>
      <c r="K263" s="20">
        <f t="shared" si="72"/>
        <v>8185.5046804810336</v>
      </c>
    </row>
    <row r="264" spans="1:11" ht="11.1" customHeight="1">
      <c r="A264" s="25">
        <f t="shared" si="73"/>
        <v>211</v>
      </c>
      <c r="B264" s="29">
        <f t="shared" si="74"/>
        <v>802024.97263952764</v>
      </c>
      <c r="C264" s="20">
        <f t="shared" si="79"/>
        <v>10493.773724842074</v>
      </c>
      <c r="D264" s="20">
        <f t="shared" si="67"/>
        <v>8220.755969555159</v>
      </c>
      <c r="E264" s="20">
        <f t="shared" si="68"/>
        <v>2273.0177552869154</v>
      </c>
      <c r="F264" s="26">
        <f t="shared" si="69"/>
        <v>799751.95488424075</v>
      </c>
      <c r="G264" s="27">
        <f t="shared" si="78"/>
        <v>0.123</v>
      </c>
      <c r="H264" s="28">
        <f t="shared" si="76"/>
        <v>10493.773724842074</v>
      </c>
      <c r="I264" s="20">
        <f t="shared" si="77"/>
        <v>10493.773724842074</v>
      </c>
      <c r="J264" s="28">
        <f t="shared" si="71"/>
        <v>8191.9620533666293</v>
      </c>
      <c r="K264" s="20">
        <f t="shared" si="72"/>
        <v>8191.9620533666293</v>
      </c>
    </row>
    <row r="265" spans="1:11" ht="11.1" customHeight="1">
      <c r="A265" s="25">
        <f t="shared" si="73"/>
        <v>212</v>
      </c>
      <c r="B265" s="29">
        <f t="shared" si="74"/>
        <v>799751.95488424075</v>
      </c>
      <c r="C265" s="20">
        <f t="shared" si="79"/>
        <v>10493.773724842074</v>
      </c>
      <c r="D265" s="20">
        <f t="shared" si="67"/>
        <v>8197.4575375634686</v>
      </c>
      <c r="E265" s="20">
        <f t="shared" si="68"/>
        <v>2296.3161872786059</v>
      </c>
      <c r="F265" s="26">
        <f t="shared" si="69"/>
        <v>797455.63869696215</v>
      </c>
      <c r="G265" s="27">
        <f t="shared" si="78"/>
        <v>0.123</v>
      </c>
      <c r="H265" s="28">
        <f t="shared" si="76"/>
        <v>10493.773724842074</v>
      </c>
      <c r="I265" s="20">
        <f t="shared" si="77"/>
        <v>10493.773724842074</v>
      </c>
      <c r="J265" s="28">
        <f t="shared" si="71"/>
        <v>8198.4856143243032</v>
      </c>
      <c r="K265" s="20">
        <f t="shared" si="72"/>
        <v>8198.4856143243032</v>
      </c>
    </row>
    <row r="266" spans="1:11" ht="11.1" customHeight="1">
      <c r="A266" s="25">
        <f t="shared" si="73"/>
        <v>213</v>
      </c>
      <c r="B266" s="29">
        <f t="shared" si="74"/>
        <v>797455.63869696215</v>
      </c>
      <c r="C266" s="20">
        <f t="shared" si="79"/>
        <v>10493.773724842074</v>
      </c>
      <c r="D266" s="20">
        <f t="shared" si="67"/>
        <v>8173.9202966438615</v>
      </c>
      <c r="E266" s="20">
        <f t="shared" si="68"/>
        <v>2319.8534281982129</v>
      </c>
      <c r="F266" s="26">
        <f t="shared" si="69"/>
        <v>795135.7852687639</v>
      </c>
      <c r="G266" s="27">
        <f t="shared" si="78"/>
        <v>0.123</v>
      </c>
      <c r="H266" s="28">
        <f t="shared" si="76"/>
        <v>10493.773724842074</v>
      </c>
      <c r="I266" s="20">
        <f t="shared" si="77"/>
        <v>10493.773724842074</v>
      </c>
      <c r="J266" s="28">
        <f t="shared" si="71"/>
        <v>8205.0760417817928</v>
      </c>
      <c r="K266" s="20">
        <f t="shared" si="72"/>
        <v>8205.0760417817928</v>
      </c>
    </row>
    <row r="267" spans="1:11" ht="11.1" customHeight="1">
      <c r="A267" s="25">
        <f t="shared" si="73"/>
        <v>214</v>
      </c>
      <c r="B267" s="29">
        <f t="shared" si="74"/>
        <v>795135.7852687639</v>
      </c>
      <c r="C267" s="20">
        <f t="shared" si="79"/>
        <v>10493.773724842074</v>
      </c>
      <c r="D267" s="20">
        <f t="shared" si="67"/>
        <v>8150.1417990048294</v>
      </c>
      <c r="E267" s="20">
        <f t="shared" si="68"/>
        <v>2343.631925837245</v>
      </c>
      <c r="F267" s="26">
        <f t="shared" si="69"/>
        <v>792792.15334292664</v>
      </c>
      <c r="G267" s="27">
        <f t="shared" si="78"/>
        <v>0.123</v>
      </c>
      <c r="H267" s="28">
        <f t="shared" si="76"/>
        <v>10493.773724842074</v>
      </c>
      <c r="I267" s="20">
        <f t="shared" si="77"/>
        <v>10493.773724842074</v>
      </c>
      <c r="J267" s="28">
        <f t="shared" si="71"/>
        <v>8211.7340211207229</v>
      </c>
      <c r="K267" s="20">
        <f t="shared" si="72"/>
        <v>8211.7340211207229</v>
      </c>
    </row>
    <row r="268" spans="1:11" ht="11.1" customHeight="1">
      <c r="A268" s="25">
        <f t="shared" si="73"/>
        <v>215</v>
      </c>
      <c r="B268" s="29">
        <f t="shared" si="74"/>
        <v>792792.15334292664</v>
      </c>
      <c r="C268" s="20">
        <f t="shared" si="79"/>
        <v>10493.773724842074</v>
      </c>
      <c r="D268" s="20">
        <f t="shared" si="67"/>
        <v>8126.119571764998</v>
      </c>
      <c r="E268" s="20">
        <f t="shared" si="68"/>
        <v>2367.6541530770764</v>
      </c>
      <c r="F268" s="26">
        <f t="shared" si="69"/>
        <v>790424.49918984959</v>
      </c>
      <c r="G268" s="27">
        <f t="shared" si="78"/>
        <v>0.123</v>
      </c>
      <c r="H268" s="28">
        <f t="shared" si="76"/>
        <v>10493.773724842074</v>
      </c>
      <c r="I268" s="20">
        <f t="shared" si="77"/>
        <v>10493.773724842074</v>
      </c>
      <c r="J268" s="28">
        <f t="shared" si="71"/>
        <v>8218.4602447478755</v>
      </c>
      <c r="K268" s="20">
        <f t="shared" si="72"/>
        <v>8218.4602447478755</v>
      </c>
    </row>
    <row r="269" spans="1:11" ht="11.1" customHeight="1">
      <c r="A269" s="25">
        <f t="shared" si="73"/>
        <v>216</v>
      </c>
      <c r="B269" s="29">
        <f t="shared" si="74"/>
        <v>790424.49918984959</v>
      </c>
      <c r="C269" s="20">
        <f t="shared" si="79"/>
        <v>10493.773724842074</v>
      </c>
      <c r="D269" s="20">
        <f t="shared" si="67"/>
        <v>8101.8511166959579</v>
      </c>
      <c r="E269" s="20">
        <f t="shared" si="68"/>
        <v>2391.9226081461165</v>
      </c>
      <c r="F269" s="26">
        <f t="shared" si="69"/>
        <v>788032.5765817035</v>
      </c>
      <c r="G269" s="27">
        <f t="shared" si="78"/>
        <v>0.123</v>
      </c>
      <c r="H269" s="28">
        <f t="shared" si="76"/>
        <v>10493.773724842074</v>
      </c>
      <c r="I269" s="20">
        <f t="shared" si="77"/>
        <v>10493.773724842074</v>
      </c>
      <c r="J269" s="28">
        <f t="shared" si="71"/>
        <v>8225.2554121672056</v>
      </c>
      <c r="K269" s="20">
        <f t="shared" si="72"/>
        <v>8225.2554121672056</v>
      </c>
    </row>
    <row r="270" spans="1:11" ht="11.1" customHeight="1">
      <c r="A270" s="25">
        <f t="shared" si="73"/>
        <v>217</v>
      </c>
      <c r="B270" s="29">
        <f t="shared" si="74"/>
        <v>788032.5765817035</v>
      </c>
      <c r="C270" s="20">
        <f>IF(A270&gt;B$6*12,0,PMT(G270/12,B$6*12-(A270-1),-F269))</f>
        <v>10861.762567341526</v>
      </c>
      <c r="D270" s="20">
        <f t="shared" si="67"/>
        <v>8576.4212084642058</v>
      </c>
      <c r="E270" s="20">
        <f t="shared" si="68"/>
        <v>2285.3413588773201</v>
      </c>
      <c r="F270" s="26">
        <f t="shared" si="69"/>
        <v>785747.23522282613</v>
      </c>
      <c r="G270" s="27">
        <f t="shared" ref="G270:G281" si="80">B$35</f>
        <v>0.13059999999999999</v>
      </c>
      <c r="H270" s="28">
        <f t="shared" si="76"/>
        <v>10861.762567341526</v>
      </c>
      <c r="I270" s="20">
        <f t="shared" si="77"/>
        <v>10861.762567341526</v>
      </c>
      <c r="J270" s="28">
        <f t="shared" si="71"/>
        <v>8460.3646289715471</v>
      </c>
      <c r="K270" s="20">
        <f t="shared" si="72"/>
        <v>8460.3646289715471</v>
      </c>
    </row>
    <row r="271" spans="1:11" ht="11.1" customHeight="1">
      <c r="A271" s="25">
        <f t="shared" si="73"/>
        <v>218</v>
      </c>
      <c r="B271" s="29">
        <f t="shared" si="74"/>
        <v>785747.23522282613</v>
      </c>
      <c r="C271" s="20">
        <f t="shared" ref="C271:C281" si="81">C270</f>
        <v>10861.762567341526</v>
      </c>
      <c r="D271" s="20">
        <f t="shared" si="67"/>
        <v>8551.54907667509</v>
      </c>
      <c r="E271" s="20">
        <f t="shared" si="68"/>
        <v>2310.213490666436</v>
      </c>
      <c r="F271" s="26">
        <f t="shared" si="69"/>
        <v>783437.02173215966</v>
      </c>
      <c r="G271" s="27">
        <f t="shared" si="80"/>
        <v>0.13059999999999999</v>
      </c>
      <c r="H271" s="28">
        <f t="shared" si="76"/>
        <v>10861.762567341526</v>
      </c>
      <c r="I271" s="20">
        <f t="shared" si="77"/>
        <v>10861.762567341526</v>
      </c>
      <c r="J271" s="28">
        <f t="shared" si="71"/>
        <v>8467.3288258725006</v>
      </c>
      <c r="K271" s="20">
        <f t="shared" si="72"/>
        <v>8467.3288258725006</v>
      </c>
    </row>
    <row r="272" spans="1:11" ht="11.1" customHeight="1">
      <c r="A272" s="25">
        <f t="shared" si="73"/>
        <v>219</v>
      </c>
      <c r="B272" s="29">
        <f t="shared" si="74"/>
        <v>783437.02173215966</v>
      </c>
      <c r="C272" s="20">
        <f t="shared" si="81"/>
        <v>10861.762567341526</v>
      </c>
      <c r="D272" s="20">
        <f t="shared" si="67"/>
        <v>8526.406253185005</v>
      </c>
      <c r="E272" s="20">
        <f t="shared" si="68"/>
        <v>2335.356314156521</v>
      </c>
      <c r="F272" s="26">
        <f t="shared" si="69"/>
        <v>781101.6654180031</v>
      </c>
      <c r="G272" s="27">
        <f t="shared" si="80"/>
        <v>0.13059999999999999</v>
      </c>
      <c r="H272" s="28">
        <f t="shared" si="76"/>
        <v>10861.762567341526</v>
      </c>
      <c r="I272" s="20">
        <f t="shared" si="77"/>
        <v>10861.762567341526</v>
      </c>
      <c r="J272" s="28">
        <f t="shared" si="71"/>
        <v>8474.3688164497253</v>
      </c>
      <c r="K272" s="20">
        <f t="shared" si="72"/>
        <v>8474.3688164497253</v>
      </c>
    </row>
    <row r="273" spans="1:11" ht="11.1" customHeight="1">
      <c r="A273" s="25">
        <f t="shared" si="73"/>
        <v>220</v>
      </c>
      <c r="B273" s="29">
        <f t="shared" si="74"/>
        <v>781101.6654180031</v>
      </c>
      <c r="C273" s="20">
        <f t="shared" si="81"/>
        <v>10861.762567341526</v>
      </c>
      <c r="D273" s="20">
        <f t="shared" si="67"/>
        <v>8500.9897919659325</v>
      </c>
      <c r="E273" s="20">
        <f t="shared" si="68"/>
        <v>2360.7727753755935</v>
      </c>
      <c r="F273" s="26">
        <f t="shared" si="69"/>
        <v>778740.89264262747</v>
      </c>
      <c r="G273" s="27">
        <f t="shared" si="80"/>
        <v>0.13059999999999999</v>
      </c>
      <c r="H273" s="28">
        <f t="shared" si="76"/>
        <v>10861.762567341526</v>
      </c>
      <c r="I273" s="20">
        <f t="shared" si="77"/>
        <v>10861.762567341526</v>
      </c>
      <c r="J273" s="28">
        <f t="shared" si="71"/>
        <v>8481.485425591065</v>
      </c>
      <c r="K273" s="20">
        <f t="shared" si="72"/>
        <v>8481.485425591065</v>
      </c>
    </row>
    <row r="274" spans="1:11" ht="11.1" customHeight="1">
      <c r="A274" s="25">
        <f t="shared" si="73"/>
        <v>221</v>
      </c>
      <c r="B274" s="29">
        <f t="shared" si="74"/>
        <v>778740.89264262747</v>
      </c>
      <c r="C274" s="20">
        <f t="shared" si="81"/>
        <v>10861.762567341526</v>
      </c>
      <c r="D274" s="20">
        <f t="shared" si="67"/>
        <v>8475.2967149272608</v>
      </c>
      <c r="E274" s="20">
        <f t="shared" si="68"/>
        <v>2386.4658524142651</v>
      </c>
      <c r="F274" s="26">
        <f t="shared" si="69"/>
        <v>776354.42679021321</v>
      </c>
      <c r="G274" s="27">
        <f t="shared" si="80"/>
        <v>0.13059999999999999</v>
      </c>
      <c r="H274" s="28">
        <f t="shared" si="76"/>
        <v>10861.762567341526</v>
      </c>
      <c r="I274" s="20">
        <f t="shared" si="77"/>
        <v>10861.762567341526</v>
      </c>
      <c r="J274" s="28">
        <f t="shared" si="71"/>
        <v>8488.6794871618931</v>
      </c>
      <c r="K274" s="20">
        <f t="shared" si="72"/>
        <v>8488.6794871618931</v>
      </c>
    </row>
    <row r="275" spans="1:11" ht="11.1" customHeight="1">
      <c r="A275" s="25">
        <f t="shared" si="73"/>
        <v>222</v>
      </c>
      <c r="B275" s="29">
        <f t="shared" si="74"/>
        <v>776354.42679021321</v>
      </c>
      <c r="C275" s="20">
        <f t="shared" si="81"/>
        <v>10861.762567341526</v>
      </c>
      <c r="D275" s="20">
        <f t="shared" si="67"/>
        <v>8449.3240115668195</v>
      </c>
      <c r="E275" s="20">
        <f t="shared" si="68"/>
        <v>2412.4385557747064</v>
      </c>
      <c r="F275" s="26">
        <f t="shared" si="69"/>
        <v>773941.98823443847</v>
      </c>
      <c r="G275" s="27">
        <f t="shared" si="80"/>
        <v>0.13059999999999999</v>
      </c>
      <c r="H275" s="28">
        <f t="shared" si="76"/>
        <v>10861.762567341526</v>
      </c>
      <c r="I275" s="20">
        <f t="shared" si="77"/>
        <v>10861.762567341526</v>
      </c>
      <c r="J275" s="28">
        <f t="shared" si="71"/>
        <v>8495.9518441028158</v>
      </c>
      <c r="K275" s="20">
        <f t="shared" si="72"/>
        <v>8495.9518441028158</v>
      </c>
    </row>
    <row r="276" spans="1:11" ht="11.1" customHeight="1">
      <c r="A276" s="25">
        <f t="shared" si="73"/>
        <v>223</v>
      </c>
      <c r="B276" s="29">
        <f t="shared" si="74"/>
        <v>773941.98823443847</v>
      </c>
      <c r="C276" s="20">
        <f t="shared" si="81"/>
        <v>10861.762567341526</v>
      </c>
      <c r="D276" s="20">
        <f t="shared" si="67"/>
        <v>8423.0686386181387</v>
      </c>
      <c r="E276" s="20">
        <f t="shared" si="68"/>
        <v>2438.6939287233872</v>
      </c>
      <c r="F276" s="26">
        <f t="shared" si="69"/>
        <v>771503.29430571513</v>
      </c>
      <c r="G276" s="27">
        <f t="shared" si="80"/>
        <v>0.13059999999999999</v>
      </c>
      <c r="H276" s="28">
        <f t="shared" si="76"/>
        <v>10861.762567341526</v>
      </c>
      <c r="I276" s="20">
        <f t="shared" si="77"/>
        <v>10861.762567341526</v>
      </c>
      <c r="J276" s="28">
        <f t="shared" si="71"/>
        <v>8503.3033485284468</v>
      </c>
      <c r="K276" s="20">
        <f t="shared" si="72"/>
        <v>8503.3033485284468</v>
      </c>
    </row>
    <row r="277" spans="1:11" ht="11.1" customHeight="1">
      <c r="A277" s="25">
        <f t="shared" si="73"/>
        <v>224</v>
      </c>
      <c r="B277" s="29">
        <f t="shared" si="74"/>
        <v>771503.29430571513</v>
      </c>
      <c r="C277" s="20">
        <f t="shared" si="81"/>
        <v>10861.762567341526</v>
      </c>
      <c r="D277" s="20">
        <f t="shared" si="67"/>
        <v>8396.5275196938655</v>
      </c>
      <c r="E277" s="20">
        <f t="shared" si="68"/>
        <v>2465.2350476476604</v>
      </c>
      <c r="F277" s="26">
        <f t="shared" si="69"/>
        <v>769038.05925806751</v>
      </c>
      <c r="G277" s="27">
        <f t="shared" si="80"/>
        <v>0.13059999999999999</v>
      </c>
      <c r="H277" s="28">
        <f t="shared" si="76"/>
        <v>10861.762567341526</v>
      </c>
      <c r="I277" s="20">
        <f t="shared" si="77"/>
        <v>10861.762567341526</v>
      </c>
      <c r="J277" s="28">
        <f t="shared" si="71"/>
        <v>8510.7348618272445</v>
      </c>
      <c r="K277" s="20">
        <f t="shared" si="72"/>
        <v>8510.7348618272445</v>
      </c>
    </row>
    <row r="278" spans="1:11" ht="11.1" customHeight="1">
      <c r="A278" s="25">
        <f t="shared" si="73"/>
        <v>225</v>
      </c>
      <c r="B278" s="29">
        <f t="shared" si="74"/>
        <v>769038.05925806751</v>
      </c>
      <c r="C278" s="20">
        <f t="shared" si="81"/>
        <v>10861.762567341526</v>
      </c>
      <c r="D278" s="20">
        <f t="shared" si="67"/>
        <v>8369.6975449253005</v>
      </c>
      <c r="E278" s="20">
        <f t="shared" si="68"/>
        <v>2492.0650224162255</v>
      </c>
      <c r="F278" s="26">
        <f t="shared" si="69"/>
        <v>766545.99423565133</v>
      </c>
      <c r="G278" s="27">
        <f t="shared" si="80"/>
        <v>0.13059999999999999</v>
      </c>
      <c r="H278" s="28">
        <f t="shared" si="76"/>
        <v>10861.762567341526</v>
      </c>
      <c r="I278" s="20">
        <f t="shared" si="77"/>
        <v>10861.762567341526</v>
      </c>
      <c r="J278" s="28">
        <f t="shared" si="71"/>
        <v>8518.247254762442</v>
      </c>
      <c r="K278" s="20">
        <f t="shared" si="72"/>
        <v>8518.247254762442</v>
      </c>
    </row>
    <row r="279" spans="1:11" ht="11.1" customHeight="1">
      <c r="A279" s="25">
        <f t="shared" si="73"/>
        <v>226</v>
      </c>
      <c r="B279" s="29">
        <f t="shared" si="74"/>
        <v>766545.99423565133</v>
      </c>
      <c r="C279" s="20">
        <f t="shared" si="81"/>
        <v>10861.762567341526</v>
      </c>
      <c r="D279" s="20">
        <f t="shared" si="67"/>
        <v>8342.5755705980046</v>
      </c>
      <c r="E279" s="20">
        <f t="shared" si="68"/>
        <v>2519.1869967435214</v>
      </c>
      <c r="F279" s="26">
        <f t="shared" si="69"/>
        <v>764026.80723890779</v>
      </c>
      <c r="G279" s="27">
        <f t="shared" si="80"/>
        <v>0.13059999999999999</v>
      </c>
      <c r="H279" s="28">
        <f t="shared" si="76"/>
        <v>10861.762567341526</v>
      </c>
      <c r="I279" s="20">
        <f t="shared" si="77"/>
        <v>10861.762567341526</v>
      </c>
      <c r="J279" s="28">
        <f t="shared" si="71"/>
        <v>8525.8414075740839</v>
      </c>
      <c r="K279" s="20">
        <f t="shared" si="72"/>
        <v>8525.8414075740839</v>
      </c>
    </row>
    <row r="280" spans="1:11" ht="11.1" customHeight="1">
      <c r="A280" s="25">
        <f t="shared" si="73"/>
        <v>227</v>
      </c>
      <c r="B280" s="29">
        <f t="shared" si="74"/>
        <v>764026.80723890779</v>
      </c>
      <c r="C280" s="20">
        <f t="shared" si="81"/>
        <v>10861.762567341526</v>
      </c>
      <c r="D280" s="20">
        <f t="shared" si="67"/>
        <v>8315.1584187834469</v>
      </c>
      <c r="E280" s="20">
        <f t="shared" si="68"/>
        <v>2546.604148558079</v>
      </c>
      <c r="F280" s="26">
        <f t="shared" si="69"/>
        <v>761480.20309034968</v>
      </c>
      <c r="G280" s="27">
        <f t="shared" si="80"/>
        <v>0.13059999999999999</v>
      </c>
      <c r="H280" s="28">
        <f t="shared" si="76"/>
        <v>10861.762567341526</v>
      </c>
      <c r="I280" s="20">
        <f t="shared" si="77"/>
        <v>10861.762567341526</v>
      </c>
      <c r="J280" s="28">
        <f t="shared" si="71"/>
        <v>8533.5182100821603</v>
      </c>
      <c r="K280" s="20">
        <f t="shared" si="72"/>
        <v>8533.5182100821603</v>
      </c>
    </row>
    <row r="281" spans="1:11" ht="11.1" customHeight="1">
      <c r="A281" s="25">
        <f t="shared" si="73"/>
        <v>228</v>
      </c>
      <c r="B281" s="29">
        <f t="shared" si="74"/>
        <v>761480.20309034968</v>
      </c>
      <c r="C281" s="20">
        <f t="shared" si="81"/>
        <v>10861.762567341526</v>
      </c>
      <c r="D281" s="20">
        <f t="shared" si="67"/>
        <v>8287.4428769666392</v>
      </c>
      <c r="E281" s="20">
        <f t="shared" si="68"/>
        <v>2574.3196903748867</v>
      </c>
      <c r="F281" s="26">
        <f t="shared" si="69"/>
        <v>758905.88339997479</v>
      </c>
      <c r="G281" s="27">
        <f t="shared" si="80"/>
        <v>0.13059999999999999</v>
      </c>
      <c r="H281" s="28">
        <f t="shared" si="76"/>
        <v>10861.762567341526</v>
      </c>
      <c r="I281" s="20">
        <f t="shared" si="77"/>
        <v>10861.762567341526</v>
      </c>
      <c r="J281" s="28">
        <f t="shared" si="71"/>
        <v>8541.2785617908667</v>
      </c>
      <c r="K281" s="20">
        <f t="shared" si="72"/>
        <v>8541.2785617908667</v>
      </c>
    </row>
    <row r="282" spans="1:11" ht="11.1" customHeight="1">
      <c r="A282" s="25">
        <f t="shared" si="73"/>
        <v>229</v>
      </c>
      <c r="B282" s="29">
        <f t="shared" si="74"/>
        <v>758905.88339997479</v>
      </c>
      <c r="C282" s="20">
        <f>IF(A282&gt;B$6*12,0,PMT(G282/12,B$6*12-(A282-1),-F281))</f>
        <v>10488.314171003562</v>
      </c>
      <c r="D282" s="20">
        <f t="shared" si="67"/>
        <v>7740.8400106797426</v>
      </c>
      <c r="E282" s="20">
        <f t="shared" si="68"/>
        <v>2747.474160323819</v>
      </c>
      <c r="F282" s="26">
        <f t="shared" si="69"/>
        <v>756158.40923965094</v>
      </c>
      <c r="G282" s="27">
        <f t="shared" ref="G282:G293" si="82">B$36</f>
        <v>0.12239999999999999</v>
      </c>
      <c r="H282" s="28">
        <f t="shared" si="76"/>
        <v>10488.314171003562</v>
      </c>
      <c r="I282" s="20">
        <f t="shared" si="77"/>
        <v>10488.314171003562</v>
      </c>
      <c r="J282" s="28">
        <f t="shared" si="71"/>
        <v>8320.878968013234</v>
      </c>
      <c r="K282" s="20">
        <f t="shared" si="72"/>
        <v>8320.878968013234</v>
      </c>
    </row>
    <row r="283" spans="1:11" ht="11.1" customHeight="1">
      <c r="A283" s="25">
        <f t="shared" si="73"/>
        <v>230</v>
      </c>
      <c r="B283" s="29">
        <f t="shared" si="74"/>
        <v>756158.40923965094</v>
      </c>
      <c r="C283" s="20">
        <f t="shared" ref="C283:C293" si="83">C282</f>
        <v>10488.314171003562</v>
      </c>
      <c r="D283" s="20">
        <f t="shared" si="67"/>
        <v>7712.8157742444391</v>
      </c>
      <c r="E283" s="20">
        <f t="shared" si="68"/>
        <v>2775.4983967591224</v>
      </c>
      <c r="F283" s="26">
        <f t="shared" si="69"/>
        <v>753382.91084289178</v>
      </c>
      <c r="G283" s="27">
        <f t="shared" si="82"/>
        <v>0.12239999999999999</v>
      </c>
      <c r="H283" s="28">
        <f t="shared" si="76"/>
        <v>10488.314171003562</v>
      </c>
      <c r="I283" s="20">
        <f t="shared" si="77"/>
        <v>10488.314171003562</v>
      </c>
      <c r="J283" s="28">
        <f t="shared" si="71"/>
        <v>8328.7257542151183</v>
      </c>
      <c r="K283" s="20">
        <f t="shared" si="72"/>
        <v>8328.7257542151183</v>
      </c>
    </row>
    <row r="284" spans="1:11" ht="11.1" customHeight="1">
      <c r="A284" s="25">
        <f t="shared" si="73"/>
        <v>231</v>
      </c>
      <c r="B284" s="29">
        <f t="shared" si="74"/>
        <v>753382.91084289178</v>
      </c>
      <c r="C284" s="20">
        <f t="shared" si="83"/>
        <v>10488.314171003562</v>
      </c>
      <c r="D284" s="20">
        <f t="shared" si="67"/>
        <v>7684.5056905974961</v>
      </c>
      <c r="E284" s="20">
        <f t="shared" si="68"/>
        <v>2803.8084804060654</v>
      </c>
      <c r="F284" s="26">
        <f t="shared" si="69"/>
        <v>750579.10236248572</v>
      </c>
      <c r="G284" s="27">
        <f t="shared" si="82"/>
        <v>0.12239999999999999</v>
      </c>
      <c r="H284" s="28">
        <f t="shared" si="76"/>
        <v>10488.314171003562</v>
      </c>
      <c r="I284" s="20">
        <f t="shared" si="77"/>
        <v>10488.314171003562</v>
      </c>
      <c r="J284" s="28">
        <f t="shared" si="71"/>
        <v>8336.6525776362614</v>
      </c>
      <c r="K284" s="20">
        <f t="shared" si="72"/>
        <v>8336.6525776362614</v>
      </c>
    </row>
    <row r="285" spans="1:11" ht="11.1" customHeight="1">
      <c r="A285" s="25">
        <f t="shared" si="73"/>
        <v>232</v>
      </c>
      <c r="B285" s="29">
        <f t="shared" si="74"/>
        <v>750579.10236248572</v>
      </c>
      <c r="C285" s="20">
        <f t="shared" si="83"/>
        <v>10488.314171003562</v>
      </c>
      <c r="D285" s="20">
        <f t="shared" si="67"/>
        <v>7655.9068440973542</v>
      </c>
      <c r="E285" s="20">
        <f t="shared" si="68"/>
        <v>2832.4073269062073</v>
      </c>
      <c r="F285" s="26">
        <f t="shared" si="69"/>
        <v>747746.6950355795</v>
      </c>
      <c r="G285" s="27">
        <f t="shared" si="82"/>
        <v>0.12239999999999999</v>
      </c>
      <c r="H285" s="28">
        <f t="shared" si="76"/>
        <v>10488.314171003562</v>
      </c>
      <c r="I285" s="20">
        <f t="shared" si="77"/>
        <v>10488.314171003562</v>
      </c>
      <c r="J285" s="28">
        <f t="shared" si="71"/>
        <v>8344.6602546563026</v>
      </c>
      <c r="K285" s="20">
        <f t="shared" si="72"/>
        <v>8344.6602546563026</v>
      </c>
    </row>
    <row r="286" spans="1:11" ht="11.1" customHeight="1">
      <c r="A286" s="25">
        <f t="shared" si="73"/>
        <v>233</v>
      </c>
      <c r="B286" s="29">
        <f t="shared" si="74"/>
        <v>747746.6950355795</v>
      </c>
      <c r="C286" s="20">
        <f t="shared" si="83"/>
        <v>10488.314171003562</v>
      </c>
      <c r="D286" s="20">
        <f t="shared" si="67"/>
        <v>7627.0162893629104</v>
      </c>
      <c r="E286" s="20">
        <f t="shared" si="68"/>
        <v>2861.2978816406512</v>
      </c>
      <c r="F286" s="26">
        <f t="shared" si="69"/>
        <v>744885.39715393889</v>
      </c>
      <c r="G286" s="27">
        <f t="shared" si="82"/>
        <v>0.12239999999999999</v>
      </c>
      <c r="H286" s="28">
        <f t="shared" si="76"/>
        <v>10488.314171003562</v>
      </c>
      <c r="I286" s="20">
        <f t="shared" si="77"/>
        <v>10488.314171003562</v>
      </c>
      <c r="J286" s="28">
        <f t="shared" si="71"/>
        <v>8352.7496099819473</v>
      </c>
      <c r="K286" s="20">
        <f t="shared" si="72"/>
        <v>8352.7496099819473</v>
      </c>
    </row>
    <row r="287" spans="1:11" ht="11.1" customHeight="1">
      <c r="A287" s="25">
        <f t="shared" si="73"/>
        <v>234</v>
      </c>
      <c r="B287" s="29">
        <f t="shared" si="74"/>
        <v>744885.39715393889</v>
      </c>
      <c r="C287" s="20">
        <f t="shared" si="83"/>
        <v>10488.314171003562</v>
      </c>
      <c r="D287" s="20">
        <f t="shared" si="67"/>
        <v>7597.8310509701769</v>
      </c>
      <c r="E287" s="20">
        <f t="shared" si="68"/>
        <v>2890.4831200333847</v>
      </c>
      <c r="F287" s="26">
        <f t="shared" si="69"/>
        <v>741994.91403390549</v>
      </c>
      <c r="G287" s="27">
        <f t="shared" si="82"/>
        <v>0.12239999999999999</v>
      </c>
      <c r="H287" s="28">
        <f t="shared" si="76"/>
        <v>10488.314171003562</v>
      </c>
      <c r="I287" s="20">
        <f t="shared" si="77"/>
        <v>10488.314171003562</v>
      </c>
      <c r="J287" s="28">
        <f t="shared" si="71"/>
        <v>8360.9214767319118</v>
      </c>
      <c r="K287" s="20">
        <f t="shared" si="72"/>
        <v>8360.9214767319118</v>
      </c>
    </row>
    <row r="288" spans="1:11" ht="11.1" customHeight="1">
      <c r="A288" s="25">
        <f t="shared" si="73"/>
        <v>235</v>
      </c>
      <c r="B288" s="29">
        <f t="shared" si="74"/>
        <v>741994.91403390549</v>
      </c>
      <c r="C288" s="20">
        <f t="shared" si="83"/>
        <v>10488.314171003562</v>
      </c>
      <c r="D288" s="20">
        <f t="shared" si="67"/>
        <v>7568.3481231458354</v>
      </c>
      <c r="E288" s="20">
        <f t="shared" si="68"/>
        <v>2919.9660478577262</v>
      </c>
      <c r="F288" s="26">
        <f t="shared" si="69"/>
        <v>739074.94798604771</v>
      </c>
      <c r="G288" s="27">
        <f t="shared" si="82"/>
        <v>0.12239999999999999</v>
      </c>
      <c r="H288" s="28">
        <f t="shared" si="76"/>
        <v>10488.314171003562</v>
      </c>
      <c r="I288" s="20">
        <f t="shared" si="77"/>
        <v>10488.314171003562</v>
      </c>
      <c r="J288" s="28">
        <f t="shared" si="71"/>
        <v>8369.1766965227271</v>
      </c>
      <c r="K288" s="20">
        <f t="shared" si="72"/>
        <v>8369.1766965227271</v>
      </c>
    </row>
    <row r="289" spans="1:11" ht="11.1" customHeight="1">
      <c r="A289" s="25">
        <f t="shared" si="73"/>
        <v>236</v>
      </c>
      <c r="B289" s="29">
        <f t="shared" si="74"/>
        <v>739074.94798604771</v>
      </c>
      <c r="C289" s="20">
        <f t="shared" si="83"/>
        <v>10488.314171003562</v>
      </c>
      <c r="D289" s="20">
        <f t="shared" si="67"/>
        <v>7538.5644694576868</v>
      </c>
      <c r="E289" s="20">
        <f t="shared" si="68"/>
        <v>2949.7497015458748</v>
      </c>
      <c r="F289" s="26">
        <f t="shared" si="69"/>
        <v>736125.19828450179</v>
      </c>
      <c r="G289" s="27">
        <f t="shared" si="82"/>
        <v>0.12239999999999999</v>
      </c>
      <c r="H289" s="28">
        <f t="shared" si="76"/>
        <v>10488.314171003562</v>
      </c>
      <c r="I289" s="20">
        <f t="shared" si="77"/>
        <v>10488.314171003562</v>
      </c>
      <c r="J289" s="28">
        <f t="shared" si="71"/>
        <v>8377.5161195554101</v>
      </c>
      <c r="K289" s="20">
        <f t="shared" si="72"/>
        <v>8377.5161195554101</v>
      </c>
    </row>
    <row r="290" spans="1:11" ht="11.1" customHeight="1">
      <c r="A290" s="25">
        <f t="shared" si="73"/>
        <v>237</v>
      </c>
      <c r="B290" s="29">
        <f t="shared" si="74"/>
        <v>736125.19828450179</v>
      </c>
      <c r="C290" s="20">
        <f t="shared" si="83"/>
        <v>10488.314171003562</v>
      </c>
      <c r="D290" s="20">
        <f t="shared" si="67"/>
        <v>7508.4770225019174</v>
      </c>
      <c r="E290" s="20">
        <f t="shared" si="68"/>
        <v>2979.8371485016442</v>
      </c>
      <c r="F290" s="26">
        <f t="shared" si="69"/>
        <v>733145.36113600014</v>
      </c>
      <c r="G290" s="27">
        <f t="shared" si="82"/>
        <v>0.12239999999999999</v>
      </c>
      <c r="H290" s="28">
        <f t="shared" si="76"/>
        <v>10488.314171003562</v>
      </c>
      <c r="I290" s="20">
        <f t="shared" si="77"/>
        <v>10488.314171003562</v>
      </c>
      <c r="J290" s="28">
        <f t="shared" si="71"/>
        <v>8385.9406047030243</v>
      </c>
      <c r="K290" s="20">
        <f t="shared" si="72"/>
        <v>8385.9406047030243</v>
      </c>
    </row>
    <row r="291" spans="1:11" ht="11.1" customHeight="1">
      <c r="A291" s="25">
        <f t="shared" si="73"/>
        <v>238</v>
      </c>
      <c r="B291" s="29">
        <f t="shared" si="74"/>
        <v>733145.36113600014</v>
      </c>
      <c r="C291" s="20">
        <f t="shared" si="83"/>
        <v>10488.314171003562</v>
      </c>
      <c r="D291" s="20">
        <f t="shared" si="67"/>
        <v>7478.0826835872003</v>
      </c>
      <c r="E291" s="20">
        <f t="shared" si="68"/>
        <v>3010.2314874163612</v>
      </c>
      <c r="F291" s="26">
        <f t="shared" si="69"/>
        <v>730135.12964858382</v>
      </c>
      <c r="G291" s="27">
        <f t="shared" si="82"/>
        <v>0.12239999999999999</v>
      </c>
      <c r="H291" s="28">
        <f t="shared" si="76"/>
        <v>10488.314171003562</v>
      </c>
      <c r="I291" s="20">
        <f t="shared" si="77"/>
        <v>10488.314171003562</v>
      </c>
      <c r="J291" s="28">
        <f t="shared" si="71"/>
        <v>8394.4510195991461</v>
      </c>
      <c r="K291" s="20">
        <f t="shared" si="72"/>
        <v>8394.4510195991461</v>
      </c>
    </row>
    <row r="292" spans="1:11" ht="11.1" customHeight="1">
      <c r="A292" s="25">
        <f t="shared" si="73"/>
        <v>239</v>
      </c>
      <c r="B292" s="29">
        <f t="shared" si="74"/>
        <v>730135.12964858382</v>
      </c>
      <c r="C292" s="20">
        <f t="shared" si="83"/>
        <v>10488.314171003562</v>
      </c>
      <c r="D292" s="20">
        <f t="shared" si="67"/>
        <v>7447.378322415555</v>
      </c>
      <c r="E292" s="20">
        <f t="shared" si="68"/>
        <v>3040.9358485880066</v>
      </c>
      <c r="F292" s="26">
        <f t="shared" si="69"/>
        <v>727094.19379999582</v>
      </c>
      <c r="G292" s="27">
        <f t="shared" si="82"/>
        <v>0.12239999999999999</v>
      </c>
      <c r="H292" s="28">
        <f t="shared" si="76"/>
        <v>10488.314171003562</v>
      </c>
      <c r="I292" s="20">
        <f t="shared" si="77"/>
        <v>10488.314171003562</v>
      </c>
      <c r="J292" s="28">
        <f t="shared" si="71"/>
        <v>8403.0482407272066</v>
      </c>
      <c r="K292" s="20">
        <f t="shared" si="72"/>
        <v>8403.0482407272066</v>
      </c>
    </row>
    <row r="293" spans="1:11" ht="11.1" customHeight="1">
      <c r="A293" s="25">
        <f t="shared" si="73"/>
        <v>240</v>
      </c>
      <c r="B293" s="29">
        <f t="shared" si="74"/>
        <v>727094.19379999582</v>
      </c>
      <c r="C293" s="20">
        <f t="shared" si="83"/>
        <v>10488.314171003562</v>
      </c>
      <c r="D293" s="20">
        <f t="shared" si="67"/>
        <v>7416.3607767599569</v>
      </c>
      <c r="E293" s="20">
        <f t="shared" si="68"/>
        <v>3071.9533942436046</v>
      </c>
      <c r="F293" s="26">
        <f t="shared" si="69"/>
        <v>724022.24040575221</v>
      </c>
      <c r="G293" s="27">
        <f t="shared" si="82"/>
        <v>0.12239999999999999</v>
      </c>
      <c r="H293" s="28">
        <f t="shared" si="76"/>
        <v>10488.314171003562</v>
      </c>
      <c r="I293" s="20">
        <f t="shared" si="77"/>
        <v>10488.314171003562</v>
      </c>
      <c r="J293" s="28">
        <f t="shared" si="71"/>
        <v>8411.7331535107733</v>
      </c>
      <c r="K293" s="20">
        <f t="shared" si="72"/>
        <v>8411.7331535107733</v>
      </c>
    </row>
    <row r="294" spans="1:11" ht="11.1" customHeight="1">
      <c r="A294" s="25">
        <f t="shared" si="73"/>
        <v>241</v>
      </c>
      <c r="B294" s="29">
        <f t="shared" si="74"/>
        <v>724022.24040575221</v>
      </c>
      <c r="C294" s="20">
        <f>IF(A294&gt;B$6*12,0,PMT(G294/12,B$6*12-(A294-1),-F293))</f>
        <v>10308.247584886292</v>
      </c>
      <c r="D294" s="20">
        <f t="shared" si="67"/>
        <v>7125.5855493266108</v>
      </c>
      <c r="E294" s="20">
        <f t="shared" si="68"/>
        <v>3182.6620355596815</v>
      </c>
      <c r="F294" s="26">
        <f t="shared" si="69"/>
        <v>720839.57837019255</v>
      </c>
      <c r="G294" s="27">
        <f t="shared" ref="G294:G305" si="84">B$37</f>
        <v>0.1181</v>
      </c>
      <c r="H294" s="28">
        <f t="shared" si="76"/>
        <v>10308.247584886292</v>
      </c>
      <c r="I294" s="20">
        <f t="shared" si="77"/>
        <v>10308.247584886292</v>
      </c>
      <c r="J294" s="28">
        <f t="shared" si="71"/>
        <v>8313.0836310748418</v>
      </c>
      <c r="K294" s="20">
        <f t="shared" si="72"/>
        <v>8313.0836310748418</v>
      </c>
    </row>
    <row r="295" spans="1:11" ht="11.1" customHeight="1">
      <c r="A295" s="25">
        <f t="shared" si="73"/>
        <v>242</v>
      </c>
      <c r="B295" s="29">
        <f t="shared" si="74"/>
        <v>720839.57837019255</v>
      </c>
      <c r="C295" s="20">
        <f t="shared" ref="C295:C305" si="85">C294</f>
        <v>10308.247584886292</v>
      </c>
      <c r="D295" s="20">
        <f t="shared" si="67"/>
        <v>7094.2628504599779</v>
      </c>
      <c r="E295" s="20">
        <f t="shared" si="68"/>
        <v>3213.9847344263144</v>
      </c>
      <c r="F295" s="26">
        <f t="shared" si="69"/>
        <v>717625.59363576618</v>
      </c>
      <c r="G295" s="27">
        <f t="shared" si="84"/>
        <v>0.1181</v>
      </c>
      <c r="H295" s="28">
        <f t="shared" si="76"/>
        <v>10308.247584886292</v>
      </c>
      <c r="I295" s="20">
        <f t="shared" si="77"/>
        <v>10308.247584886292</v>
      </c>
      <c r="J295" s="28">
        <f t="shared" si="71"/>
        <v>8321.8539867574982</v>
      </c>
      <c r="K295" s="20">
        <f t="shared" si="72"/>
        <v>8321.8539867574982</v>
      </c>
    </row>
    <row r="296" spans="1:11" ht="11.1" customHeight="1">
      <c r="A296" s="25">
        <f t="shared" si="73"/>
        <v>243</v>
      </c>
      <c r="B296" s="29">
        <f t="shared" si="74"/>
        <v>717625.59363576618</v>
      </c>
      <c r="C296" s="20">
        <f t="shared" si="85"/>
        <v>10308.247584886292</v>
      </c>
      <c r="D296" s="20">
        <f t="shared" si="67"/>
        <v>7062.6318840319982</v>
      </c>
      <c r="E296" s="20">
        <f t="shared" si="68"/>
        <v>3245.6157008542941</v>
      </c>
      <c r="F296" s="26">
        <f t="shared" si="69"/>
        <v>714379.97793491185</v>
      </c>
      <c r="G296" s="27">
        <f t="shared" si="84"/>
        <v>0.1181</v>
      </c>
      <c r="H296" s="28">
        <f t="shared" si="76"/>
        <v>10308.247584886292</v>
      </c>
      <c r="I296" s="20">
        <f t="shared" si="77"/>
        <v>10308.247584886292</v>
      </c>
      <c r="J296" s="28">
        <f t="shared" si="71"/>
        <v>8330.7106573573328</v>
      </c>
      <c r="K296" s="20">
        <f t="shared" si="72"/>
        <v>8330.7106573573328</v>
      </c>
    </row>
    <row r="297" spans="1:11" ht="11.1" customHeight="1">
      <c r="A297" s="25">
        <f t="shared" si="73"/>
        <v>244</v>
      </c>
      <c r="B297" s="29">
        <f t="shared" si="74"/>
        <v>714379.97793491185</v>
      </c>
      <c r="C297" s="20">
        <f t="shared" si="85"/>
        <v>10308.247584886292</v>
      </c>
      <c r="D297" s="20">
        <f t="shared" si="67"/>
        <v>7030.6896161760897</v>
      </c>
      <c r="E297" s="20">
        <f t="shared" si="68"/>
        <v>3277.5579687102027</v>
      </c>
      <c r="F297" s="26">
        <f t="shared" si="69"/>
        <v>711102.41996620165</v>
      </c>
      <c r="G297" s="27">
        <f t="shared" si="84"/>
        <v>0.1181</v>
      </c>
      <c r="H297" s="28">
        <f t="shared" si="76"/>
        <v>10308.247584886292</v>
      </c>
      <c r="I297" s="20">
        <f t="shared" si="77"/>
        <v>10308.247584886292</v>
      </c>
      <c r="J297" s="28">
        <f t="shared" si="71"/>
        <v>8339.6544923569872</v>
      </c>
      <c r="K297" s="20">
        <f t="shared" si="72"/>
        <v>8339.6544923569872</v>
      </c>
    </row>
    <row r="298" spans="1:11" ht="11.1" customHeight="1">
      <c r="A298" s="25">
        <f t="shared" si="73"/>
        <v>245</v>
      </c>
      <c r="B298" s="29">
        <f t="shared" si="74"/>
        <v>711102.41996620165</v>
      </c>
      <c r="C298" s="20">
        <f t="shared" si="85"/>
        <v>10308.247584886292</v>
      </c>
      <c r="D298" s="20">
        <f t="shared" si="67"/>
        <v>6998.4329831673676</v>
      </c>
      <c r="E298" s="20">
        <f t="shared" si="68"/>
        <v>3309.8146017189247</v>
      </c>
      <c r="F298" s="26">
        <f t="shared" si="69"/>
        <v>707792.60536448273</v>
      </c>
      <c r="G298" s="27">
        <f t="shared" si="84"/>
        <v>0.1181</v>
      </c>
      <c r="H298" s="28">
        <f t="shared" si="76"/>
        <v>10308.247584886292</v>
      </c>
      <c r="I298" s="20">
        <f t="shared" si="77"/>
        <v>10308.247584886292</v>
      </c>
      <c r="J298" s="28">
        <f t="shared" si="71"/>
        <v>8348.6863495994294</v>
      </c>
      <c r="K298" s="20">
        <f t="shared" si="72"/>
        <v>8348.6863495994294</v>
      </c>
    </row>
    <row r="299" spans="1:11" ht="11.1" customHeight="1">
      <c r="A299" s="25">
        <f t="shared" si="73"/>
        <v>246</v>
      </c>
      <c r="B299" s="29">
        <f t="shared" si="74"/>
        <v>707792.60536448273</v>
      </c>
      <c r="C299" s="20">
        <f t="shared" si="85"/>
        <v>10308.247584886292</v>
      </c>
      <c r="D299" s="20">
        <f t="shared" si="67"/>
        <v>6965.8588911287843</v>
      </c>
      <c r="E299" s="20">
        <f t="shared" si="68"/>
        <v>3342.388693757508</v>
      </c>
      <c r="F299" s="26">
        <f t="shared" si="69"/>
        <v>704450.21667072526</v>
      </c>
      <c r="G299" s="27">
        <f t="shared" si="84"/>
        <v>0.1181</v>
      </c>
      <c r="H299" s="28">
        <f t="shared" si="76"/>
        <v>10308.247584886292</v>
      </c>
      <c r="I299" s="20">
        <f t="shared" si="77"/>
        <v>10308.247584886292</v>
      </c>
      <c r="J299" s="28">
        <f t="shared" si="71"/>
        <v>8357.8070953702318</v>
      </c>
      <c r="K299" s="20">
        <f t="shared" si="72"/>
        <v>8357.8070953702318</v>
      </c>
    </row>
    <row r="300" spans="1:11" ht="11.1" customHeight="1">
      <c r="A300" s="25">
        <f t="shared" si="73"/>
        <v>247</v>
      </c>
      <c r="B300" s="29">
        <f t="shared" si="74"/>
        <v>704450.21667072526</v>
      </c>
      <c r="C300" s="20">
        <f t="shared" si="85"/>
        <v>10308.247584886292</v>
      </c>
      <c r="D300" s="20">
        <f t="shared" si="67"/>
        <v>6932.9642157343878</v>
      </c>
      <c r="E300" s="20">
        <f t="shared" si="68"/>
        <v>3375.2833691519045</v>
      </c>
      <c r="F300" s="26">
        <f t="shared" si="69"/>
        <v>701074.93330157339</v>
      </c>
      <c r="G300" s="27">
        <f t="shared" si="84"/>
        <v>0.1181</v>
      </c>
      <c r="H300" s="28">
        <f t="shared" si="76"/>
        <v>10308.247584886292</v>
      </c>
      <c r="I300" s="20">
        <f t="shared" si="77"/>
        <v>10308.247584886292</v>
      </c>
      <c r="J300" s="28">
        <f t="shared" si="71"/>
        <v>8367.0176044806631</v>
      </c>
      <c r="K300" s="20">
        <f t="shared" si="72"/>
        <v>8367.0176044806631</v>
      </c>
    </row>
    <row r="301" spans="1:11" ht="11.1" customHeight="1">
      <c r="A301" s="25">
        <f t="shared" si="73"/>
        <v>248</v>
      </c>
      <c r="B301" s="29">
        <f t="shared" si="74"/>
        <v>701074.93330157339</v>
      </c>
      <c r="C301" s="20">
        <f t="shared" si="85"/>
        <v>10308.247584886292</v>
      </c>
      <c r="D301" s="20">
        <f t="shared" si="67"/>
        <v>6899.7458019096512</v>
      </c>
      <c r="E301" s="20">
        <f t="shared" si="68"/>
        <v>3408.5017829766412</v>
      </c>
      <c r="F301" s="26">
        <f t="shared" si="69"/>
        <v>697666.43151859671</v>
      </c>
      <c r="G301" s="27">
        <f t="shared" si="84"/>
        <v>0.1181</v>
      </c>
      <c r="H301" s="28">
        <f t="shared" si="76"/>
        <v>10308.247584886292</v>
      </c>
      <c r="I301" s="20">
        <f t="shared" si="77"/>
        <v>10308.247584886292</v>
      </c>
      <c r="J301" s="28">
        <f t="shared" si="71"/>
        <v>8376.3187603515908</v>
      </c>
      <c r="K301" s="20">
        <f t="shared" si="72"/>
        <v>8376.3187603515908</v>
      </c>
    </row>
    <row r="302" spans="1:11" ht="11.1" customHeight="1">
      <c r="A302" s="25">
        <f t="shared" si="73"/>
        <v>249</v>
      </c>
      <c r="B302" s="29">
        <f t="shared" si="74"/>
        <v>697666.43151859671</v>
      </c>
      <c r="C302" s="20">
        <f t="shared" si="85"/>
        <v>10308.247584886292</v>
      </c>
      <c r="D302" s="20">
        <f t="shared" si="67"/>
        <v>6866.2004635288549</v>
      </c>
      <c r="E302" s="20">
        <f t="shared" si="68"/>
        <v>3442.0471213574374</v>
      </c>
      <c r="F302" s="26">
        <f t="shared" si="69"/>
        <v>694224.38439723931</v>
      </c>
      <c r="G302" s="27">
        <f t="shared" si="84"/>
        <v>0.1181</v>
      </c>
      <c r="H302" s="28">
        <f t="shared" si="76"/>
        <v>10308.247584886292</v>
      </c>
      <c r="I302" s="20">
        <f t="shared" si="77"/>
        <v>10308.247584886292</v>
      </c>
      <c r="J302" s="28">
        <f t="shared" si="71"/>
        <v>8385.7114550982133</v>
      </c>
      <c r="K302" s="20">
        <f t="shared" si="72"/>
        <v>8385.7114550982133</v>
      </c>
    </row>
    <row r="303" spans="1:11" ht="11.1" customHeight="1">
      <c r="A303" s="25">
        <f t="shared" si="73"/>
        <v>250</v>
      </c>
      <c r="B303" s="29">
        <f t="shared" si="74"/>
        <v>694224.38439723931</v>
      </c>
      <c r="C303" s="20">
        <f t="shared" si="85"/>
        <v>10308.247584886292</v>
      </c>
      <c r="D303" s="20">
        <f t="shared" si="67"/>
        <v>6832.3249831094972</v>
      </c>
      <c r="E303" s="20">
        <f t="shared" si="68"/>
        <v>3475.9226017767951</v>
      </c>
      <c r="F303" s="26">
        <f t="shared" si="69"/>
        <v>690748.46179546253</v>
      </c>
      <c r="G303" s="27">
        <f t="shared" si="84"/>
        <v>0.1181</v>
      </c>
      <c r="H303" s="28">
        <f t="shared" si="76"/>
        <v>10308.247584886292</v>
      </c>
      <c r="I303" s="20">
        <f t="shared" si="77"/>
        <v>10308.247584886292</v>
      </c>
      <c r="J303" s="28">
        <f t="shared" si="71"/>
        <v>8395.1965896156325</v>
      </c>
      <c r="K303" s="20">
        <f t="shared" si="72"/>
        <v>8395.1965896156325</v>
      </c>
    </row>
    <row r="304" spans="1:11" ht="11.1" customHeight="1">
      <c r="A304" s="25">
        <f t="shared" si="73"/>
        <v>251</v>
      </c>
      <c r="B304" s="29">
        <f t="shared" si="74"/>
        <v>690748.46179546253</v>
      </c>
      <c r="C304" s="20">
        <f t="shared" si="85"/>
        <v>10308.247584886292</v>
      </c>
      <c r="D304" s="20">
        <f t="shared" si="67"/>
        <v>6798.1161115036766</v>
      </c>
      <c r="E304" s="20">
        <f t="shared" si="68"/>
        <v>3510.1314733826157</v>
      </c>
      <c r="F304" s="26">
        <f t="shared" si="69"/>
        <v>687238.33032207994</v>
      </c>
      <c r="G304" s="27">
        <f t="shared" si="84"/>
        <v>0.1181</v>
      </c>
      <c r="H304" s="28">
        <f t="shared" si="76"/>
        <v>10308.247584886292</v>
      </c>
      <c r="I304" s="20">
        <f t="shared" si="77"/>
        <v>10308.247584886292</v>
      </c>
      <c r="J304" s="28">
        <f t="shared" si="71"/>
        <v>8404.7750736652633</v>
      </c>
      <c r="K304" s="20">
        <f t="shared" si="72"/>
        <v>8404.7750736652633</v>
      </c>
    </row>
    <row r="305" spans="1:11" ht="11.1" customHeight="1">
      <c r="A305" s="25">
        <f t="shared" si="73"/>
        <v>252</v>
      </c>
      <c r="B305" s="29">
        <f t="shared" si="74"/>
        <v>687238.33032207994</v>
      </c>
      <c r="C305" s="20">
        <f t="shared" si="85"/>
        <v>10308.247584886292</v>
      </c>
      <c r="D305" s="20">
        <f t="shared" si="67"/>
        <v>6763.5705675864701</v>
      </c>
      <c r="E305" s="20">
        <f t="shared" si="68"/>
        <v>3544.6770172998222</v>
      </c>
      <c r="F305" s="26">
        <f t="shared" si="69"/>
        <v>683693.65330478013</v>
      </c>
      <c r="G305" s="27">
        <f t="shared" si="84"/>
        <v>0.1181</v>
      </c>
      <c r="H305" s="28">
        <f t="shared" si="76"/>
        <v>10308.247584886292</v>
      </c>
      <c r="I305" s="20">
        <f t="shared" si="77"/>
        <v>10308.247584886292</v>
      </c>
      <c r="J305" s="28">
        <f t="shared" si="71"/>
        <v>8414.447825962081</v>
      </c>
      <c r="K305" s="20">
        <f t="shared" si="72"/>
        <v>8414.447825962081</v>
      </c>
    </row>
    <row r="306" spans="1:11" ht="11.1" customHeight="1">
      <c r="A306" s="25">
        <f t="shared" si="73"/>
        <v>253</v>
      </c>
      <c r="B306" s="29">
        <f t="shared" si="74"/>
        <v>683693.65330478013</v>
      </c>
      <c r="C306" s="20">
        <f>IF(A306&gt;B$6*12,0,PMT(G306/12,B$6*12-(A306-1),-F305))</f>
        <v>10493.483737694811</v>
      </c>
      <c r="D306" s="20">
        <f t="shared" si="67"/>
        <v>7002.1624992631232</v>
      </c>
      <c r="E306" s="20">
        <f t="shared" si="68"/>
        <v>3491.3212384316876</v>
      </c>
      <c r="F306" s="26">
        <f t="shared" si="69"/>
        <v>680202.3320663484</v>
      </c>
      <c r="G306" s="27">
        <f t="shared" ref="G306:G317" si="86">B$38</f>
        <v>0.1229</v>
      </c>
      <c r="H306" s="28">
        <f t="shared" si="76"/>
        <v>10493.483737694811</v>
      </c>
      <c r="I306" s="20">
        <f t="shared" si="77"/>
        <v>10493.483737694811</v>
      </c>
      <c r="J306" s="28">
        <f t="shared" si="71"/>
        <v>8532.8782379011354</v>
      </c>
      <c r="K306" s="20">
        <f t="shared" si="72"/>
        <v>8532.8782379011354</v>
      </c>
    </row>
    <row r="307" spans="1:11" ht="11.1" customHeight="1">
      <c r="A307" s="25">
        <f t="shared" si="73"/>
        <v>254</v>
      </c>
      <c r="B307" s="29">
        <f t="shared" si="74"/>
        <v>680202.3320663484</v>
      </c>
      <c r="C307" s="20">
        <f t="shared" ref="C307:C317" si="87">C306</f>
        <v>10493.483737694811</v>
      </c>
      <c r="D307" s="20">
        <f t="shared" si="67"/>
        <v>6966.4055509128511</v>
      </c>
      <c r="E307" s="20">
        <f t="shared" si="68"/>
        <v>3527.0781867819596</v>
      </c>
      <c r="F307" s="26">
        <f t="shared" si="69"/>
        <v>676675.25387956644</v>
      </c>
      <c r="G307" s="27">
        <f t="shared" si="86"/>
        <v>0.1229</v>
      </c>
      <c r="H307" s="28">
        <f t="shared" si="76"/>
        <v>10493.483737694811</v>
      </c>
      <c r="I307" s="20">
        <f t="shared" si="77"/>
        <v>10493.483737694811</v>
      </c>
      <c r="J307" s="28">
        <f t="shared" si="71"/>
        <v>8542.8901834392127</v>
      </c>
      <c r="K307" s="20">
        <f t="shared" si="72"/>
        <v>8542.8901834392127</v>
      </c>
    </row>
    <row r="308" spans="1:11" ht="11.1" customHeight="1">
      <c r="A308" s="25">
        <f t="shared" si="73"/>
        <v>255</v>
      </c>
      <c r="B308" s="29">
        <f t="shared" si="74"/>
        <v>676675.25387956644</v>
      </c>
      <c r="C308" s="20">
        <f t="shared" si="87"/>
        <v>10493.483737694811</v>
      </c>
      <c r="D308" s="20">
        <f t="shared" si="67"/>
        <v>6930.2823918165595</v>
      </c>
      <c r="E308" s="20">
        <f t="shared" si="68"/>
        <v>3563.2013458782512</v>
      </c>
      <c r="F308" s="26">
        <f t="shared" si="69"/>
        <v>673112.05253368814</v>
      </c>
      <c r="G308" s="27">
        <f t="shared" si="86"/>
        <v>0.1229</v>
      </c>
      <c r="H308" s="28">
        <f t="shared" si="76"/>
        <v>10493.483737694811</v>
      </c>
      <c r="I308" s="20">
        <f t="shared" si="77"/>
        <v>10493.483737694811</v>
      </c>
      <c r="J308" s="28">
        <f t="shared" si="71"/>
        <v>8553.0046679861734</v>
      </c>
      <c r="K308" s="20">
        <f t="shared" si="72"/>
        <v>8553.0046679861734</v>
      </c>
    </row>
    <row r="309" spans="1:11" ht="11.1" customHeight="1">
      <c r="A309" s="25">
        <f t="shared" si="73"/>
        <v>256</v>
      </c>
      <c r="B309" s="29">
        <f t="shared" si="74"/>
        <v>673112.05253368814</v>
      </c>
      <c r="C309" s="20">
        <f t="shared" si="87"/>
        <v>10493.483737694811</v>
      </c>
      <c r="D309" s="20">
        <f t="shared" si="67"/>
        <v>6893.7892713658557</v>
      </c>
      <c r="E309" s="20">
        <f t="shared" si="68"/>
        <v>3599.6944663289551</v>
      </c>
      <c r="F309" s="26">
        <f t="shared" si="69"/>
        <v>669512.35806735919</v>
      </c>
      <c r="G309" s="27">
        <f t="shared" si="86"/>
        <v>0.1229</v>
      </c>
      <c r="H309" s="28">
        <f t="shared" si="76"/>
        <v>10493.483737694811</v>
      </c>
      <c r="I309" s="20">
        <f t="shared" si="77"/>
        <v>10493.483737694811</v>
      </c>
      <c r="J309" s="28">
        <f t="shared" si="71"/>
        <v>8563.2227417123704</v>
      </c>
      <c r="K309" s="20">
        <f t="shared" si="72"/>
        <v>8563.2227417123704</v>
      </c>
    </row>
    <row r="310" spans="1:11" ht="11.1" customHeight="1">
      <c r="A310" s="25">
        <f t="shared" si="73"/>
        <v>257</v>
      </c>
      <c r="B310" s="29">
        <f t="shared" si="74"/>
        <v>669512.35806735919</v>
      </c>
      <c r="C310" s="20">
        <f t="shared" si="87"/>
        <v>10493.483737694811</v>
      </c>
      <c r="D310" s="20">
        <f t="shared" ref="D310:D373" si="88">IF(A310&gt;12*B$6,0,F309*G310/12)</f>
        <v>6856.922400539871</v>
      </c>
      <c r="E310" s="20">
        <f t="shared" ref="E310:E373" si="89">IF(A310&gt;12*B$6,0,C310-D310)</f>
        <v>3636.5613371549398</v>
      </c>
      <c r="F310" s="26">
        <f t="shared" ref="F310:F373" si="90">IF(A310&gt;B$6*12,0,F309-E310)</f>
        <v>665875.79673020425</v>
      </c>
      <c r="G310" s="27">
        <f t="shared" si="86"/>
        <v>0.1229</v>
      </c>
      <c r="H310" s="28">
        <f t="shared" si="76"/>
        <v>10493.483737694811</v>
      </c>
      <c r="I310" s="20">
        <f t="shared" si="77"/>
        <v>10493.483737694811</v>
      </c>
      <c r="J310" s="28">
        <f t="shared" ref="J310:J373" si="91">IF($A310&lt;$D$8*12,$C310-($D$11*D310),IF($A310&gt;$D$8*12,0,$C310-($D$11*D310)+$F310*(1+(1-$D$11)*$D$7)))</f>
        <v>8573.5454655436461</v>
      </c>
      <c r="K310" s="20">
        <f t="shared" ref="K310:K373" si="92">$C310-$D$11*D310</f>
        <v>8573.5454655436461</v>
      </c>
    </row>
    <row r="311" spans="1:11" ht="11.1" customHeight="1">
      <c r="A311" s="25">
        <f t="shared" ref="A311:A374" si="93">A310+1</f>
        <v>258</v>
      </c>
      <c r="B311" s="29">
        <f t="shared" ref="B311:B374" si="94">F310</f>
        <v>665875.79673020425</v>
      </c>
      <c r="C311" s="20">
        <f t="shared" si="87"/>
        <v>10493.483737694811</v>
      </c>
      <c r="D311" s="20">
        <f t="shared" si="88"/>
        <v>6819.6779515118424</v>
      </c>
      <c r="E311" s="20">
        <f t="shared" si="89"/>
        <v>3673.8057861829684</v>
      </c>
      <c r="F311" s="26">
        <f t="shared" si="90"/>
        <v>662201.99094402127</v>
      </c>
      <c r="G311" s="27">
        <f t="shared" si="86"/>
        <v>0.1229</v>
      </c>
      <c r="H311" s="28">
        <f t="shared" ref="H311:H374" si="95">IF(A311&lt;D$8*12,C311,IF(A311&gt;D$8*12,0,C311+F311*(1+D$7)))</f>
        <v>10493.483737694811</v>
      </c>
      <c r="I311" s="20">
        <f t="shared" ref="I311:I374" si="96">C311</f>
        <v>10493.483737694811</v>
      </c>
      <c r="J311" s="28">
        <f t="shared" si="91"/>
        <v>8583.9739112714942</v>
      </c>
      <c r="K311" s="20">
        <f t="shared" si="92"/>
        <v>8583.9739112714942</v>
      </c>
    </row>
    <row r="312" spans="1:11" ht="11.1" customHeight="1">
      <c r="A312" s="25">
        <f t="shared" si="93"/>
        <v>259</v>
      </c>
      <c r="B312" s="29">
        <f t="shared" si="94"/>
        <v>662201.99094402127</v>
      </c>
      <c r="C312" s="20">
        <f t="shared" si="87"/>
        <v>10493.483737694811</v>
      </c>
      <c r="D312" s="20">
        <f t="shared" si="88"/>
        <v>6782.0520572516843</v>
      </c>
      <c r="E312" s="20">
        <f t="shared" si="89"/>
        <v>3711.4316804431264</v>
      </c>
      <c r="F312" s="26">
        <f t="shared" si="90"/>
        <v>658490.55926357815</v>
      </c>
      <c r="G312" s="27">
        <f t="shared" si="86"/>
        <v>0.1229</v>
      </c>
      <c r="H312" s="28">
        <f t="shared" si="95"/>
        <v>10493.483737694811</v>
      </c>
      <c r="I312" s="20">
        <f t="shared" si="96"/>
        <v>10493.483737694811</v>
      </c>
      <c r="J312" s="28">
        <f t="shared" si="91"/>
        <v>8594.5091616643385</v>
      </c>
      <c r="K312" s="20">
        <f t="shared" si="92"/>
        <v>8594.5091616643385</v>
      </c>
    </row>
    <row r="313" spans="1:11" ht="11.1" customHeight="1">
      <c r="A313" s="25">
        <f t="shared" si="93"/>
        <v>260</v>
      </c>
      <c r="B313" s="29">
        <f t="shared" si="94"/>
        <v>658490.55926357815</v>
      </c>
      <c r="C313" s="20">
        <f t="shared" si="87"/>
        <v>10493.483737694811</v>
      </c>
      <c r="D313" s="20">
        <f t="shared" si="88"/>
        <v>6744.0408111244797</v>
      </c>
      <c r="E313" s="20">
        <f t="shared" si="89"/>
        <v>3749.4429265703311</v>
      </c>
      <c r="F313" s="26">
        <f t="shared" si="90"/>
        <v>654741.11633700784</v>
      </c>
      <c r="G313" s="27">
        <f t="shared" si="86"/>
        <v>0.1229</v>
      </c>
      <c r="H313" s="28">
        <f t="shared" si="95"/>
        <v>10493.483737694811</v>
      </c>
      <c r="I313" s="20">
        <f t="shared" si="96"/>
        <v>10493.483737694811</v>
      </c>
      <c r="J313" s="28">
        <f t="shared" si="91"/>
        <v>8605.152310579957</v>
      </c>
      <c r="K313" s="20">
        <f t="shared" si="92"/>
        <v>8605.152310579957</v>
      </c>
    </row>
    <row r="314" spans="1:11" ht="11.1" customHeight="1">
      <c r="A314" s="25">
        <f t="shared" si="93"/>
        <v>261</v>
      </c>
      <c r="B314" s="29">
        <f t="shared" si="94"/>
        <v>654741.11633700784</v>
      </c>
      <c r="C314" s="20">
        <f t="shared" si="87"/>
        <v>10493.483737694811</v>
      </c>
      <c r="D314" s="20">
        <f t="shared" si="88"/>
        <v>6705.6402664848547</v>
      </c>
      <c r="E314" s="20">
        <f t="shared" si="89"/>
        <v>3787.8434712099561</v>
      </c>
      <c r="F314" s="26">
        <f t="shared" si="90"/>
        <v>650953.27286579786</v>
      </c>
      <c r="G314" s="27">
        <f t="shared" si="86"/>
        <v>0.1229</v>
      </c>
      <c r="H314" s="28">
        <f t="shared" si="95"/>
        <v>10493.483737694811</v>
      </c>
      <c r="I314" s="20">
        <f t="shared" si="96"/>
        <v>10493.483737694811</v>
      </c>
      <c r="J314" s="28">
        <f t="shared" si="91"/>
        <v>8615.9044630790522</v>
      </c>
      <c r="K314" s="20">
        <f t="shared" si="92"/>
        <v>8615.9044630790522</v>
      </c>
    </row>
    <row r="315" spans="1:11" ht="11.1" customHeight="1">
      <c r="A315" s="25">
        <f t="shared" si="93"/>
        <v>262</v>
      </c>
      <c r="B315" s="29">
        <f t="shared" si="94"/>
        <v>650953.27286579786</v>
      </c>
      <c r="C315" s="20">
        <f t="shared" si="87"/>
        <v>10493.483737694811</v>
      </c>
      <c r="D315" s="20">
        <f t="shared" si="88"/>
        <v>6666.846436267213</v>
      </c>
      <c r="E315" s="20">
        <f t="shared" si="89"/>
        <v>3826.6373014275978</v>
      </c>
      <c r="F315" s="26">
        <f t="shared" si="90"/>
        <v>647126.63556437031</v>
      </c>
      <c r="G315" s="27">
        <f t="shared" si="86"/>
        <v>0.1229</v>
      </c>
      <c r="H315" s="28">
        <f t="shared" si="95"/>
        <v>10493.483737694811</v>
      </c>
      <c r="I315" s="20">
        <f t="shared" si="96"/>
        <v>10493.483737694811</v>
      </c>
      <c r="J315" s="28">
        <f t="shared" si="91"/>
        <v>8626.7667355399917</v>
      </c>
      <c r="K315" s="20">
        <f t="shared" si="92"/>
        <v>8626.7667355399917</v>
      </c>
    </row>
    <row r="316" spans="1:11" ht="11.1" customHeight="1">
      <c r="A316" s="25">
        <f t="shared" si="93"/>
        <v>263</v>
      </c>
      <c r="B316" s="29">
        <f t="shared" si="94"/>
        <v>647126.63556437031</v>
      </c>
      <c r="C316" s="20">
        <f t="shared" si="87"/>
        <v>10493.483737694811</v>
      </c>
      <c r="D316" s="20">
        <f t="shared" si="88"/>
        <v>6627.6552925717588</v>
      </c>
      <c r="E316" s="20">
        <f t="shared" si="89"/>
        <v>3865.828445123052</v>
      </c>
      <c r="F316" s="26">
        <f t="shared" si="90"/>
        <v>643260.80711924727</v>
      </c>
      <c r="G316" s="27">
        <f t="shared" si="86"/>
        <v>0.1229</v>
      </c>
      <c r="H316" s="28">
        <f t="shared" si="95"/>
        <v>10493.483737694811</v>
      </c>
      <c r="I316" s="20">
        <f t="shared" si="96"/>
        <v>10493.483737694811</v>
      </c>
      <c r="J316" s="28">
        <f t="shared" si="91"/>
        <v>8637.7402557747191</v>
      </c>
      <c r="K316" s="20">
        <f t="shared" si="92"/>
        <v>8637.7402557747191</v>
      </c>
    </row>
    <row r="317" spans="1:11" ht="11.1" customHeight="1">
      <c r="A317" s="25">
        <f t="shared" si="93"/>
        <v>264</v>
      </c>
      <c r="B317" s="29">
        <f t="shared" si="94"/>
        <v>643260.80711924727</v>
      </c>
      <c r="C317" s="20">
        <f t="shared" si="87"/>
        <v>10493.483737694811</v>
      </c>
      <c r="D317" s="20">
        <f t="shared" si="88"/>
        <v>6588.0627662462903</v>
      </c>
      <c r="E317" s="20">
        <f t="shared" si="89"/>
        <v>3905.4209714485205</v>
      </c>
      <c r="F317" s="26">
        <f t="shared" si="90"/>
        <v>639355.38614779874</v>
      </c>
      <c r="G317" s="27">
        <f t="shared" si="86"/>
        <v>0.1229</v>
      </c>
      <c r="H317" s="28">
        <f t="shared" si="95"/>
        <v>10493.483737694811</v>
      </c>
      <c r="I317" s="20">
        <f t="shared" si="96"/>
        <v>10493.483737694811</v>
      </c>
      <c r="J317" s="28">
        <f t="shared" si="91"/>
        <v>8648.8261631458499</v>
      </c>
      <c r="K317" s="20">
        <f t="shared" si="92"/>
        <v>8648.8261631458499</v>
      </c>
    </row>
    <row r="318" spans="1:11" ht="11.1" customHeight="1">
      <c r="A318" s="25">
        <f t="shared" si="93"/>
        <v>265</v>
      </c>
      <c r="B318" s="29">
        <f t="shared" si="94"/>
        <v>639355.38614779874</v>
      </c>
      <c r="C318" s="20">
        <f>IF(A318&gt;B$6*12,0,PMT(G318/12,B$6*12-(A318-1),-F317))</f>
        <v>10213.018243019193</v>
      </c>
      <c r="D318" s="20">
        <f t="shared" si="88"/>
        <v>6121.8278223651732</v>
      </c>
      <c r="E318" s="20">
        <f t="shared" si="89"/>
        <v>4091.1904206540194</v>
      </c>
      <c r="F318" s="26">
        <f t="shared" si="90"/>
        <v>635264.19572714472</v>
      </c>
      <c r="G318" s="27">
        <f t="shared" ref="G318:G329" si="97">B$39</f>
        <v>0.1149</v>
      </c>
      <c r="H318" s="28">
        <f t="shared" si="95"/>
        <v>10213.018243019193</v>
      </c>
      <c r="I318" s="20">
        <f t="shared" si="96"/>
        <v>10213.018243019193</v>
      </c>
      <c r="J318" s="28">
        <f t="shared" si="91"/>
        <v>8498.9064527569444</v>
      </c>
      <c r="K318" s="20">
        <f t="shared" si="92"/>
        <v>8498.9064527569444</v>
      </c>
    </row>
    <row r="319" spans="1:11" ht="11.1" customHeight="1">
      <c r="A319" s="25">
        <f t="shared" si="93"/>
        <v>266</v>
      </c>
      <c r="B319" s="29">
        <f t="shared" si="94"/>
        <v>635264.19572714472</v>
      </c>
      <c r="C319" s="20">
        <f t="shared" ref="C319:C329" si="98">C318</f>
        <v>10213.018243019193</v>
      </c>
      <c r="D319" s="20">
        <f t="shared" si="88"/>
        <v>6082.654674087411</v>
      </c>
      <c r="E319" s="20">
        <f t="shared" si="89"/>
        <v>4130.3635689317816</v>
      </c>
      <c r="F319" s="26">
        <f t="shared" si="90"/>
        <v>631133.8321582129</v>
      </c>
      <c r="G319" s="27">
        <f t="shared" si="97"/>
        <v>0.1149</v>
      </c>
      <c r="H319" s="28">
        <f t="shared" si="95"/>
        <v>10213.018243019193</v>
      </c>
      <c r="I319" s="20">
        <f t="shared" si="96"/>
        <v>10213.018243019193</v>
      </c>
      <c r="J319" s="28">
        <f t="shared" si="91"/>
        <v>8509.8749342747178</v>
      </c>
      <c r="K319" s="20">
        <f t="shared" si="92"/>
        <v>8509.8749342747178</v>
      </c>
    </row>
    <row r="320" spans="1:11" ht="11.1" customHeight="1">
      <c r="A320" s="25">
        <f t="shared" si="93"/>
        <v>267</v>
      </c>
      <c r="B320" s="29">
        <f t="shared" si="94"/>
        <v>631133.8321582129</v>
      </c>
      <c r="C320" s="20">
        <f t="shared" si="98"/>
        <v>10213.018243019193</v>
      </c>
      <c r="D320" s="20">
        <f t="shared" si="88"/>
        <v>6043.1064429148892</v>
      </c>
      <c r="E320" s="20">
        <f t="shared" si="89"/>
        <v>4169.9118001043034</v>
      </c>
      <c r="F320" s="26">
        <f t="shared" si="90"/>
        <v>626963.92035810859</v>
      </c>
      <c r="G320" s="27">
        <f t="shared" si="97"/>
        <v>0.1149</v>
      </c>
      <c r="H320" s="28">
        <f t="shared" si="95"/>
        <v>10213.018243019193</v>
      </c>
      <c r="I320" s="20">
        <f t="shared" si="96"/>
        <v>10213.018243019193</v>
      </c>
      <c r="J320" s="28">
        <f t="shared" si="91"/>
        <v>8520.9484390030229</v>
      </c>
      <c r="K320" s="20">
        <f t="shared" si="92"/>
        <v>8520.9484390030229</v>
      </c>
    </row>
    <row r="321" spans="1:11" ht="11.1" customHeight="1">
      <c r="A321" s="25">
        <f t="shared" si="93"/>
        <v>268</v>
      </c>
      <c r="B321" s="29">
        <f t="shared" si="94"/>
        <v>626963.92035810859</v>
      </c>
      <c r="C321" s="20">
        <f t="shared" si="98"/>
        <v>10213.018243019193</v>
      </c>
      <c r="D321" s="20">
        <f t="shared" si="88"/>
        <v>6003.1795374288895</v>
      </c>
      <c r="E321" s="20">
        <f t="shared" si="89"/>
        <v>4209.8387055903031</v>
      </c>
      <c r="F321" s="26">
        <f t="shared" si="90"/>
        <v>622754.08165251825</v>
      </c>
      <c r="G321" s="27">
        <f t="shared" si="97"/>
        <v>0.1149</v>
      </c>
      <c r="H321" s="28">
        <f t="shared" si="95"/>
        <v>10213.018243019193</v>
      </c>
      <c r="I321" s="20">
        <f t="shared" si="96"/>
        <v>10213.018243019193</v>
      </c>
      <c r="J321" s="28">
        <f t="shared" si="91"/>
        <v>8532.1279725391032</v>
      </c>
      <c r="K321" s="20">
        <f t="shared" si="92"/>
        <v>8532.1279725391032</v>
      </c>
    </row>
    <row r="322" spans="1:11" ht="11.1" customHeight="1">
      <c r="A322" s="25">
        <f t="shared" si="93"/>
        <v>269</v>
      </c>
      <c r="B322" s="29">
        <f t="shared" si="94"/>
        <v>622754.08165251825</v>
      </c>
      <c r="C322" s="20">
        <f t="shared" si="98"/>
        <v>10213.018243019193</v>
      </c>
      <c r="D322" s="20">
        <f t="shared" si="88"/>
        <v>5962.8703318228618</v>
      </c>
      <c r="E322" s="20">
        <f t="shared" si="89"/>
        <v>4250.1479111963308</v>
      </c>
      <c r="F322" s="26">
        <f t="shared" si="90"/>
        <v>618503.9337413219</v>
      </c>
      <c r="G322" s="27">
        <f t="shared" si="97"/>
        <v>0.1149</v>
      </c>
      <c r="H322" s="28">
        <f t="shared" si="95"/>
        <v>10213.018243019193</v>
      </c>
      <c r="I322" s="20">
        <f t="shared" si="96"/>
        <v>10213.018243019193</v>
      </c>
      <c r="J322" s="28">
        <f t="shared" si="91"/>
        <v>8543.4145501087914</v>
      </c>
      <c r="K322" s="20">
        <f t="shared" si="92"/>
        <v>8543.4145501087914</v>
      </c>
    </row>
    <row r="323" spans="1:11" ht="11.1" customHeight="1">
      <c r="A323" s="25">
        <f t="shared" si="93"/>
        <v>270</v>
      </c>
      <c r="B323" s="29">
        <f t="shared" si="94"/>
        <v>618503.9337413219</v>
      </c>
      <c r="C323" s="20">
        <f t="shared" si="98"/>
        <v>10213.018243019193</v>
      </c>
      <c r="D323" s="20">
        <f t="shared" si="88"/>
        <v>5922.1751655731568</v>
      </c>
      <c r="E323" s="20">
        <f t="shared" si="89"/>
        <v>4290.8430774460357</v>
      </c>
      <c r="F323" s="26">
        <f t="shared" si="90"/>
        <v>614213.09066387592</v>
      </c>
      <c r="G323" s="27">
        <f t="shared" si="97"/>
        <v>0.1149</v>
      </c>
      <c r="H323" s="28">
        <f t="shared" si="95"/>
        <v>10213.018243019193</v>
      </c>
      <c r="I323" s="20">
        <f t="shared" si="96"/>
        <v>10213.018243019193</v>
      </c>
      <c r="J323" s="28">
        <f t="shared" si="91"/>
        <v>8554.809196658709</v>
      </c>
      <c r="K323" s="20">
        <f t="shared" si="92"/>
        <v>8554.809196658709</v>
      </c>
    </row>
    <row r="324" spans="1:11" ht="11.1" customHeight="1">
      <c r="A324" s="25">
        <f t="shared" si="93"/>
        <v>271</v>
      </c>
      <c r="B324" s="29">
        <f t="shared" si="94"/>
        <v>614213.09066387592</v>
      </c>
      <c r="C324" s="20">
        <f t="shared" si="98"/>
        <v>10213.018243019193</v>
      </c>
      <c r="D324" s="20">
        <f t="shared" si="88"/>
        <v>5881.0903431066117</v>
      </c>
      <c r="E324" s="20">
        <f t="shared" si="89"/>
        <v>4331.9278999125809</v>
      </c>
      <c r="F324" s="26">
        <f t="shared" si="90"/>
        <v>609881.16276396334</v>
      </c>
      <c r="G324" s="27">
        <f t="shared" si="97"/>
        <v>0.1149</v>
      </c>
      <c r="H324" s="28">
        <f t="shared" si="95"/>
        <v>10213.018243019193</v>
      </c>
      <c r="I324" s="20">
        <f t="shared" si="96"/>
        <v>10213.018243019193</v>
      </c>
      <c r="J324" s="28">
        <f t="shared" si="91"/>
        <v>8566.3129469493415</v>
      </c>
      <c r="K324" s="20">
        <f t="shared" si="92"/>
        <v>8566.3129469493415</v>
      </c>
    </row>
    <row r="325" spans="1:11" ht="11.1" customHeight="1">
      <c r="A325" s="25">
        <f t="shared" si="93"/>
        <v>272</v>
      </c>
      <c r="B325" s="29">
        <f t="shared" si="94"/>
        <v>609881.16276396334</v>
      </c>
      <c r="C325" s="20">
        <f t="shared" si="98"/>
        <v>10213.018243019193</v>
      </c>
      <c r="D325" s="20">
        <f t="shared" si="88"/>
        <v>5839.6121334649497</v>
      </c>
      <c r="E325" s="20">
        <f t="shared" si="89"/>
        <v>4373.4061095542429</v>
      </c>
      <c r="F325" s="26">
        <f t="shared" si="90"/>
        <v>605507.75665440911</v>
      </c>
      <c r="G325" s="27">
        <f t="shared" si="97"/>
        <v>0.1149</v>
      </c>
      <c r="H325" s="28">
        <f t="shared" si="95"/>
        <v>10213.018243019193</v>
      </c>
      <c r="I325" s="20">
        <f t="shared" si="96"/>
        <v>10213.018243019193</v>
      </c>
      <c r="J325" s="28">
        <f t="shared" si="91"/>
        <v>8577.9268456490063</v>
      </c>
      <c r="K325" s="20">
        <f t="shared" si="92"/>
        <v>8577.9268456490063</v>
      </c>
    </row>
    <row r="326" spans="1:11" ht="11.1" customHeight="1">
      <c r="A326" s="25">
        <f t="shared" si="93"/>
        <v>273</v>
      </c>
      <c r="B326" s="29">
        <f t="shared" si="94"/>
        <v>605507.75665440911</v>
      </c>
      <c r="C326" s="20">
        <f t="shared" si="98"/>
        <v>10213.018243019193</v>
      </c>
      <c r="D326" s="20">
        <f t="shared" si="88"/>
        <v>5797.7367699659671</v>
      </c>
      <c r="E326" s="20">
        <f t="shared" si="89"/>
        <v>4415.2814730532255</v>
      </c>
      <c r="F326" s="26">
        <f t="shared" si="90"/>
        <v>601092.47518135584</v>
      </c>
      <c r="G326" s="27">
        <f t="shared" si="97"/>
        <v>0.1149</v>
      </c>
      <c r="H326" s="28">
        <f t="shared" si="95"/>
        <v>10213.018243019193</v>
      </c>
      <c r="I326" s="20">
        <f t="shared" si="96"/>
        <v>10213.018243019193</v>
      </c>
      <c r="J326" s="28">
        <f t="shared" si="91"/>
        <v>8589.6519474287215</v>
      </c>
      <c r="K326" s="20">
        <f t="shared" si="92"/>
        <v>8589.6519474287215</v>
      </c>
    </row>
    <row r="327" spans="1:11" ht="11.1" customHeight="1">
      <c r="A327" s="25">
        <f t="shared" si="93"/>
        <v>274</v>
      </c>
      <c r="B327" s="29">
        <f t="shared" si="94"/>
        <v>601092.47518135584</v>
      </c>
      <c r="C327" s="20">
        <f t="shared" si="98"/>
        <v>10213.018243019193</v>
      </c>
      <c r="D327" s="20">
        <f t="shared" si="88"/>
        <v>5755.4604498614826</v>
      </c>
      <c r="E327" s="20">
        <f t="shared" si="89"/>
        <v>4457.55779315771</v>
      </c>
      <c r="F327" s="26">
        <f t="shared" si="90"/>
        <v>596634.91738819808</v>
      </c>
      <c r="G327" s="27">
        <f t="shared" si="97"/>
        <v>0.1149</v>
      </c>
      <c r="H327" s="28">
        <f t="shared" si="95"/>
        <v>10213.018243019193</v>
      </c>
      <c r="I327" s="20">
        <f t="shared" si="96"/>
        <v>10213.018243019193</v>
      </c>
      <c r="J327" s="28">
        <f t="shared" si="91"/>
        <v>8601.489317057978</v>
      </c>
      <c r="K327" s="20">
        <f t="shared" si="92"/>
        <v>8601.489317057978</v>
      </c>
    </row>
    <row r="328" spans="1:11" ht="11.1" customHeight="1">
      <c r="A328" s="25">
        <f t="shared" si="93"/>
        <v>275</v>
      </c>
      <c r="B328" s="29">
        <f t="shared" si="94"/>
        <v>596634.91738819808</v>
      </c>
      <c r="C328" s="20">
        <f t="shared" si="98"/>
        <v>10213.018243019193</v>
      </c>
      <c r="D328" s="20">
        <f t="shared" si="88"/>
        <v>5712.7793339919963</v>
      </c>
      <c r="E328" s="20">
        <f t="shared" si="89"/>
        <v>4500.2389090271963</v>
      </c>
      <c r="F328" s="26">
        <f t="shared" si="90"/>
        <v>592134.67847917089</v>
      </c>
      <c r="G328" s="27">
        <f t="shared" si="97"/>
        <v>0.1149</v>
      </c>
      <c r="H328" s="28">
        <f t="shared" si="95"/>
        <v>10213.018243019193</v>
      </c>
      <c r="I328" s="20">
        <f t="shared" si="96"/>
        <v>10213.018243019193</v>
      </c>
      <c r="J328" s="28">
        <f t="shared" si="91"/>
        <v>8613.4400295014329</v>
      </c>
      <c r="K328" s="20">
        <f t="shared" si="92"/>
        <v>8613.4400295014329</v>
      </c>
    </row>
    <row r="329" spans="1:11" ht="11.1" customHeight="1">
      <c r="A329" s="25">
        <f t="shared" si="93"/>
        <v>276</v>
      </c>
      <c r="B329" s="29">
        <f t="shared" si="94"/>
        <v>592134.67847917089</v>
      </c>
      <c r="C329" s="20">
        <f t="shared" si="98"/>
        <v>10213.018243019193</v>
      </c>
      <c r="D329" s="20">
        <f t="shared" si="88"/>
        <v>5669.6895464380614</v>
      </c>
      <c r="E329" s="20">
        <f t="shared" si="89"/>
        <v>4543.3286965811312</v>
      </c>
      <c r="F329" s="26">
        <f t="shared" si="90"/>
        <v>587591.34978258971</v>
      </c>
      <c r="G329" s="27">
        <f t="shared" si="97"/>
        <v>0.1149</v>
      </c>
      <c r="H329" s="28">
        <f t="shared" si="95"/>
        <v>10213.018243019193</v>
      </c>
      <c r="I329" s="20">
        <f t="shared" si="96"/>
        <v>10213.018243019193</v>
      </c>
      <c r="J329" s="28">
        <f t="shared" si="91"/>
        <v>8625.505170016535</v>
      </c>
      <c r="K329" s="20">
        <f t="shared" si="92"/>
        <v>8625.505170016535</v>
      </c>
    </row>
    <row r="330" spans="1:11" ht="11.1" customHeight="1">
      <c r="A330" s="25">
        <f t="shared" si="93"/>
        <v>277</v>
      </c>
      <c r="B330" s="29">
        <f t="shared" si="94"/>
        <v>587591.34978258971</v>
      </c>
      <c r="C330" s="20">
        <f>IF(A330&gt;B$6*12,0,PMT(G330/12,B$6*12-(A330-1),-F329))</f>
        <v>10467.099080208498</v>
      </c>
      <c r="D330" s="20">
        <f t="shared" si="88"/>
        <v>6022.8113352715445</v>
      </c>
      <c r="E330" s="20">
        <f t="shared" si="89"/>
        <v>4444.2877449369535</v>
      </c>
      <c r="F330" s="26">
        <f t="shared" si="90"/>
        <v>583147.06203765271</v>
      </c>
      <c r="G330" s="27">
        <f t="shared" ref="G330:G341" si="99">B$40</f>
        <v>0.123</v>
      </c>
      <c r="H330" s="28">
        <f t="shared" si="95"/>
        <v>10467.099080208498</v>
      </c>
      <c r="I330" s="20">
        <f t="shared" si="96"/>
        <v>10467.099080208498</v>
      </c>
      <c r="J330" s="28">
        <f t="shared" si="91"/>
        <v>8780.7119063324644</v>
      </c>
      <c r="K330" s="20">
        <f t="shared" si="92"/>
        <v>8780.7119063324644</v>
      </c>
    </row>
    <row r="331" spans="1:11" ht="11.1" customHeight="1">
      <c r="A331" s="25">
        <f t="shared" si="93"/>
        <v>278</v>
      </c>
      <c r="B331" s="29">
        <f t="shared" si="94"/>
        <v>583147.06203765271</v>
      </c>
      <c r="C331" s="20">
        <f t="shared" ref="C331:C341" si="100">C330</f>
        <v>10467.099080208498</v>
      </c>
      <c r="D331" s="20">
        <f t="shared" si="88"/>
        <v>5977.2573858859396</v>
      </c>
      <c r="E331" s="20">
        <f t="shared" si="89"/>
        <v>4489.8416943225584</v>
      </c>
      <c r="F331" s="26">
        <f t="shared" si="90"/>
        <v>578657.22034333018</v>
      </c>
      <c r="G331" s="27">
        <f t="shared" si="99"/>
        <v>0.123</v>
      </c>
      <c r="H331" s="28">
        <f t="shared" si="95"/>
        <v>10467.099080208498</v>
      </c>
      <c r="I331" s="20">
        <f t="shared" si="96"/>
        <v>10467.099080208498</v>
      </c>
      <c r="J331" s="28">
        <f t="shared" si="91"/>
        <v>8793.467012160434</v>
      </c>
      <c r="K331" s="20">
        <f t="shared" si="92"/>
        <v>8793.467012160434</v>
      </c>
    </row>
    <row r="332" spans="1:11" ht="11.1" customHeight="1">
      <c r="A332" s="25">
        <f t="shared" si="93"/>
        <v>279</v>
      </c>
      <c r="B332" s="29">
        <f t="shared" si="94"/>
        <v>578657.22034333018</v>
      </c>
      <c r="C332" s="20">
        <f t="shared" si="100"/>
        <v>10467.099080208498</v>
      </c>
      <c r="D332" s="20">
        <f t="shared" si="88"/>
        <v>5931.2365085191341</v>
      </c>
      <c r="E332" s="20">
        <f t="shared" si="89"/>
        <v>4535.8625716893639</v>
      </c>
      <c r="F332" s="26">
        <f t="shared" si="90"/>
        <v>574121.35777164076</v>
      </c>
      <c r="G332" s="27">
        <f t="shared" si="99"/>
        <v>0.123</v>
      </c>
      <c r="H332" s="28">
        <f t="shared" si="95"/>
        <v>10467.099080208498</v>
      </c>
      <c r="I332" s="20">
        <f t="shared" si="96"/>
        <v>10467.099080208498</v>
      </c>
      <c r="J332" s="28">
        <f t="shared" si="91"/>
        <v>8806.3528578231399</v>
      </c>
      <c r="K332" s="20">
        <f t="shared" si="92"/>
        <v>8806.3528578231399</v>
      </c>
    </row>
    <row r="333" spans="1:11" ht="11.1" customHeight="1">
      <c r="A333" s="25">
        <f t="shared" si="93"/>
        <v>280</v>
      </c>
      <c r="B333" s="29">
        <f t="shared" si="94"/>
        <v>574121.35777164076</v>
      </c>
      <c r="C333" s="20">
        <f t="shared" si="100"/>
        <v>10467.099080208498</v>
      </c>
      <c r="D333" s="20">
        <f t="shared" si="88"/>
        <v>5884.7439171593178</v>
      </c>
      <c r="E333" s="20">
        <f t="shared" si="89"/>
        <v>4582.3551630491802</v>
      </c>
      <c r="F333" s="26">
        <f t="shared" si="90"/>
        <v>569539.00260859157</v>
      </c>
      <c r="G333" s="27">
        <f t="shared" si="99"/>
        <v>0.123</v>
      </c>
      <c r="H333" s="28">
        <f t="shared" si="95"/>
        <v>10467.099080208498</v>
      </c>
      <c r="I333" s="20">
        <f t="shared" si="96"/>
        <v>10467.099080208498</v>
      </c>
      <c r="J333" s="28">
        <f t="shared" si="91"/>
        <v>8819.3707834038887</v>
      </c>
      <c r="K333" s="20">
        <f t="shared" si="92"/>
        <v>8819.3707834038887</v>
      </c>
    </row>
    <row r="334" spans="1:11" ht="11.1" customHeight="1">
      <c r="A334" s="25">
        <f t="shared" si="93"/>
        <v>281</v>
      </c>
      <c r="B334" s="29">
        <f t="shared" si="94"/>
        <v>569539.00260859157</v>
      </c>
      <c r="C334" s="20">
        <f t="shared" si="100"/>
        <v>10467.099080208498</v>
      </c>
      <c r="D334" s="20">
        <f t="shared" si="88"/>
        <v>5837.7747767380633</v>
      </c>
      <c r="E334" s="20">
        <f t="shared" si="89"/>
        <v>4629.3243034704346</v>
      </c>
      <c r="F334" s="26">
        <f t="shared" si="90"/>
        <v>564909.67830512114</v>
      </c>
      <c r="G334" s="27">
        <f t="shared" si="99"/>
        <v>0.123</v>
      </c>
      <c r="H334" s="28">
        <f t="shared" si="95"/>
        <v>10467.099080208498</v>
      </c>
      <c r="I334" s="20">
        <f t="shared" si="96"/>
        <v>10467.099080208498</v>
      </c>
      <c r="J334" s="28">
        <f t="shared" si="91"/>
        <v>8832.5221427218403</v>
      </c>
      <c r="K334" s="20">
        <f t="shared" si="92"/>
        <v>8832.5221427218403</v>
      </c>
    </row>
    <row r="335" spans="1:11" ht="11.1" customHeight="1">
      <c r="A335" s="25">
        <f t="shared" si="93"/>
        <v>282</v>
      </c>
      <c r="B335" s="29">
        <f t="shared" si="94"/>
        <v>564909.67830512114</v>
      </c>
      <c r="C335" s="20">
        <f t="shared" si="100"/>
        <v>10467.099080208498</v>
      </c>
      <c r="D335" s="20">
        <f t="shared" si="88"/>
        <v>5790.324202627492</v>
      </c>
      <c r="E335" s="20">
        <f t="shared" si="89"/>
        <v>4676.774877581006</v>
      </c>
      <c r="F335" s="26">
        <f t="shared" si="90"/>
        <v>560232.90342754009</v>
      </c>
      <c r="G335" s="27">
        <f t="shared" si="99"/>
        <v>0.123</v>
      </c>
      <c r="H335" s="28">
        <f t="shared" si="95"/>
        <v>10467.099080208498</v>
      </c>
      <c r="I335" s="20">
        <f t="shared" si="96"/>
        <v>10467.099080208498</v>
      </c>
      <c r="J335" s="28">
        <f t="shared" si="91"/>
        <v>8845.8083034728006</v>
      </c>
      <c r="K335" s="20">
        <f t="shared" si="92"/>
        <v>8845.8083034728006</v>
      </c>
    </row>
    <row r="336" spans="1:11" ht="11.1" customHeight="1">
      <c r="A336" s="25">
        <f t="shared" si="93"/>
        <v>283</v>
      </c>
      <c r="B336" s="29">
        <f t="shared" si="94"/>
        <v>560232.90342754009</v>
      </c>
      <c r="C336" s="20">
        <f t="shared" si="100"/>
        <v>10467.099080208498</v>
      </c>
      <c r="D336" s="20">
        <f t="shared" si="88"/>
        <v>5742.3872601322864</v>
      </c>
      <c r="E336" s="20">
        <f t="shared" si="89"/>
        <v>4724.7118200762116</v>
      </c>
      <c r="F336" s="26">
        <f t="shared" si="90"/>
        <v>555508.19160746387</v>
      </c>
      <c r="G336" s="27">
        <f t="shared" si="99"/>
        <v>0.123</v>
      </c>
      <c r="H336" s="28">
        <f t="shared" si="95"/>
        <v>10467.099080208498</v>
      </c>
      <c r="I336" s="20">
        <f t="shared" si="96"/>
        <v>10467.099080208498</v>
      </c>
      <c r="J336" s="28">
        <f t="shared" si="91"/>
        <v>8859.230647371458</v>
      </c>
      <c r="K336" s="20">
        <f t="shared" si="92"/>
        <v>8859.230647371458</v>
      </c>
    </row>
    <row r="337" spans="1:11" ht="11.1" customHeight="1">
      <c r="A337" s="25">
        <f t="shared" si="93"/>
        <v>284</v>
      </c>
      <c r="B337" s="29">
        <f t="shared" si="94"/>
        <v>555508.19160746387</v>
      </c>
      <c r="C337" s="20">
        <f t="shared" si="100"/>
        <v>10467.099080208498</v>
      </c>
      <c r="D337" s="20">
        <f t="shared" si="88"/>
        <v>5693.9589639765045</v>
      </c>
      <c r="E337" s="20">
        <f t="shared" si="89"/>
        <v>4773.1401162319935</v>
      </c>
      <c r="F337" s="26">
        <f t="shared" si="90"/>
        <v>550735.05149123189</v>
      </c>
      <c r="G337" s="27">
        <f t="shared" si="99"/>
        <v>0.123</v>
      </c>
      <c r="H337" s="28">
        <f t="shared" si="95"/>
        <v>10467.099080208498</v>
      </c>
      <c r="I337" s="20">
        <f t="shared" si="96"/>
        <v>10467.099080208498</v>
      </c>
      <c r="J337" s="28">
        <f t="shared" si="91"/>
        <v>8872.7905702950775</v>
      </c>
      <c r="K337" s="20">
        <f t="shared" si="92"/>
        <v>8872.7905702950775</v>
      </c>
    </row>
    <row r="338" spans="1:11" ht="11.1" customHeight="1">
      <c r="A338" s="25">
        <f t="shared" si="93"/>
        <v>285</v>
      </c>
      <c r="B338" s="29">
        <f t="shared" si="94"/>
        <v>550735.05149123189</v>
      </c>
      <c r="C338" s="20">
        <f t="shared" si="100"/>
        <v>10467.099080208498</v>
      </c>
      <c r="D338" s="20">
        <f t="shared" si="88"/>
        <v>5645.0342777851265</v>
      </c>
      <c r="E338" s="20">
        <f t="shared" si="89"/>
        <v>4822.0648024233715</v>
      </c>
      <c r="F338" s="26">
        <f t="shared" si="90"/>
        <v>545912.98668880854</v>
      </c>
      <c r="G338" s="27">
        <f t="shared" si="99"/>
        <v>0.123</v>
      </c>
      <c r="H338" s="28">
        <f t="shared" si="95"/>
        <v>10467.099080208498</v>
      </c>
      <c r="I338" s="20">
        <f t="shared" si="96"/>
        <v>10467.099080208498</v>
      </c>
      <c r="J338" s="28">
        <f t="shared" si="91"/>
        <v>8886.4894824286621</v>
      </c>
      <c r="K338" s="20">
        <f t="shared" si="92"/>
        <v>8886.4894824286621</v>
      </c>
    </row>
    <row r="339" spans="1:11" ht="11.1" customHeight="1">
      <c r="A339" s="25">
        <f t="shared" si="93"/>
        <v>286</v>
      </c>
      <c r="B339" s="29">
        <f t="shared" si="94"/>
        <v>545912.98668880854</v>
      </c>
      <c r="C339" s="20">
        <f t="shared" si="100"/>
        <v>10467.099080208498</v>
      </c>
      <c r="D339" s="20">
        <f t="shared" si="88"/>
        <v>5595.6081135602872</v>
      </c>
      <c r="E339" s="20">
        <f t="shared" si="89"/>
        <v>4871.4909666482108</v>
      </c>
      <c r="F339" s="26">
        <f t="shared" si="90"/>
        <v>541041.49572216033</v>
      </c>
      <c r="G339" s="27">
        <f t="shared" si="99"/>
        <v>0.123</v>
      </c>
      <c r="H339" s="28">
        <f t="shared" si="95"/>
        <v>10467.099080208498</v>
      </c>
      <c r="I339" s="20">
        <f t="shared" si="96"/>
        <v>10467.099080208498</v>
      </c>
      <c r="J339" s="28">
        <f t="shared" si="91"/>
        <v>8900.3288084116175</v>
      </c>
      <c r="K339" s="20">
        <f t="shared" si="92"/>
        <v>8900.3288084116175</v>
      </c>
    </row>
    <row r="340" spans="1:11" ht="11.1" customHeight="1">
      <c r="A340" s="25">
        <f t="shared" si="93"/>
        <v>287</v>
      </c>
      <c r="B340" s="29">
        <f t="shared" si="94"/>
        <v>541041.49572216033</v>
      </c>
      <c r="C340" s="20">
        <f t="shared" si="100"/>
        <v>10467.099080208498</v>
      </c>
      <c r="D340" s="20">
        <f t="shared" si="88"/>
        <v>5545.6753311521434</v>
      </c>
      <c r="E340" s="20">
        <f t="shared" si="89"/>
        <v>4921.4237490563546</v>
      </c>
      <c r="F340" s="26">
        <f t="shared" si="90"/>
        <v>536120.07197310391</v>
      </c>
      <c r="G340" s="27">
        <f t="shared" si="99"/>
        <v>0.123</v>
      </c>
      <c r="H340" s="28">
        <f t="shared" si="95"/>
        <v>10467.099080208498</v>
      </c>
      <c r="I340" s="20">
        <f t="shared" si="96"/>
        <v>10467.099080208498</v>
      </c>
      <c r="J340" s="28">
        <f t="shared" si="91"/>
        <v>8914.3099874858981</v>
      </c>
      <c r="K340" s="20">
        <f t="shared" si="92"/>
        <v>8914.3099874858981</v>
      </c>
    </row>
    <row r="341" spans="1:11" ht="11.1" customHeight="1">
      <c r="A341" s="25">
        <f t="shared" si="93"/>
        <v>288</v>
      </c>
      <c r="B341" s="29">
        <f t="shared" si="94"/>
        <v>536120.07197310391</v>
      </c>
      <c r="C341" s="20">
        <f t="shared" si="100"/>
        <v>10467.099080208498</v>
      </c>
      <c r="D341" s="20">
        <f t="shared" si="88"/>
        <v>5495.2307377243151</v>
      </c>
      <c r="E341" s="20">
        <f t="shared" si="89"/>
        <v>4971.8683424841829</v>
      </c>
      <c r="F341" s="26">
        <f t="shared" si="90"/>
        <v>531148.20363061968</v>
      </c>
      <c r="G341" s="27">
        <f t="shared" si="99"/>
        <v>0.123</v>
      </c>
      <c r="H341" s="28">
        <f t="shared" si="95"/>
        <v>10467.099080208498</v>
      </c>
      <c r="I341" s="20">
        <f t="shared" si="96"/>
        <v>10467.099080208498</v>
      </c>
      <c r="J341" s="28">
        <f t="shared" si="91"/>
        <v>8928.4344736456896</v>
      </c>
      <c r="K341" s="20">
        <f t="shared" si="92"/>
        <v>8928.4344736456896</v>
      </c>
    </row>
    <row r="342" spans="1:11" ht="11.1" customHeight="1">
      <c r="A342" s="25">
        <f t="shared" si="93"/>
        <v>289</v>
      </c>
      <c r="B342" s="29">
        <f t="shared" si="94"/>
        <v>531148.20363061968</v>
      </c>
      <c r="C342" s="20">
        <f>IF(A342&gt;B$6*12,0,PMT(G342/12,B$6*12-(A342-1),-F341))</f>
        <v>10361.966032659977</v>
      </c>
      <c r="D342" s="20">
        <f t="shared" si="88"/>
        <v>5276.072156064155</v>
      </c>
      <c r="E342" s="20">
        <f t="shared" si="89"/>
        <v>5085.8938765958219</v>
      </c>
      <c r="F342" s="26">
        <f t="shared" si="90"/>
        <v>526062.30975402391</v>
      </c>
      <c r="G342" s="27">
        <f t="shared" ref="G342:G353" si="101">B$41</f>
        <v>0.1192</v>
      </c>
      <c r="H342" s="28">
        <f t="shared" si="95"/>
        <v>10361.966032659977</v>
      </c>
      <c r="I342" s="20">
        <f t="shared" si="96"/>
        <v>10361.966032659977</v>
      </c>
      <c r="J342" s="28">
        <f t="shared" si="91"/>
        <v>8884.6658289620136</v>
      </c>
      <c r="K342" s="20">
        <f t="shared" si="92"/>
        <v>8884.6658289620136</v>
      </c>
    </row>
    <row r="343" spans="1:11" ht="11.1" customHeight="1">
      <c r="A343" s="25">
        <f t="shared" si="93"/>
        <v>290</v>
      </c>
      <c r="B343" s="29">
        <f t="shared" si="94"/>
        <v>526062.30975402391</v>
      </c>
      <c r="C343" s="20">
        <f t="shared" ref="C343:C353" si="102">C342</f>
        <v>10361.966032659977</v>
      </c>
      <c r="D343" s="20">
        <f t="shared" si="88"/>
        <v>5225.5522768899709</v>
      </c>
      <c r="E343" s="20">
        <f t="shared" si="89"/>
        <v>5136.413755770006</v>
      </c>
      <c r="F343" s="26">
        <f t="shared" si="90"/>
        <v>520925.89599825389</v>
      </c>
      <c r="G343" s="27">
        <f t="shared" si="101"/>
        <v>0.1192</v>
      </c>
      <c r="H343" s="28">
        <f t="shared" si="95"/>
        <v>10361.966032659977</v>
      </c>
      <c r="I343" s="20">
        <f t="shared" si="96"/>
        <v>10361.966032659977</v>
      </c>
      <c r="J343" s="28">
        <f t="shared" si="91"/>
        <v>8898.8113951307841</v>
      </c>
      <c r="K343" s="20">
        <f t="shared" si="92"/>
        <v>8898.8113951307841</v>
      </c>
    </row>
    <row r="344" spans="1:11" ht="11.1" customHeight="1">
      <c r="A344" s="25">
        <f t="shared" si="93"/>
        <v>291</v>
      </c>
      <c r="B344" s="29">
        <f t="shared" si="94"/>
        <v>520925.89599825389</v>
      </c>
      <c r="C344" s="20">
        <f t="shared" si="102"/>
        <v>10361.966032659977</v>
      </c>
      <c r="D344" s="20">
        <f t="shared" si="88"/>
        <v>5174.5305669159889</v>
      </c>
      <c r="E344" s="20">
        <f t="shared" si="89"/>
        <v>5187.4354657439881</v>
      </c>
      <c r="F344" s="26">
        <f t="shared" si="90"/>
        <v>515738.4605325099</v>
      </c>
      <c r="G344" s="27">
        <f t="shared" si="101"/>
        <v>0.1192</v>
      </c>
      <c r="H344" s="28">
        <f t="shared" si="95"/>
        <v>10361.966032659977</v>
      </c>
      <c r="I344" s="20">
        <f t="shared" si="96"/>
        <v>10361.966032659977</v>
      </c>
      <c r="J344" s="28">
        <f t="shared" si="91"/>
        <v>8913.0974739234989</v>
      </c>
      <c r="K344" s="20">
        <f t="shared" si="92"/>
        <v>8913.0974739234989</v>
      </c>
    </row>
    <row r="345" spans="1:11" ht="11.1" customHeight="1">
      <c r="A345" s="25">
        <f t="shared" si="93"/>
        <v>292</v>
      </c>
      <c r="B345" s="29">
        <f t="shared" si="94"/>
        <v>515738.4605325099</v>
      </c>
      <c r="C345" s="20">
        <f t="shared" si="102"/>
        <v>10361.966032659977</v>
      </c>
      <c r="D345" s="20">
        <f t="shared" si="88"/>
        <v>5123.0020412895983</v>
      </c>
      <c r="E345" s="20">
        <f t="shared" si="89"/>
        <v>5238.9639913703786</v>
      </c>
      <c r="F345" s="26">
        <f t="shared" si="90"/>
        <v>510499.4965411395</v>
      </c>
      <c r="G345" s="27">
        <f t="shared" si="101"/>
        <v>0.1192</v>
      </c>
      <c r="H345" s="28">
        <f t="shared" si="95"/>
        <v>10361.966032659977</v>
      </c>
      <c r="I345" s="20">
        <f t="shared" si="96"/>
        <v>10361.966032659977</v>
      </c>
      <c r="J345" s="28">
        <f t="shared" si="91"/>
        <v>8927.5254610988886</v>
      </c>
      <c r="K345" s="20">
        <f t="shared" si="92"/>
        <v>8927.5254610988886</v>
      </c>
    </row>
    <row r="346" spans="1:11" ht="11.1" customHeight="1">
      <c r="A346" s="25">
        <f t="shared" si="93"/>
        <v>293</v>
      </c>
      <c r="B346" s="29">
        <f t="shared" si="94"/>
        <v>510499.4965411395</v>
      </c>
      <c r="C346" s="20">
        <f t="shared" si="102"/>
        <v>10361.966032659977</v>
      </c>
      <c r="D346" s="20">
        <f t="shared" si="88"/>
        <v>5070.9616656419857</v>
      </c>
      <c r="E346" s="20">
        <f t="shared" si="89"/>
        <v>5291.0043670179912</v>
      </c>
      <c r="F346" s="26">
        <f t="shared" si="90"/>
        <v>505208.49217412149</v>
      </c>
      <c r="G346" s="27">
        <f t="shared" si="101"/>
        <v>0.1192</v>
      </c>
      <c r="H346" s="28">
        <f t="shared" si="95"/>
        <v>10361.966032659977</v>
      </c>
      <c r="I346" s="20">
        <f t="shared" si="96"/>
        <v>10361.966032659977</v>
      </c>
      <c r="J346" s="28">
        <f t="shared" si="91"/>
        <v>8942.0967662802213</v>
      </c>
      <c r="K346" s="20">
        <f t="shared" si="92"/>
        <v>8942.0967662802213</v>
      </c>
    </row>
    <row r="347" spans="1:11" ht="11.1" customHeight="1">
      <c r="A347" s="25">
        <f t="shared" si="93"/>
        <v>294</v>
      </c>
      <c r="B347" s="29">
        <f t="shared" si="94"/>
        <v>505208.49217412149</v>
      </c>
      <c r="C347" s="20">
        <f t="shared" si="102"/>
        <v>10361.966032659977</v>
      </c>
      <c r="D347" s="20">
        <f t="shared" si="88"/>
        <v>5018.4043555962735</v>
      </c>
      <c r="E347" s="20">
        <f t="shared" si="89"/>
        <v>5343.5616770637034</v>
      </c>
      <c r="F347" s="26">
        <f t="shared" si="90"/>
        <v>499864.93049705779</v>
      </c>
      <c r="G347" s="27">
        <f t="shared" si="101"/>
        <v>0.1192</v>
      </c>
      <c r="H347" s="28">
        <f t="shared" si="95"/>
        <v>10361.966032659977</v>
      </c>
      <c r="I347" s="20">
        <f t="shared" si="96"/>
        <v>10361.966032659977</v>
      </c>
      <c r="J347" s="28">
        <f t="shared" si="91"/>
        <v>8956.8128130930199</v>
      </c>
      <c r="K347" s="20">
        <f t="shared" si="92"/>
        <v>8956.8128130930199</v>
      </c>
    </row>
    <row r="348" spans="1:11" ht="11.1" customHeight="1">
      <c r="A348" s="25">
        <f t="shared" si="93"/>
        <v>295</v>
      </c>
      <c r="B348" s="29">
        <f t="shared" si="94"/>
        <v>499864.93049705779</v>
      </c>
      <c r="C348" s="20">
        <f t="shared" si="102"/>
        <v>10361.966032659977</v>
      </c>
      <c r="D348" s="20">
        <f t="shared" si="88"/>
        <v>4965.3249762707737</v>
      </c>
      <c r="E348" s="20">
        <f t="shared" si="89"/>
        <v>5396.6410563892032</v>
      </c>
      <c r="F348" s="26">
        <f t="shared" si="90"/>
        <v>494468.2894406686</v>
      </c>
      <c r="G348" s="27">
        <f t="shared" si="101"/>
        <v>0.1192</v>
      </c>
      <c r="H348" s="28">
        <f t="shared" si="95"/>
        <v>10361.966032659977</v>
      </c>
      <c r="I348" s="20">
        <f t="shared" si="96"/>
        <v>10361.966032659977</v>
      </c>
      <c r="J348" s="28">
        <f t="shared" si="91"/>
        <v>8971.6750393041602</v>
      </c>
      <c r="K348" s="20">
        <f t="shared" si="92"/>
        <v>8971.6750393041602</v>
      </c>
    </row>
    <row r="349" spans="1:11" ht="11.1" customHeight="1">
      <c r="A349" s="25">
        <f t="shared" si="93"/>
        <v>296</v>
      </c>
      <c r="B349" s="29">
        <f t="shared" si="94"/>
        <v>494468.2894406686</v>
      </c>
      <c r="C349" s="20">
        <f t="shared" si="102"/>
        <v>10361.966032659977</v>
      </c>
      <c r="D349" s="20">
        <f t="shared" si="88"/>
        <v>4911.7183417773076</v>
      </c>
      <c r="E349" s="20">
        <f t="shared" si="89"/>
        <v>5450.2476908826693</v>
      </c>
      <c r="F349" s="26">
        <f t="shared" si="90"/>
        <v>489018.04174978595</v>
      </c>
      <c r="G349" s="27">
        <f t="shared" si="101"/>
        <v>0.1192</v>
      </c>
      <c r="H349" s="28">
        <f t="shared" si="95"/>
        <v>10361.966032659977</v>
      </c>
      <c r="I349" s="20">
        <f t="shared" si="96"/>
        <v>10361.966032659977</v>
      </c>
      <c r="J349" s="28">
        <f t="shared" si="91"/>
        <v>8986.6848969623315</v>
      </c>
      <c r="K349" s="20">
        <f t="shared" si="92"/>
        <v>8986.6848969623315</v>
      </c>
    </row>
    <row r="350" spans="1:11" ht="11.1" customHeight="1">
      <c r="A350" s="25">
        <f t="shared" si="93"/>
        <v>297</v>
      </c>
      <c r="B350" s="29">
        <f t="shared" si="94"/>
        <v>489018.04174978595</v>
      </c>
      <c r="C350" s="20">
        <f t="shared" si="102"/>
        <v>10361.966032659977</v>
      </c>
      <c r="D350" s="20">
        <f t="shared" si="88"/>
        <v>4857.5792147145403</v>
      </c>
      <c r="E350" s="20">
        <f t="shared" si="89"/>
        <v>5504.3868179454366</v>
      </c>
      <c r="F350" s="26">
        <f t="shared" si="90"/>
        <v>483513.65493184049</v>
      </c>
      <c r="G350" s="27">
        <f t="shared" si="101"/>
        <v>0.1192</v>
      </c>
      <c r="H350" s="28">
        <f t="shared" si="95"/>
        <v>10361.966032659977</v>
      </c>
      <c r="I350" s="20">
        <f t="shared" si="96"/>
        <v>10361.966032659977</v>
      </c>
      <c r="J350" s="28">
        <f t="shared" si="91"/>
        <v>9001.8438525399051</v>
      </c>
      <c r="K350" s="20">
        <f t="shared" si="92"/>
        <v>9001.8438525399051</v>
      </c>
    </row>
    <row r="351" spans="1:11" ht="11.1" customHeight="1">
      <c r="A351" s="25">
        <f t="shared" si="93"/>
        <v>298</v>
      </c>
      <c r="B351" s="29">
        <f t="shared" si="94"/>
        <v>483513.65493184049</v>
      </c>
      <c r="C351" s="20">
        <f t="shared" si="102"/>
        <v>10361.966032659977</v>
      </c>
      <c r="D351" s="20">
        <f t="shared" si="88"/>
        <v>4802.9023056562819</v>
      </c>
      <c r="E351" s="20">
        <f t="shared" si="89"/>
        <v>5559.063727003695</v>
      </c>
      <c r="F351" s="26">
        <f t="shared" si="90"/>
        <v>477954.59120483679</v>
      </c>
      <c r="G351" s="27">
        <f t="shared" si="101"/>
        <v>0.1192</v>
      </c>
      <c r="H351" s="28">
        <f t="shared" si="95"/>
        <v>10361.966032659977</v>
      </c>
      <c r="I351" s="20">
        <f t="shared" si="96"/>
        <v>10361.966032659977</v>
      </c>
      <c r="J351" s="28">
        <f t="shared" si="91"/>
        <v>9017.1533870762178</v>
      </c>
      <c r="K351" s="20">
        <f t="shared" si="92"/>
        <v>9017.1533870762178</v>
      </c>
    </row>
    <row r="352" spans="1:11" ht="11.1" customHeight="1">
      <c r="A352" s="25">
        <f t="shared" si="93"/>
        <v>299</v>
      </c>
      <c r="B352" s="29">
        <f t="shared" si="94"/>
        <v>477954.59120483679</v>
      </c>
      <c r="C352" s="20">
        <f t="shared" si="102"/>
        <v>10361.966032659977</v>
      </c>
      <c r="D352" s="20">
        <f t="shared" si="88"/>
        <v>4747.6822726347118</v>
      </c>
      <c r="E352" s="20">
        <f t="shared" si="89"/>
        <v>5614.2837600252651</v>
      </c>
      <c r="F352" s="26">
        <f t="shared" si="90"/>
        <v>472340.30744481151</v>
      </c>
      <c r="G352" s="27">
        <f t="shared" si="101"/>
        <v>0.1192</v>
      </c>
      <c r="H352" s="28">
        <f t="shared" si="95"/>
        <v>10361.966032659977</v>
      </c>
      <c r="I352" s="20">
        <f t="shared" si="96"/>
        <v>10361.966032659977</v>
      </c>
      <c r="J352" s="28">
        <f t="shared" si="91"/>
        <v>9032.6149963222579</v>
      </c>
      <c r="K352" s="20">
        <f t="shared" si="92"/>
        <v>9032.6149963222579</v>
      </c>
    </row>
    <row r="353" spans="1:11" ht="11.1" customHeight="1">
      <c r="A353" s="25">
        <f t="shared" si="93"/>
        <v>300</v>
      </c>
      <c r="B353" s="29">
        <f t="shared" si="94"/>
        <v>472340.30744481151</v>
      </c>
      <c r="C353" s="20">
        <f t="shared" si="102"/>
        <v>10361.966032659977</v>
      </c>
      <c r="D353" s="20">
        <f t="shared" si="88"/>
        <v>4691.9137206184614</v>
      </c>
      <c r="E353" s="20">
        <f t="shared" si="89"/>
        <v>5670.0523120415155</v>
      </c>
      <c r="F353" s="26">
        <f t="shared" si="90"/>
        <v>466670.25513276999</v>
      </c>
      <c r="G353" s="27">
        <f t="shared" si="101"/>
        <v>0.1192</v>
      </c>
      <c r="H353" s="28">
        <f t="shared" si="95"/>
        <v>10361.966032659977</v>
      </c>
      <c r="I353" s="20">
        <f t="shared" si="96"/>
        <v>10361.966032659977</v>
      </c>
      <c r="J353" s="28">
        <f t="shared" si="91"/>
        <v>9048.2301908868067</v>
      </c>
      <c r="K353" s="20">
        <f t="shared" si="92"/>
        <v>9048.2301908868067</v>
      </c>
    </row>
    <row r="354" spans="1:11" ht="11.1" customHeight="1">
      <c r="A354" s="25">
        <f t="shared" si="93"/>
        <v>301</v>
      </c>
      <c r="B354" s="29">
        <f t="shared" si="94"/>
        <v>466670.25513276999</v>
      </c>
      <c r="C354" s="20">
        <f>IF(A354&gt;B$6*12,0,PMT(G354/12,B$6*12-(A354-1),-F353))</f>
        <v>10235.204257222136</v>
      </c>
      <c r="D354" s="20">
        <f t="shared" si="88"/>
        <v>4425.5895861757681</v>
      </c>
      <c r="E354" s="20">
        <f t="shared" si="89"/>
        <v>5809.6146710463681</v>
      </c>
      <c r="F354" s="26">
        <f t="shared" si="90"/>
        <v>460860.64046172361</v>
      </c>
      <c r="G354" s="27">
        <f t="shared" ref="G354:G365" si="103">B$42</f>
        <v>0.1138</v>
      </c>
      <c r="H354" s="28">
        <f t="shared" si="95"/>
        <v>10235.204257222136</v>
      </c>
      <c r="I354" s="20">
        <f t="shared" si="96"/>
        <v>10235.204257222136</v>
      </c>
      <c r="J354" s="28">
        <f t="shared" si="91"/>
        <v>8996.0391730929205</v>
      </c>
      <c r="K354" s="20">
        <f t="shared" si="92"/>
        <v>8996.0391730929205</v>
      </c>
    </row>
    <row r="355" spans="1:11" ht="11.1" customHeight="1">
      <c r="A355" s="25">
        <f t="shared" si="93"/>
        <v>302</v>
      </c>
      <c r="B355" s="29">
        <f t="shared" si="94"/>
        <v>460860.64046172361</v>
      </c>
      <c r="C355" s="20">
        <f t="shared" ref="C355:C365" si="104">C354</f>
        <v>10235.204257222136</v>
      </c>
      <c r="D355" s="20">
        <f t="shared" si="88"/>
        <v>4370.4950737120116</v>
      </c>
      <c r="E355" s="20">
        <f t="shared" si="89"/>
        <v>5864.7091835101246</v>
      </c>
      <c r="F355" s="26">
        <f t="shared" si="90"/>
        <v>454995.93127821351</v>
      </c>
      <c r="G355" s="27">
        <f t="shared" si="103"/>
        <v>0.1138</v>
      </c>
      <c r="H355" s="28">
        <f t="shared" si="95"/>
        <v>10235.204257222136</v>
      </c>
      <c r="I355" s="20">
        <f t="shared" si="96"/>
        <v>10235.204257222136</v>
      </c>
      <c r="J355" s="28">
        <f t="shared" si="91"/>
        <v>9011.4656365827723</v>
      </c>
      <c r="K355" s="20">
        <f t="shared" si="92"/>
        <v>9011.4656365827723</v>
      </c>
    </row>
    <row r="356" spans="1:11" ht="11.1" customHeight="1">
      <c r="A356" s="25">
        <f t="shared" si="93"/>
        <v>303</v>
      </c>
      <c r="B356" s="29">
        <f t="shared" si="94"/>
        <v>454995.93127821351</v>
      </c>
      <c r="C356" s="20">
        <f t="shared" si="104"/>
        <v>10235.204257222136</v>
      </c>
      <c r="D356" s="20">
        <f t="shared" si="88"/>
        <v>4314.878081621725</v>
      </c>
      <c r="E356" s="20">
        <f t="shared" si="89"/>
        <v>5920.3261756004113</v>
      </c>
      <c r="F356" s="26">
        <f t="shared" si="90"/>
        <v>449075.6051026131</v>
      </c>
      <c r="G356" s="27">
        <f t="shared" si="103"/>
        <v>0.1138</v>
      </c>
      <c r="H356" s="28">
        <f t="shared" si="95"/>
        <v>10235.204257222136</v>
      </c>
      <c r="I356" s="20">
        <f t="shared" si="96"/>
        <v>10235.204257222136</v>
      </c>
      <c r="J356" s="28">
        <f t="shared" si="91"/>
        <v>9027.0383943680536</v>
      </c>
      <c r="K356" s="20">
        <f t="shared" si="92"/>
        <v>9027.0383943680536</v>
      </c>
    </row>
    <row r="357" spans="1:11" ht="11.1" customHeight="1">
      <c r="A357" s="25">
        <f t="shared" si="93"/>
        <v>304</v>
      </c>
      <c r="B357" s="29">
        <f t="shared" si="94"/>
        <v>449075.6051026131</v>
      </c>
      <c r="C357" s="20">
        <f t="shared" si="104"/>
        <v>10235.204257222136</v>
      </c>
      <c r="D357" s="20">
        <f t="shared" si="88"/>
        <v>4258.7336550564478</v>
      </c>
      <c r="E357" s="20">
        <f t="shared" si="89"/>
        <v>5976.4706021656884</v>
      </c>
      <c r="F357" s="26">
        <f t="shared" si="90"/>
        <v>443099.13450044743</v>
      </c>
      <c r="G357" s="27">
        <f t="shared" si="103"/>
        <v>0.1138</v>
      </c>
      <c r="H357" s="28">
        <f t="shared" si="95"/>
        <v>10235.204257222136</v>
      </c>
      <c r="I357" s="20">
        <f t="shared" si="96"/>
        <v>10235.204257222136</v>
      </c>
      <c r="J357" s="28">
        <f t="shared" si="91"/>
        <v>9042.7588338063306</v>
      </c>
      <c r="K357" s="20">
        <f t="shared" si="92"/>
        <v>9042.7588338063306</v>
      </c>
    </row>
    <row r="358" spans="1:11" ht="11.1" customHeight="1">
      <c r="A358" s="25">
        <f t="shared" si="93"/>
        <v>305</v>
      </c>
      <c r="B358" s="29">
        <f t="shared" si="94"/>
        <v>443099.13450044743</v>
      </c>
      <c r="C358" s="20">
        <f t="shared" si="104"/>
        <v>10235.204257222136</v>
      </c>
      <c r="D358" s="20">
        <f t="shared" si="88"/>
        <v>4202.0567921792435</v>
      </c>
      <c r="E358" s="20">
        <f t="shared" si="89"/>
        <v>6033.1474650428927</v>
      </c>
      <c r="F358" s="26">
        <f t="shared" si="90"/>
        <v>437065.98703540454</v>
      </c>
      <c r="G358" s="27">
        <f t="shared" si="103"/>
        <v>0.1138</v>
      </c>
      <c r="H358" s="28">
        <f t="shared" si="95"/>
        <v>10235.204257222136</v>
      </c>
      <c r="I358" s="20">
        <f t="shared" si="96"/>
        <v>10235.204257222136</v>
      </c>
      <c r="J358" s="28">
        <f t="shared" si="91"/>
        <v>9058.6283554119473</v>
      </c>
      <c r="K358" s="20">
        <f t="shared" si="92"/>
        <v>9058.6283554119473</v>
      </c>
    </row>
    <row r="359" spans="1:11" ht="11.1" customHeight="1">
      <c r="A359" s="25">
        <f t="shared" si="93"/>
        <v>306</v>
      </c>
      <c r="B359" s="29">
        <f t="shared" si="94"/>
        <v>437065.98703540454</v>
      </c>
      <c r="C359" s="20">
        <f t="shared" si="104"/>
        <v>10235.204257222136</v>
      </c>
      <c r="D359" s="20">
        <f t="shared" si="88"/>
        <v>4144.8424437190861</v>
      </c>
      <c r="E359" s="20">
        <f t="shared" si="89"/>
        <v>6090.3618135030501</v>
      </c>
      <c r="F359" s="26">
        <f t="shared" si="90"/>
        <v>430975.62522190152</v>
      </c>
      <c r="G359" s="27">
        <f t="shared" si="103"/>
        <v>0.1138</v>
      </c>
      <c r="H359" s="28">
        <f t="shared" si="95"/>
        <v>10235.204257222136</v>
      </c>
      <c r="I359" s="20">
        <f t="shared" si="96"/>
        <v>10235.204257222136</v>
      </c>
      <c r="J359" s="28">
        <f t="shared" si="91"/>
        <v>9074.6483729807915</v>
      </c>
      <c r="K359" s="20">
        <f t="shared" si="92"/>
        <v>9074.6483729807915</v>
      </c>
    </row>
    <row r="360" spans="1:11" ht="11.1" customHeight="1">
      <c r="A360" s="25">
        <f t="shared" si="93"/>
        <v>307</v>
      </c>
      <c r="B360" s="29">
        <f t="shared" si="94"/>
        <v>430975.62522190152</v>
      </c>
      <c r="C360" s="20">
        <f t="shared" si="104"/>
        <v>10235.204257222136</v>
      </c>
      <c r="D360" s="20">
        <f t="shared" si="88"/>
        <v>4087.0855125210328</v>
      </c>
      <c r="E360" s="20">
        <f t="shared" si="89"/>
        <v>6148.1187447011034</v>
      </c>
      <c r="F360" s="26">
        <f t="shared" si="90"/>
        <v>424827.50647720043</v>
      </c>
      <c r="G360" s="27">
        <f t="shared" si="103"/>
        <v>0.1138</v>
      </c>
      <c r="H360" s="28">
        <f t="shared" si="95"/>
        <v>10235.204257222136</v>
      </c>
      <c r="I360" s="20">
        <f t="shared" si="96"/>
        <v>10235.204257222136</v>
      </c>
      <c r="J360" s="28">
        <f t="shared" si="91"/>
        <v>9090.8203137162473</v>
      </c>
      <c r="K360" s="20">
        <f t="shared" si="92"/>
        <v>9090.8203137162473</v>
      </c>
    </row>
    <row r="361" spans="1:11" ht="11.1" customHeight="1">
      <c r="A361" s="25">
        <f t="shared" si="93"/>
        <v>308</v>
      </c>
      <c r="B361" s="29">
        <f t="shared" si="94"/>
        <v>424827.50647720043</v>
      </c>
      <c r="C361" s="20">
        <f t="shared" si="104"/>
        <v>10235.204257222136</v>
      </c>
      <c r="D361" s="20">
        <f t="shared" si="88"/>
        <v>4028.7808530921175</v>
      </c>
      <c r="E361" s="20">
        <f t="shared" si="89"/>
        <v>6206.4234041300188</v>
      </c>
      <c r="F361" s="26">
        <f t="shared" si="90"/>
        <v>418621.08307307039</v>
      </c>
      <c r="G361" s="27">
        <f t="shared" si="103"/>
        <v>0.1138</v>
      </c>
      <c r="H361" s="28">
        <f t="shared" si="95"/>
        <v>10235.204257222136</v>
      </c>
      <c r="I361" s="20">
        <f t="shared" si="96"/>
        <v>10235.204257222136</v>
      </c>
      <c r="J361" s="28">
        <f t="shared" si="91"/>
        <v>9107.1456183563423</v>
      </c>
      <c r="K361" s="20">
        <f t="shared" si="92"/>
        <v>9107.1456183563423</v>
      </c>
    </row>
    <row r="362" spans="1:11" ht="11.1" customHeight="1">
      <c r="A362" s="25">
        <f t="shared" si="93"/>
        <v>309</v>
      </c>
      <c r="B362" s="29">
        <f t="shared" si="94"/>
        <v>418621.08307307039</v>
      </c>
      <c r="C362" s="20">
        <f t="shared" si="104"/>
        <v>10235.204257222136</v>
      </c>
      <c r="D362" s="20">
        <f t="shared" si="88"/>
        <v>3969.9232711429509</v>
      </c>
      <c r="E362" s="20">
        <f t="shared" si="89"/>
        <v>6265.2809860791858</v>
      </c>
      <c r="F362" s="26">
        <f t="shared" si="90"/>
        <v>412355.8020869912</v>
      </c>
      <c r="G362" s="27">
        <f t="shared" si="103"/>
        <v>0.1138</v>
      </c>
      <c r="H362" s="28">
        <f t="shared" si="95"/>
        <v>10235.204257222136</v>
      </c>
      <c r="I362" s="20">
        <f t="shared" si="96"/>
        <v>10235.204257222136</v>
      </c>
      <c r="J362" s="28">
        <f t="shared" si="91"/>
        <v>9123.6257413021103</v>
      </c>
      <c r="K362" s="20">
        <f t="shared" si="92"/>
        <v>9123.6257413021103</v>
      </c>
    </row>
    <row r="363" spans="1:11" ht="11.1" customHeight="1">
      <c r="A363" s="25">
        <f t="shared" si="93"/>
        <v>310</v>
      </c>
      <c r="B363" s="29">
        <f t="shared" si="94"/>
        <v>412355.8020869912</v>
      </c>
      <c r="C363" s="20">
        <f t="shared" si="104"/>
        <v>10235.204257222136</v>
      </c>
      <c r="D363" s="20">
        <f t="shared" si="88"/>
        <v>3910.5075231249666</v>
      </c>
      <c r="E363" s="20">
        <f t="shared" si="89"/>
        <v>6324.6967340971696</v>
      </c>
      <c r="F363" s="26">
        <f t="shared" si="90"/>
        <v>406031.10535289405</v>
      </c>
      <c r="G363" s="27">
        <f t="shared" si="103"/>
        <v>0.1138</v>
      </c>
      <c r="H363" s="28">
        <f t="shared" si="95"/>
        <v>10235.204257222136</v>
      </c>
      <c r="I363" s="20">
        <f t="shared" si="96"/>
        <v>10235.204257222136</v>
      </c>
      <c r="J363" s="28">
        <f t="shared" si="91"/>
        <v>9140.2621507471449</v>
      </c>
      <c r="K363" s="20">
        <f t="shared" si="92"/>
        <v>9140.2621507471449</v>
      </c>
    </row>
    <row r="364" spans="1:11" ht="11.1" customHeight="1">
      <c r="A364" s="25">
        <f t="shared" si="93"/>
        <v>311</v>
      </c>
      <c r="B364" s="29">
        <f t="shared" si="94"/>
        <v>406031.10535289405</v>
      </c>
      <c r="C364" s="20">
        <f t="shared" si="104"/>
        <v>10235.204257222136</v>
      </c>
      <c r="D364" s="20">
        <f t="shared" si="88"/>
        <v>3850.5283157632784</v>
      </c>
      <c r="E364" s="20">
        <f t="shared" si="89"/>
        <v>6384.6759414588578</v>
      </c>
      <c r="F364" s="26">
        <f t="shared" si="90"/>
        <v>399646.42941143521</v>
      </c>
      <c r="G364" s="27">
        <f t="shared" si="103"/>
        <v>0.1138</v>
      </c>
      <c r="H364" s="28">
        <f t="shared" si="95"/>
        <v>10235.204257222136</v>
      </c>
      <c r="I364" s="20">
        <f t="shared" si="96"/>
        <v>10235.204257222136</v>
      </c>
      <c r="J364" s="28">
        <f t="shared" si="91"/>
        <v>9157.0563288084177</v>
      </c>
      <c r="K364" s="20">
        <f t="shared" si="92"/>
        <v>9157.0563288084177</v>
      </c>
    </row>
    <row r="365" spans="1:11" ht="11.1" customHeight="1">
      <c r="A365" s="25">
        <f t="shared" si="93"/>
        <v>312</v>
      </c>
      <c r="B365" s="29">
        <f t="shared" si="94"/>
        <v>399646.42941143521</v>
      </c>
      <c r="C365" s="20">
        <f t="shared" si="104"/>
        <v>10235.204257222136</v>
      </c>
      <c r="D365" s="20">
        <f t="shared" si="88"/>
        <v>3789.9803055851103</v>
      </c>
      <c r="E365" s="20">
        <f t="shared" si="89"/>
        <v>6445.2239516370264</v>
      </c>
      <c r="F365" s="26">
        <f t="shared" si="90"/>
        <v>393201.20545979816</v>
      </c>
      <c r="G365" s="27">
        <f t="shared" si="103"/>
        <v>0.1138</v>
      </c>
      <c r="H365" s="28">
        <f t="shared" si="95"/>
        <v>10235.204257222136</v>
      </c>
      <c r="I365" s="20">
        <f t="shared" si="96"/>
        <v>10235.204257222136</v>
      </c>
      <c r="J365" s="28">
        <f t="shared" si="91"/>
        <v>9174.0097716583059</v>
      </c>
      <c r="K365" s="20">
        <f t="shared" si="92"/>
        <v>9174.0097716583059</v>
      </c>
    </row>
    <row r="366" spans="1:11" ht="11.1" customHeight="1">
      <c r="A366" s="25">
        <f t="shared" si="93"/>
        <v>313</v>
      </c>
      <c r="B366" s="29">
        <f t="shared" si="94"/>
        <v>393201.20545979816</v>
      </c>
      <c r="C366" s="20">
        <f>IF(A366&gt;B$6*12,0,PMT(G366/12,B$6*12-(A366-1),-F365))</f>
        <v>10298.597394475401</v>
      </c>
      <c r="D366" s="20">
        <f t="shared" si="88"/>
        <v>3836.9884299451969</v>
      </c>
      <c r="E366" s="20">
        <f t="shared" si="89"/>
        <v>6461.6089645302036</v>
      </c>
      <c r="F366" s="26">
        <f t="shared" si="90"/>
        <v>386739.59649526794</v>
      </c>
      <c r="G366" s="27">
        <f t="shared" ref="G366:G377" si="105">B$43</f>
        <v>0.1171</v>
      </c>
      <c r="H366" s="28">
        <f t="shared" si="95"/>
        <v>10298.597394475401</v>
      </c>
      <c r="I366" s="20">
        <f t="shared" si="96"/>
        <v>10298.597394475401</v>
      </c>
      <c r="J366" s="28">
        <f t="shared" si="91"/>
        <v>9224.2406340907455</v>
      </c>
      <c r="K366" s="20">
        <f t="shared" si="92"/>
        <v>9224.2406340907455</v>
      </c>
    </row>
    <row r="367" spans="1:11" ht="11.1" customHeight="1">
      <c r="A367" s="25">
        <f t="shared" si="93"/>
        <v>314</v>
      </c>
      <c r="B367" s="29">
        <f t="shared" si="94"/>
        <v>386739.59649526794</v>
      </c>
      <c r="C367" s="20">
        <f t="shared" ref="C367:C377" si="106">C366</f>
        <v>10298.597394475401</v>
      </c>
      <c r="D367" s="20">
        <f t="shared" si="88"/>
        <v>3773.9338957996565</v>
      </c>
      <c r="E367" s="20">
        <f t="shared" si="89"/>
        <v>6524.6634986757435</v>
      </c>
      <c r="F367" s="26">
        <f t="shared" si="90"/>
        <v>380214.93299659219</v>
      </c>
      <c r="G367" s="27">
        <f t="shared" si="105"/>
        <v>0.1171</v>
      </c>
      <c r="H367" s="28">
        <f t="shared" si="95"/>
        <v>10298.597394475401</v>
      </c>
      <c r="I367" s="20">
        <f t="shared" si="96"/>
        <v>10298.597394475401</v>
      </c>
      <c r="J367" s="28">
        <f t="shared" si="91"/>
        <v>9241.8959036514971</v>
      </c>
      <c r="K367" s="20">
        <f t="shared" si="92"/>
        <v>9241.8959036514971</v>
      </c>
    </row>
    <row r="368" spans="1:11" ht="11.1" customHeight="1">
      <c r="A368" s="25">
        <f t="shared" si="93"/>
        <v>315</v>
      </c>
      <c r="B368" s="29">
        <f t="shared" si="94"/>
        <v>380214.93299659219</v>
      </c>
      <c r="C368" s="20">
        <f t="shared" si="106"/>
        <v>10298.597394475401</v>
      </c>
      <c r="D368" s="20">
        <f t="shared" si="88"/>
        <v>3710.2640544917454</v>
      </c>
      <c r="E368" s="20">
        <f t="shared" si="89"/>
        <v>6588.3333399836556</v>
      </c>
      <c r="F368" s="26">
        <f t="shared" si="90"/>
        <v>373626.59965660854</v>
      </c>
      <c r="G368" s="27">
        <f t="shared" si="105"/>
        <v>0.1171</v>
      </c>
      <c r="H368" s="28">
        <f t="shared" si="95"/>
        <v>10298.597394475401</v>
      </c>
      <c r="I368" s="20">
        <f t="shared" si="96"/>
        <v>10298.597394475401</v>
      </c>
      <c r="J368" s="28">
        <f t="shared" si="91"/>
        <v>9259.7234592177119</v>
      </c>
      <c r="K368" s="20">
        <f t="shared" si="92"/>
        <v>9259.7234592177119</v>
      </c>
    </row>
    <row r="369" spans="1:11" ht="11.1" customHeight="1">
      <c r="A369" s="25">
        <f t="shared" si="93"/>
        <v>316</v>
      </c>
      <c r="B369" s="29">
        <f t="shared" si="94"/>
        <v>373626.59965660854</v>
      </c>
      <c r="C369" s="20">
        <f t="shared" si="106"/>
        <v>10298.597394475401</v>
      </c>
      <c r="D369" s="20">
        <f t="shared" si="88"/>
        <v>3645.9729016490714</v>
      </c>
      <c r="E369" s="20">
        <f t="shared" si="89"/>
        <v>6652.6244928263295</v>
      </c>
      <c r="F369" s="26">
        <f t="shared" si="90"/>
        <v>366973.97516378219</v>
      </c>
      <c r="G369" s="27">
        <f t="shared" si="105"/>
        <v>0.1171</v>
      </c>
      <c r="H369" s="28">
        <f t="shared" si="95"/>
        <v>10298.597394475401</v>
      </c>
      <c r="I369" s="20">
        <f t="shared" si="96"/>
        <v>10298.597394475401</v>
      </c>
      <c r="J369" s="28">
        <f t="shared" si="91"/>
        <v>9277.7249820136603</v>
      </c>
      <c r="K369" s="20">
        <f t="shared" si="92"/>
        <v>9277.7249820136603</v>
      </c>
    </row>
    <row r="370" spans="1:11" ht="11.1" customHeight="1">
      <c r="A370" s="25">
        <f t="shared" si="93"/>
        <v>317</v>
      </c>
      <c r="B370" s="29">
        <f t="shared" si="94"/>
        <v>366973.97516378219</v>
      </c>
      <c r="C370" s="20">
        <f t="shared" si="106"/>
        <v>10298.597394475401</v>
      </c>
      <c r="D370" s="20">
        <f t="shared" si="88"/>
        <v>3581.0543743065741</v>
      </c>
      <c r="E370" s="20">
        <f t="shared" si="89"/>
        <v>6717.5430201688268</v>
      </c>
      <c r="F370" s="26">
        <f t="shared" si="90"/>
        <v>360256.43214361335</v>
      </c>
      <c r="G370" s="27">
        <f t="shared" si="105"/>
        <v>0.1171</v>
      </c>
      <c r="H370" s="28">
        <f t="shared" si="95"/>
        <v>10298.597394475401</v>
      </c>
      <c r="I370" s="20">
        <f t="shared" si="96"/>
        <v>10298.597394475401</v>
      </c>
      <c r="J370" s="28">
        <f t="shared" si="91"/>
        <v>9295.90216966956</v>
      </c>
      <c r="K370" s="20">
        <f t="shared" si="92"/>
        <v>9295.90216966956</v>
      </c>
    </row>
    <row r="371" spans="1:11" ht="11.1" customHeight="1">
      <c r="A371" s="25">
        <f t="shared" si="93"/>
        <v>318</v>
      </c>
      <c r="B371" s="29">
        <f t="shared" si="94"/>
        <v>360256.43214361335</v>
      </c>
      <c r="C371" s="20">
        <f t="shared" si="106"/>
        <v>10298.597394475401</v>
      </c>
      <c r="D371" s="20">
        <f t="shared" si="88"/>
        <v>3515.5023503347602</v>
      </c>
      <c r="E371" s="20">
        <f t="shared" si="89"/>
        <v>6783.0950441406403</v>
      </c>
      <c r="F371" s="26">
        <f t="shared" si="90"/>
        <v>353473.3370994727</v>
      </c>
      <c r="G371" s="27">
        <f t="shared" si="105"/>
        <v>0.1171</v>
      </c>
      <c r="H371" s="28">
        <f t="shared" si="95"/>
        <v>10298.597394475401</v>
      </c>
      <c r="I371" s="20">
        <f t="shared" si="96"/>
        <v>10298.597394475401</v>
      </c>
      <c r="J371" s="28">
        <f t="shared" si="91"/>
        <v>9314.256736381667</v>
      </c>
      <c r="K371" s="20">
        <f t="shared" si="92"/>
        <v>9314.256736381667</v>
      </c>
    </row>
    <row r="372" spans="1:11" ht="11.1" customHeight="1">
      <c r="A372" s="25">
        <f t="shared" si="93"/>
        <v>319</v>
      </c>
      <c r="B372" s="29">
        <f t="shared" si="94"/>
        <v>353473.3370994727</v>
      </c>
      <c r="C372" s="20">
        <f t="shared" si="106"/>
        <v>10298.597394475401</v>
      </c>
      <c r="D372" s="20">
        <f t="shared" si="88"/>
        <v>3449.310647862354</v>
      </c>
      <c r="E372" s="20">
        <f t="shared" si="89"/>
        <v>6849.2867466130465</v>
      </c>
      <c r="F372" s="26">
        <f t="shared" si="90"/>
        <v>346624.05035285966</v>
      </c>
      <c r="G372" s="27">
        <f t="shared" si="105"/>
        <v>0.1171</v>
      </c>
      <c r="H372" s="28">
        <f t="shared" si="95"/>
        <v>10298.597394475401</v>
      </c>
      <c r="I372" s="20">
        <f t="shared" si="96"/>
        <v>10298.597394475401</v>
      </c>
      <c r="J372" s="28">
        <f t="shared" si="91"/>
        <v>9332.7904130739407</v>
      </c>
      <c r="K372" s="20">
        <f t="shared" si="92"/>
        <v>9332.7904130739407</v>
      </c>
    </row>
    <row r="373" spans="1:11" ht="11.1" customHeight="1">
      <c r="A373" s="25">
        <f t="shared" si="93"/>
        <v>320</v>
      </c>
      <c r="B373" s="29">
        <f t="shared" si="94"/>
        <v>346624.05035285966</v>
      </c>
      <c r="C373" s="20">
        <f t="shared" si="106"/>
        <v>10298.597394475401</v>
      </c>
      <c r="D373" s="20">
        <f t="shared" si="88"/>
        <v>3382.4730246933218</v>
      </c>
      <c r="E373" s="20">
        <f t="shared" si="89"/>
        <v>6916.1243697820792</v>
      </c>
      <c r="F373" s="26">
        <f t="shared" si="90"/>
        <v>339707.92598307756</v>
      </c>
      <c r="G373" s="27">
        <f t="shared" si="105"/>
        <v>0.1171</v>
      </c>
      <c r="H373" s="28">
        <f t="shared" si="95"/>
        <v>10298.597394475401</v>
      </c>
      <c r="I373" s="20">
        <f t="shared" si="96"/>
        <v>10298.597394475401</v>
      </c>
      <c r="J373" s="28">
        <f t="shared" si="91"/>
        <v>9351.5049475612705</v>
      </c>
      <c r="K373" s="20">
        <f t="shared" si="92"/>
        <v>9351.5049475612705</v>
      </c>
    </row>
    <row r="374" spans="1:11" ht="11.1" customHeight="1">
      <c r="A374" s="25">
        <f t="shared" si="93"/>
        <v>321</v>
      </c>
      <c r="B374" s="29">
        <f t="shared" si="94"/>
        <v>339707.92598307756</v>
      </c>
      <c r="C374" s="20">
        <f t="shared" si="106"/>
        <v>10298.597394475401</v>
      </c>
      <c r="D374" s="20">
        <f t="shared" ref="D374:D413" si="107">IF(A374&gt;12*B$6,0,F373*G374/12)</f>
        <v>3314.9831777181985</v>
      </c>
      <c r="E374" s="20">
        <f t="shared" ref="E374:E413" si="108">IF(A374&gt;12*B$6,0,C374-D374)</f>
        <v>6983.6142167572016</v>
      </c>
      <c r="F374" s="26">
        <f t="shared" ref="F374:F413" si="109">IF(A374&gt;B$6*12,0,F373-E374)</f>
        <v>332724.31176632037</v>
      </c>
      <c r="G374" s="27">
        <f t="shared" si="105"/>
        <v>0.1171</v>
      </c>
      <c r="H374" s="28">
        <f t="shared" si="95"/>
        <v>10298.597394475401</v>
      </c>
      <c r="I374" s="20">
        <f t="shared" si="96"/>
        <v>10298.597394475401</v>
      </c>
      <c r="J374" s="28">
        <f t="shared" ref="J374:J413" si="110">IF($A374&lt;$D$8*12,$C374-($D$11*D374),IF($A374&gt;$D$8*12,0,$C374-($D$11*D374)+$F374*(1+(1-$D$11)*$D$7)))</f>
        <v>9370.4021047143051</v>
      </c>
      <c r="K374" s="20">
        <f t="shared" ref="K374:K413" si="111">$C374-$D$11*D374</f>
        <v>9370.4021047143051</v>
      </c>
    </row>
    <row r="375" spans="1:11" ht="11.1" customHeight="1">
      <c r="A375" s="25">
        <f t="shared" ref="A375:A413" si="112">A374+1</f>
        <v>322</v>
      </c>
      <c r="B375" s="29">
        <f t="shared" ref="B375:B413" si="113">F374</f>
        <v>332724.31176632037</v>
      </c>
      <c r="C375" s="20">
        <f t="shared" si="106"/>
        <v>10298.597394475401</v>
      </c>
      <c r="D375" s="20">
        <f t="shared" si="107"/>
        <v>3246.834742319676</v>
      </c>
      <c r="E375" s="20">
        <f t="shared" si="108"/>
        <v>7051.7626521557249</v>
      </c>
      <c r="F375" s="26">
        <f t="shared" si="109"/>
        <v>325672.54911416466</v>
      </c>
      <c r="G375" s="27">
        <f t="shared" si="105"/>
        <v>0.1171</v>
      </c>
      <c r="H375" s="28">
        <f t="shared" ref="H375:H413" si="114">IF(A375&lt;D$8*12,C375,IF(A375&gt;D$8*12,0,C375+F375*(1+D$7)))</f>
        <v>10298.597394475401</v>
      </c>
      <c r="I375" s="20">
        <f t="shared" ref="I375:I413" si="115">C375</f>
        <v>10298.597394475401</v>
      </c>
      <c r="J375" s="28">
        <f t="shared" si="110"/>
        <v>9389.4836666258907</v>
      </c>
      <c r="K375" s="20">
        <f t="shared" si="111"/>
        <v>9389.4836666258907</v>
      </c>
    </row>
    <row r="376" spans="1:11" ht="11.1" customHeight="1">
      <c r="A376" s="25">
        <f t="shared" si="112"/>
        <v>323</v>
      </c>
      <c r="B376" s="29">
        <f t="shared" si="113"/>
        <v>325672.54911416466</v>
      </c>
      <c r="C376" s="20">
        <f t="shared" si="106"/>
        <v>10298.597394475401</v>
      </c>
      <c r="D376" s="20">
        <f t="shared" si="107"/>
        <v>3178.0212917723898</v>
      </c>
      <c r="E376" s="20">
        <f t="shared" si="108"/>
        <v>7120.5761027030112</v>
      </c>
      <c r="F376" s="26">
        <f t="shared" si="109"/>
        <v>318551.97301146167</v>
      </c>
      <c r="G376" s="27">
        <f t="shared" si="105"/>
        <v>0.1171</v>
      </c>
      <c r="H376" s="28">
        <f t="shared" si="114"/>
        <v>10298.597394475401</v>
      </c>
      <c r="I376" s="20">
        <f t="shared" si="115"/>
        <v>10298.597394475401</v>
      </c>
      <c r="J376" s="28">
        <f t="shared" si="110"/>
        <v>9408.7514327791305</v>
      </c>
      <c r="K376" s="20">
        <f t="shared" si="111"/>
        <v>9408.7514327791305</v>
      </c>
    </row>
    <row r="377" spans="1:11" ht="11.1" customHeight="1">
      <c r="A377" s="25">
        <f t="shared" si="112"/>
        <v>324</v>
      </c>
      <c r="B377" s="29">
        <f t="shared" si="113"/>
        <v>318551.97301146167</v>
      </c>
      <c r="C377" s="20">
        <f t="shared" si="106"/>
        <v>10298.597394475401</v>
      </c>
      <c r="D377" s="20">
        <f t="shared" si="107"/>
        <v>3108.536336636847</v>
      </c>
      <c r="E377" s="20">
        <f t="shared" si="108"/>
        <v>7190.0610578385531</v>
      </c>
      <c r="F377" s="26">
        <f t="shared" si="109"/>
        <v>311361.91195362312</v>
      </c>
      <c r="G377" s="27">
        <f t="shared" si="105"/>
        <v>0.1171</v>
      </c>
      <c r="H377" s="28">
        <f t="shared" si="114"/>
        <v>10298.597394475401</v>
      </c>
      <c r="I377" s="20">
        <f t="shared" si="115"/>
        <v>10298.597394475401</v>
      </c>
      <c r="J377" s="28">
        <f t="shared" si="110"/>
        <v>9428.2072202170839</v>
      </c>
      <c r="K377" s="20">
        <f t="shared" si="111"/>
        <v>9428.2072202170839</v>
      </c>
    </row>
    <row r="378" spans="1:11" ht="11.1" customHeight="1">
      <c r="A378" s="25">
        <f t="shared" si="112"/>
        <v>325</v>
      </c>
      <c r="B378" s="29">
        <f t="shared" si="113"/>
        <v>311361.91195362312</v>
      </c>
      <c r="C378" s="20">
        <f>IF(A378&gt;B$6*12,0,PMT(G378/12,B$6*12-(A378-1),-F377))</f>
        <v>10605.354072949918</v>
      </c>
      <c r="D378" s="20">
        <f t="shared" si="107"/>
        <v>3570.2832570682117</v>
      </c>
      <c r="E378" s="20">
        <f t="shared" si="108"/>
        <v>7035.0708158817069</v>
      </c>
      <c r="F378" s="26">
        <f t="shared" si="109"/>
        <v>304326.8411377414</v>
      </c>
      <c r="G378" s="27">
        <f t="shared" ref="G378:G389" si="116">B$44</f>
        <v>0.1376</v>
      </c>
      <c r="H378" s="28">
        <f t="shared" si="114"/>
        <v>10605.354072949918</v>
      </c>
      <c r="I378" s="20">
        <f t="shared" si="115"/>
        <v>10605.354072949918</v>
      </c>
      <c r="J378" s="28">
        <f t="shared" si="110"/>
        <v>9605.6747609708182</v>
      </c>
      <c r="K378" s="20">
        <f t="shared" si="111"/>
        <v>9605.6747609708182</v>
      </c>
    </row>
    <row r="379" spans="1:11" ht="11.1" customHeight="1">
      <c r="A379" s="25">
        <f t="shared" si="112"/>
        <v>326</v>
      </c>
      <c r="B379" s="29">
        <f t="shared" si="113"/>
        <v>304326.8411377414</v>
      </c>
      <c r="C379" s="20">
        <f t="shared" ref="C379:C389" si="117">C378</f>
        <v>10605.354072949918</v>
      </c>
      <c r="D379" s="20">
        <f t="shared" si="107"/>
        <v>3489.6144450461015</v>
      </c>
      <c r="E379" s="20">
        <f t="shared" si="108"/>
        <v>7115.7396279038167</v>
      </c>
      <c r="F379" s="26">
        <f t="shared" si="109"/>
        <v>297211.10150983761</v>
      </c>
      <c r="G379" s="27">
        <f t="shared" si="116"/>
        <v>0.1376</v>
      </c>
      <c r="H379" s="28">
        <f t="shared" si="114"/>
        <v>10605.354072949918</v>
      </c>
      <c r="I379" s="20">
        <f t="shared" si="115"/>
        <v>10605.354072949918</v>
      </c>
      <c r="J379" s="28">
        <f t="shared" si="110"/>
        <v>9628.2620283370088</v>
      </c>
      <c r="K379" s="20">
        <f t="shared" si="111"/>
        <v>9628.2620283370088</v>
      </c>
    </row>
    <row r="380" spans="1:11" ht="11.1" customHeight="1">
      <c r="A380" s="25">
        <f t="shared" si="112"/>
        <v>327</v>
      </c>
      <c r="B380" s="29">
        <f t="shared" si="113"/>
        <v>297211.10150983761</v>
      </c>
      <c r="C380" s="20">
        <f t="shared" si="117"/>
        <v>10605.354072949918</v>
      </c>
      <c r="D380" s="20">
        <f t="shared" si="107"/>
        <v>3408.0206306461382</v>
      </c>
      <c r="E380" s="20">
        <f t="shared" si="108"/>
        <v>7197.3334423037795</v>
      </c>
      <c r="F380" s="26">
        <f t="shared" si="109"/>
        <v>290013.76806753385</v>
      </c>
      <c r="G380" s="27">
        <f t="shared" si="116"/>
        <v>0.1376</v>
      </c>
      <c r="H380" s="28">
        <f t="shared" si="114"/>
        <v>10605.354072949918</v>
      </c>
      <c r="I380" s="20">
        <f t="shared" si="115"/>
        <v>10605.354072949918</v>
      </c>
      <c r="J380" s="28">
        <f t="shared" si="110"/>
        <v>9651.1082963689987</v>
      </c>
      <c r="K380" s="20">
        <f t="shared" si="111"/>
        <v>9651.1082963689987</v>
      </c>
    </row>
    <row r="381" spans="1:11" ht="11.1" customHeight="1">
      <c r="A381" s="25">
        <f t="shared" si="112"/>
        <v>328</v>
      </c>
      <c r="B381" s="29">
        <f t="shared" si="113"/>
        <v>290013.76806753385</v>
      </c>
      <c r="C381" s="20">
        <f t="shared" si="117"/>
        <v>10605.354072949918</v>
      </c>
      <c r="D381" s="20">
        <f t="shared" si="107"/>
        <v>3325.4912071743879</v>
      </c>
      <c r="E381" s="20">
        <f t="shared" si="108"/>
        <v>7279.8628657755307</v>
      </c>
      <c r="F381" s="26">
        <f t="shared" si="109"/>
        <v>282733.90520175832</v>
      </c>
      <c r="G381" s="27">
        <f t="shared" si="116"/>
        <v>0.1376</v>
      </c>
      <c r="H381" s="28">
        <f t="shared" si="114"/>
        <v>10605.354072949918</v>
      </c>
      <c r="I381" s="20">
        <f t="shared" si="115"/>
        <v>10605.354072949918</v>
      </c>
      <c r="J381" s="28">
        <f t="shared" si="110"/>
        <v>9674.2165349410898</v>
      </c>
      <c r="K381" s="20">
        <f t="shared" si="111"/>
        <v>9674.2165349410898</v>
      </c>
    </row>
    <row r="382" spans="1:11" ht="11.1" customHeight="1">
      <c r="A382" s="25">
        <f t="shared" si="112"/>
        <v>329</v>
      </c>
      <c r="B382" s="29">
        <f t="shared" si="113"/>
        <v>282733.90520175832</v>
      </c>
      <c r="C382" s="20">
        <f t="shared" si="117"/>
        <v>10605.354072949918</v>
      </c>
      <c r="D382" s="20">
        <f t="shared" si="107"/>
        <v>3242.0154463134954</v>
      </c>
      <c r="E382" s="20">
        <f t="shared" si="108"/>
        <v>7363.3386266364232</v>
      </c>
      <c r="F382" s="26">
        <f t="shared" si="109"/>
        <v>275370.56657512189</v>
      </c>
      <c r="G382" s="27">
        <f t="shared" si="116"/>
        <v>0.1376</v>
      </c>
      <c r="H382" s="28">
        <f t="shared" si="114"/>
        <v>10605.354072949918</v>
      </c>
      <c r="I382" s="20">
        <f t="shared" si="115"/>
        <v>10605.354072949918</v>
      </c>
      <c r="J382" s="28">
        <f t="shared" si="110"/>
        <v>9697.5897479821397</v>
      </c>
      <c r="K382" s="20">
        <f t="shared" si="111"/>
        <v>9697.5897479821397</v>
      </c>
    </row>
    <row r="383" spans="1:11" ht="11.1" customHeight="1">
      <c r="A383" s="25">
        <f t="shared" si="112"/>
        <v>330</v>
      </c>
      <c r="B383" s="29">
        <f t="shared" si="113"/>
        <v>275370.56657512189</v>
      </c>
      <c r="C383" s="20">
        <f t="shared" si="117"/>
        <v>10605.354072949918</v>
      </c>
      <c r="D383" s="20">
        <f t="shared" si="107"/>
        <v>3157.5824967280641</v>
      </c>
      <c r="E383" s="20">
        <f t="shared" si="108"/>
        <v>7447.771576221854</v>
      </c>
      <c r="F383" s="26">
        <f t="shared" si="109"/>
        <v>267922.79499890003</v>
      </c>
      <c r="G383" s="27">
        <f t="shared" si="116"/>
        <v>0.1376</v>
      </c>
      <c r="H383" s="28">
        <f t="shared" si="114"/>
        <v>10605.354072949918</v>
      </c>
      <c r="I383" s="20">
        <f t="shared" si="115"/>
        <v>10605.354072949918</v>
      </c>
      <c r="J383" s="28">
        <f t="shared" si="110"/>
        <v>9721.2309738660606</v>
      </c>
      <c r="K383" s="20">
        <f t="shared" si="111"/>
        <v>9721.2309738660606</v>
      </c>
    </row>
    <row r="384" spans="1:11" ht="11.1" customHeight="1">
      <c r="A384" s="25">
        <f t="shared" si="112"/>
        <v>331</v>
      </c>
      <c r="B384" s="29">
        <f t="shared" si="113"/>
        <v>267922.79499890003</v>
      </c>
      <c r="C384" s="20">
        <f t="shared" si="117"/>
        <v>10605.354072949918</v>
      </c>
      <c r="D384" s="20">
        <f t="shared" si="107"/>
        <v>3072.1813826540533</v>
      </c>
      <c r="E384" s="20">
        <f t="shared" si="108"/>
        <v>7533.1726902958653</v>
      </c>
      <c r="F384" s="26">
        <f t="shared" si="109"/>
        <v>260389.62230860416</v>
      </c>
      <c r="G384" s="27">
        <f t="shared" si="116"/>
        <v>0.1376</v>
      </c>
      <c r="H384" s="28">
        <f t="shared" si="114"/>
        <v>10605.354072949918</v>
      </c>
      <c r="I384" s="20">
        <f t="shared" si="115"/>
        <v>10605.354072949918</v>
      </c>
      <c r="J384" s="28">
        <f t="shared" si="110"/>
        <v>9745.1432858067838</v>
      </c>
      <c r="K384" s="20">
        <f t="shared" si="111"/>
        <v>9745.1432858067838</v>
      </c>
    </row>
    <row r="385" spans="1:11" ht="11.1" customHeight="1">
      <c r="A385" s="25">
        <f t="shared" si="112"/>
        <v>332</v>
      </c>
      <c r="B385" s="29">
        <f t="shared" si="113"/>
        <v>260389.62230860416</v>
      </c>
      <c r="C385" s="20">
        <f t="shared" si="117"/>
        <v>10605.354072949918</v>
      </c>
      <c r="D385" s="20">
        <f t="shared" si="107"/>
        <v>2985.8010024719947</v>
      </c>
      <c r="E385" s="20">
        <f t="shared" si="108"/>
        <v>7619.553070477923</v>
      </c>
      <c r="F385" s="26">
        <f t="shared" si="109"/>
        <v>252770.06923812622</v>
      </c>
      <c r="G385" s="27">
        <f t="shared" si="116"/>
        <v>0.1376</v>
      </c>
      <c r="H385" s="28">
        <f t="shared" si="114"/>
        <v>10605.354072949918</v>
      </c>
      <c r="I385" s="20">
        <f t="shared" si="115"/>
        <v>10605.354072949918</v>
      </c>
      <c r="J385" s="28">
        <f t="shared" si="110"/>
        <v>9769.3297922577603</v>
      </c>
      <c r="K385" s="20">
        <f t="shared" si="111"/>
        <v>9769.3297922577603</v>
      </c>
    </row>
    <row r="386" spans="1:11" ht="11.1" customHeight="1">
      <c r="A386" s="25">
        <f t="shared" si="112"/>
        <v>333</v>
      </c>
      <c r="B386" s="29">
        <f t="shared" si="113"/>
        <v>252770.06923812622</v>
      </c>
      <c r="C386" s="20">
        <f t="shared" si="117"/>
        <v>10605.354072949918</v>
      </c>
      <c r="D386" s="20">
        <f t="shared" si="107"/>
        <v>2898.4301272638472</v>
      </c>
      <c r="E386" s="20">
        <f t="shared" si="108"/>
        <v>7706.9239456860705</v>
      </c>
      <c r="F386" s="26">
        <f t="shared" si="109"/>
        <v>245063.14529244014</v>
      </c>
      <c r="G386" s="27">
        <f t="shared" si="116"/>
        <v>0.1376</v>
      </c>
      <c r="H386" s="28">
        <f t="shared" si="114"/>
        <v>10605.354072949918</v>
      </c>
      <c r="I386" s="20">
        <f t="shared" si="115"/>
        <v>10605.354072949918</v>
      </c>
      <c r="J386" s="28">
        <f t="shared" si="110"/>
        <v>9793.793637316041</v>
      </c>
      <c r="K386" s="20">
        <f t="shared" si="111"/>
        <v>9793.793637316041</v>
      </c>
    </row>
    <row r="387" spans="1:11" ht="11.1" customHeight="1">
      <c r="A387" s="25">
        <f t="shared" si="112"/>
        <v>334</v>
      </c>
      <c r="B387" s="29">
        <f t="shared" si="113"/>
        <v>245063.14529244014</v>
      </c>
      <c r="C387" s="20">
        <f t="shared" si="117"/>
        <v>10605.354072949918</v>
      </c>
      <c r="D387" s="20">
        <f t="shared" si="107"/>
        <v>2810.0573993533139</v>
      </c>
      <c r="E387" s="20">
        <f t="shared" si="108"/>
        <v>7795.2966735966038</v>
      </c>
      <c r="F387" s="26">
        <f t="shared" si="109"/>
        <v>237267.84861884353</v>
      </c>
      <c r="G387" s="27">
        <f t="shared" si="116"/>
        <v>0.1376</v>
      </c>
      <c r="H387" s="28">
        <f t="shared" si="114"/>
        <v>10605.354072949918</v>
      </c>
      <c r="I387" s="20">
        <f t="shared" si="115"/>
        <v>10605.354072949918</v>
      </c>
      <c r="J387" s="28">
        <f t="shared" si="110"/>
        <v>9818.5380011309899</v>
      </c>
      <c r="K387" s="20">
        <f t="shared" si="111"/>
        <v>9818.5380011309899</v>
      </c>
    </row>
    <row r="388" spans="1:11" ht="11.1" customHeight="1">
      <c r="A388" s="25">
        <f t="shared" si="112"/>
        <v>335</v>
      </c>
      <c r="B388" s="29">
        <f t="shared" si="113"/>
        <v>237267.84861884353</v>
      </c>
      <c r="C388" s="20">
        <f t="shared" si="117"/>
        <v>10605.354072949918</v>
      </c>
      <c r="D388" s="20">
        <f t="shared" si="107"/>
        <v>2720.6713308294061</v>
      </c>
      <c r="E388" s="20">
        <f t="shared" si="108"/>
        <v>7884.6827421205126</v>
      </c>
      <c r="F388" s="26">
        <f t="shared" si="109"/>
        <v>229383.16587672301</v>
      </c>
      <c r="G388" s="27">
        <f t="shared" si="116"/>
        <v>0.1376</v>
      </c>
      <c r="H388" s="28">
        <f t="shared" si="114"/>
        <v>10605.354072949918</v>
      </c>
      <c r="I388" s="20">
        <f t="shared" si="115"/>
        <v>10605.354072949918</v>
      </c>
      <c r="J388" s="28">
        <f t="shared" si="110"/>
        <v>9843.5661003176847</v>
      </c>
      <c r="K388" s="20">
        <f t="shared" si="111"/>
        <v>9843.5661003176847</v>
      </c>
    </row>
    <row r="389" spans="1:11" ht="11.1" customHeight="1">
      <c r="A389" s="25">
        <f t="shared" si="112"/>
        <v>336</v>
      </c>
      <c r="B389" s="29">
        <f t="shared" si="113"/>
        <v>229383.16587672301</v>
      </c>
      <c r="C389" s="20">
        <f t="shared" si="117"/>
        <v>10605.354072949918</v>
      </c>
      <c r="D389" s="20">
        <f t="shared" si="107"/>
        <v>2630.2603020530905</v>
      </c>
      <c r="E389" s="20">
        <f t="shared" si="108"/>
        <v>7975.0937708968277</v>
      </c>
      <c r="F389" s="26">
        <f t="shared" si="109"/>
        <v>221408.07210582617</v>
      </c>
      <c r="G389" s="27">
        <f t="shared" si="116"/>
        <v>0.1376</v>
      </c>
      <c r="H389" s="28">
        <f t="shared" si="114"/>
        <v>10605.354072949918</v>
      </c>
      <c r="I389" s="20">
        <f t="shared" si="115"/>
        <v>10605.354072949918</v>
      </c>
      <c r="J389" s="28">
        <f t="shared" si="110"/>
        <v>9868.8811883750532</v>
      </c>
      <c r="K389" s="20">
        <f t="shared" si="111"/>
        <v>9868.8811883750532</v>
      </c>
    </row>
    <row r="390" spans="1:11" ht="11.1" customHeight="1">
      <c r="A390" s="25">
        <f t="shared" si="112"/>
        <v>337</v>
      </c>
      <c r="B390" s="29">
        <f t="shared" si="113"/>
        <v>221408.07210582617</v>
      </c>
      <c r="C390" s="20">
        <f>IF(A390&gt;B$6*12,0,PMT(G390/12,B$6*12-(A390-1),-F389))</f>
        <v>10605.354072949918</v>
      </c>
      <c r="D390" s="20">
        <f t="shared" si="107"/>
        <v>2538.8125601468068</v>
      </c>
      <c r="E390" s="20">
        <f t="shared" si="108"/>
        <v>8066.5415128031109</v>
      </c>
      <c r="F390" s="26">
        <f t="shared" si="109"/>
        <v>213341.53059302305</v>
      </c>
      <c r="G390" s="27">
        <f t="shared" ref="G390:G401" si="118">B$45</f>
        <v>0.1376</v>
      </c>
      <c r="H390" s="28">
        <f t="shared" si="114"/>
        <v>10605.354072949918</v>
      </c>
      <c r="I390" s="20">
        <f t="shared" si="115"/>
        <v>10605.354072949918</v>
      </c>
      <c r="J390" s="28">
        <f t="shared" si="110"/>
        <v>9894.4865561088118</v>
      </c>
      <c r="K390" s="20">
        <f t="shared" si="111"/>
        <v>9894.4865561088118</v>
      </c>
    </row>
    <row r="391" spans="1:11" ht="11.1" customHeight="1">
      <c r="A391" s="25">
        <f t="shared" si="112"/>
        <v>338</v>
      </c>
      <c r="B391" s="29">
        <f t="shared" si="113"/>
        <v>213341.53059302305</v>
      </c>
      <c r="C391" s="20">
        <f t="shared" ref="C391:C401" si="119">C390</f>
        <v>10605.354072949918</v>
      </c>
      <c r="D391" s="20">
        <f t="shared" si="107"/>
        <v>2446.3162174666645</v>
      </c>
      <c r="E391" s="20">
        <f t="shared" si="108"/>
        <v>8159.0378554832532</v>
      </c>
      <c r="F391" s="26">
        <f t="shared" si="109"/>
        <v>205182.49273753981</v>
      </c>
      <c r="G391" s="27">
        <f t="shared" si="118"/>
        <v>0.1376</v>
      </c>
      <c r="H391" s="28">
        <f t="shared" si="114"/>
        <v>10605.354072949918</v>
      </c>
      <c r="I391" s="20">
        <f t="shared" si="115"/>
        <v>10605.354072949918</v>
      </c>
      <c r="J391" s="28">
        <f t="shared" si="110"/>
        <v>9920.385532059252</v>
      </c>
      <c r="K391" s="20">
        <f t="shared" si="111"/>
        <v>9920.385532059252</v>
      </c>
    </row>
    <row r="392" spans="1:11" ht="11.1" customHeight="1">
      <c r="A392" s="25">
        <f t="shared" si="112"/>
        <v>339</v>
      </c>
      <c r="B392" s="29">
        <f t="shared" si="113"/>
        <v>205182.49273753981</v>
      </c>
      <c r="C392" s="20">
        <f t="shared" si="119"/>
        <v>10605.354072949918</v>
      </c>
      <c r="D392" s="20">
        <f t="shared" si="107"/>
        <v>2352.7592500571232</v>
      </c>
      <c r="E392" s="20">
        <f t="shared" si="108"/>
        <v>8252.5948228927955</v>
      </c>
      <c r="F392" s="26">
        <f t="shared" si="109"/>
        <v>196929.89791464701</v>
      </c>
      <c r="G392" s="27">
        <f t="shared" si="118"/>
        <v>0.1376</v>
      </c>
      <c r="H392" s="28">
        <f t="shared" si="114"/>
        <v>10605.354072949918</v>
      </c>
      <c r="I392" s="20">
        <f t="shared" si="115"/>
        <v>10605.354072949918</v>
      </c>
      <c r="J392" s="28">
        <f t="shared" si="110"/>
        <v>9946.5814829339233</v>
      </c>
      <c r="K392" s="20">
        <f t="shared" si="111"/>
        <v>9946.5814829339233</v>
      </c>
    </row>
    <row r="393" spans="1:11" ht="11.1" customHeight="1">
      <c r="A393" s="25">
        <f t="shared" si="112"/>
        <v>340</v>
      </c>
      <c r="B393" s="29">
        <f t="shared" si="113"/>
        <v>196929.89791464701</v>
      </c>
      <c r="C393" s="20">
        <f t="shared" si="119"/>
        <v>10605.354072949918</v>
      </c>
      <c r="D393" s="20">
        <f t="shared" si="107"/>
        <v>2258.1294960879522</v>
      </c>
      <c r="E393" s="20">
        <f t="shared" si="108"/>
        <v>8347.224576861965</v>
      </c>
      <c r="F393" s="26">
        <f t="shared" si="109"/>
        <v>188582.67333778503</v>
      </c>
      <c r="G393" s="27">
        <f t="shared" si="118"/>
        <v>0.1376</v>
      </c>
      <c r="H393" s="28">
        <f t="shared" si="114"/>
        <v>10605.354072949918</v>
      </c>
      <c r="I393" s="20">
        <f t="shared" si="115"/>
        <v>10605.354072949918</v>
      </c>
      <c r="J393" s="28">
        <f t="shared" si="110"/>
        <v>9973.0778140452912</v>
      </c>
      <c r="K393" s="20">
        <f t="shared" si="111"/>
        <v>9973.0778140452912</v>
      </c>
    </row>
    <row r="394" spans="1:11" ht="11.1" customHeight="1">
      <c r="A394" s="25">
        <f t="shared" si="112"/>
        <v>341</v>
      </c>
      <c r="B394" s="29">
        <f t="shared" si="113"/>
        <v>188582.67333778503</v>
      </c>
      <c r="C394" s="20">
        <f t="shared" si="119"/>
        <v>10605.354072949918</v>
      </c>
      <c r="D394" s="20">
        <f t="shared" si="107"/>
        <v>2162.4146542732683</v>
      </c>
      <c r="E394" s="20">
        <f t="shared" si="108"/>
        <v>8442.9394186766494</v>
      </c>
      <c r="F394" s="26">
        <f t="shared" si="109"/>
        <v>180139.73391910837</v>
      </c>
      <c r="G394" s="27">
        <f t="shared" si="118"/>
        <v>0.1376</v>
      </c>
      <c r="H394" s="28">
        <f t="shared" si="114"/>
        <v>10605.354072949918</v>
      </c>
      <c r="I394" s="20">
        <f t="shared" si="115"/>
        <v>10605.354072949918</v>
      </c>
      <c r="J394" s="28">
        <f t="shared" si="110"/>
        <v>9999.8779697534028</v>
      </c>
      <c r="K394" s="20">
        <f t="shared" si="111"/>
        <v>9999.8779697534028</v>
      </c>
    </row>
    <row r="395" spans="1:11" ht="11.1" customHeight="1">
      <c r="A395" s="25">
        <f t="shared" si="112"/>
        <v>342</v>
      </c>
      <c r="B395" s="29">
        <f t="shared" si="113"/>
        <v>180139.73391910837</v>
      </c>
      <c r="C395" s="20">
        <f t="shared" si="119"/>
        <v>10605.354072949918</v>
      </c>
      <c r="D395" s="20">
        <f t="shared" si="107"/>
        <v>2065.6022822724426</v>
      </c>
      <c r="E395" s="20">
        <f t="shared" si="108"/>
        <v>8539.7517906774756</v>
      </c>
      <c r="F395" s="26">
        <f t="shared" si="109"/>
        <v>171599.98212843089</v>
      </c>
      <c r="G395" s="27">
        <f t="shared" si="118"/>
        <v>0.1376</v>
      </c>
      <c r="H395" s="28">
        <f t="shared" si="114"/>
        <v>10605.354072949918</v>
      </c>
      <c r="I395" s="20">
        <f t="shared" si="115"/>
        <v>10605.354072949918</v>
      </c>
      <c r="J395" s="28">
        <f t="shared" si="110"/>
        <v>10026.985433913635</v>
      </c>
      <c r="K395" s="20">
        <f t="shared" si="111"/>
        <v>10026.985433913635</v>
      </c>
    </row>
    <row r="396" spans="1:11" ht="11.1" customHeight="1">
      <c r="A396" s="25">
        <f t="shared" si="112"/>
        <v>343</v>
      </c>
      <c r="B396" s="29">
        <f t="shared" si="113"/>
        <v>171599.98212843089</v>
      </c>
      <c r="C396" s="20">
        <f t="shared" si="119"/>
        <v>10605.354072949918</v>
      </c>
      <c r="D396" s="20">
        <f t="shared" si="107"/>
        <v>1967.6797950726741</v>
      </c>
      <c r="E396" s="20">
        <f t="shared" si="108"/>
        <v>8637.6742778772441</v>
      </c>
      <c r="F396" s="26">
        <f t="shared" si="109"/>
        <v>162962.30785055365</v>
      </c>
      <c r="G396" s="27">
        <f t="shared" si="118"/>
        <v>0.1376</v>
      </c>
      <c r="H396" s="28">
        <f t="shared" si="114"/>
        <v>10605.354072949918</v>
      </c>
      <c r="I396" s="20">
        <f t="shared" si="115"/>
        <v>10605.354072949918</v>
      </c>
      <c r="J396" s="28">
        <f t="shared" si="110"/>
        <v>10054.40373032957</v>
      </c>
      <c r="K396" s="20">
        <f t="shared" si="111"/>
        <v>10054.40373032957</v>
      </c>
    </row>
    <row r="397" spans="1:11" ht="11.1" customHeight="1">
      <c r="A397" s="25">
        <f t="shared" si="112"/>
        <v>344</v>
      </c>
      <c r="B397" s="29">
        <f t="shared" si="113"/>
        <v>162962.30785055365</v>
      </c>
      <c r="C397" s="20">
        <f t="shared" si="119"/>
        <v>10605.354072949918</v>
      </c>
      <c r="D397" s="20">
        <f t="shared" si="107"/>
        <v>1868.6344633530152</v>
      </c>
      <c r="E397" s="20">
        <f t="shared" si="108"/>
        <v>8736.719609596903</v>
      </c>
      <c r="F397" s="26">
        <f t="shared" si="109"/>
        <v>154225.58824095674</v>
      </c>
      <c r="G397" s="27">
        <f t="shared" si="118"/>
        <v>0.1376</v>
      </c>
      <c r="H397" s="28">
        <f t="shared" si="114"/>
        <v>10605.354072949918</v>
      </c>
      <c r="I397" s="20">
        <f t="shared" si="115"/>
        <v>10605.354072949918</v>
      </c>
      <c r="J397" s="28">
        <f t="shared" si="110"/>
        <v>10082.136423211074</v>
      </c>
      <c r="K397" s="20">
        <f t="shared" si="111"/>
        <v>10082.136423211074</v>
      </c>
    </row>
    <row r="398" spans="1:11" ht="11.1" customHeight="1">
      <c r="A398" s="25">
        <f t="shared" si="112"/>
        <v>345</v>
      </c>
      <c r="B398" s="29">
        <f t="shared" si="113"/>
        <v>154225.58824095674</v>
      </c>
      <c r="C398" s="20">
        <f t="shared" si="119"/>
        <v>10605.354072949918</v>
      </c>
      <c r="D398" s="20">
        <f t="shared" si="107"/>
        <v>1768.4534118296372</v>
      </c>
      <c r="E398" s="20">
        <f t="shared" si="108"/>
        <v>8836.9006611202803</v>
      </c>
      <c r="F398" s="26">
        <f t="shared" si="109"/>
        <v>145388.68757983646</v>
      </c>
      <c r="G398" s="27">
        <f t="shared" si="118"/>
        <v>0.1376</v>
      </c>
      <c r="H398" s="28">
        <f t="shared" si="114"/>
        <v>10605.354072949918</v>
      </c>
      <c r="I398" s="20">
        <f t="shared" si="115"/>
        <v>10605.354072949918</v>
      </c>
      <c r="J398" s="28">
        <f t="shared" si="110"/>
        <v>10110.187117637619</v>
      </c>
      <c r="K398" s="20">
        <f t="shared" si="111"/>
        <v>10110.187117637619</v>
      </c>
    </row>
    <row r="399" spans="1:11" ht="11.1" customHeight="1">
      <c r="A399" s="25">
        <f t="shared" si="112"/>
        <v>346</v>
      </c>
      <c r="B399" s="29">
        <f t="shared" si="113"/>
        <v>145388.68757983646</v>
      </c>
      <c r="C399" s="20">
        <f t="shared" si="119"/>
        <v>10605.354072949918</v>
      </c>
      <c r="D399" s="20">
        <f t="shared" si="107"/>
        <v>1667.1236175821248</v>
      </c>
      <c r="E399" s="20">
        <f t="shared" si="108"/>
        <v>8938.2304553677932</v>
      </c>
      <c r="F399" s="26">
        <f t="shared" si="109"/>
        <v>136450.45712446867</v>
      </c>
      <c r="G399" s="27">
        <f t="shared" si="118"/>
        <v>0.1376</v>
      </c>
      <c r="H399" s="28">
        <f t="shared" si="114"/>
        <v>10605.354072949918</v>
      </c>
      <c r="I399" s="20">
        <f t="shared" si="115"/>
        <v>10605.354072949918</v>
      </c>
      <c r="J399" s="28">
        <f t="shared" si="110"/>
        <v>10138.559460026923</v>
      </c>
      <c r="K399" s="20">
        <f t="shared" si="111"/>
        <v>10138.559460026923</v>
      </c>
    </row>
    <row r="400" spans="1:11" ht="11.1" customHeight="1">
      <c r="A400" s="25">
        <f t="shared" si="112"/>
        <v>347</v>
      </c>
      <c r="B400" s="29">
        <f t="shared" si="113"/>
        <v>136450.45712446867</v>
      </c>
      <c r="C400" s="20">
        <f t="shared" si="119"/>
        <v>10605.354072949918</v>
      </c>
      <c r="D400" s="20">
        <f t="shared" si="107"/>
        <v>1564.631908360574</v>
      </c>
      <c r="E400" s="20">
        <f t="shared" si="108"/>
        <v>9040.7221645893442</v>
      </c>
      <c r="F400" s="26">
        <f t="shared" si="109"/>
        <v>127409.73495987932</v>
      </c>
      <c r="G400" s="27">
        <f t="shared" si="118"/>
        <v>0.1376</v>
      </c>
      <c r="H400" s="28">
        <f t="shared" si="114"/>
        <v>10605.354072949918</v>
      </c>
      <c r="I400" s="20">
        <f t="shared" si="115"/>
        <v>10605.354072949918</v>
      </c>
      <c r="J400" s="28">
        <f t="shared" si="110"/>
        <v>10167.257138608957</v>
      </c>
      <c r="K400" s="20">
        <f t="shared" si="111"/>
        <v>10167.257138608957</v>
      </c>
    </row>
    <row r="401" spans="1:11" ht="11.1" customHeight="1">
      <c r="A401" s="25">
        <f t="shared" si="112"/>
        <v>348</v>
      </c>
      <c r="B401" s="29">
        <f t="shared" si="113"/>
        <v>127409.73495987932</v>
      </c>
      <c r="C401" s="20">
        <f t="shared" si="119"/>
        <v>10605.354072949918</v>
      </c>
      <c r="D401" s="20">
        <f t="shared" si="107"/>
        <v>1460.9649608732827</v>
      </c>
      <c r="E401" s="20">
        <f t="shared" si="108"/>
        <v>9144.3891120766348</v>
      </c>
      <c r="F401" s="26">
        <f t="shared" si="109"/>
        <v>118265.34584780269</v>
      </c>
      <c r="G401" s="27">
        <f t="shared" si="118"/>
        <v>0.1376</v>
      </c>
      <c r="H401" s="28">
        <f t="shared" si="114"/>
        <v>10605.354072949918</v>
      </c>
      <c r="I401" s="20">
        <f t="shared" si="115"/>
        <v>10605.354072949918</v>
      </c>
      <c r="J401" s="28">
        <f t="shared" si="110"/>
        <v>10196.283883905398</v>
      </c>
      <c r="K401" s="20">
        <f t="shared" si="111"/>
        <v>10196.283883905398</v>
      </c>
    </row>
    <row r="402" spans="1:11" ht="11.1" customHeight="1">
      <c r="A402" s="25">
        <f t="shared" si="112"/>
        <v>349</v>
      </c>
      <c r="B402" s="29">
        <f t="shared" si="113"/>
        <v>118265.34584780269</v>
      </c>
      <c r="C402" s="20">
        <f>IF(A402&gt;B$6*12,0,PMT(G402/12,B$6*12-(A402-1),-F401))</f>
        <v>10605.354072949915</v>
      </c>
      <c r="D402" s="20">
        <f t="shared" si="107"/>
        <v>1356.1092990548043</v>
      </c>
      <c r="E402" s="20">
        <f t="shared" si="108"/>
        <v>9249.2447738951105</v>
      </c>
      <c r="F402" s="26">
        <f t="shared" si="109"/>
        <v>109016.10107390757</v>
      </c>
      <c r="G402" s="27">
        <f t="shared" ref="G402:G413" si="120">B$46</f>
        <v>0.1376</v>
      </c>
      <c r="H402" s="28">
        <f t="shared" si="114"/>
        <v>10605.354072949915</v>
      </c>
      <c r="I402" s="20">
        <f t="shared" si="115"/>
        <v>10605.354072949915</v>
      </c>
      <c r="J402" s="28">
        <f t="shared" si="110"/>
        <v>10225.643469214569</v>
      </c>
      <c r="K402" s="20">
        <f t="shared" si="111"/>
        <v>10225.643469214569</v>
      </c>
    </row>
    <row r="403" spans="1:11" ht="11.1" customHeight="1">
      <c r="A403" s="25">
        <f t="shared" si="112"/>
        <v>350</v>
      </c>
      <c r="B403" s="29">
        <f t="shared" si="113"/>
        <v>109016.10107390757</v>
      </c>
      <c r="C403" s="20">
        <f t="shared" ref="C403:C413" si="121">C402</f>
        <v>10605.354072949915</v>
      </c>
      <c r="D403" s="20">
        <f t="shared" si="107"/>
        <v>1250.0512923141403</v>
      </c>
      <c r="E403" s="20">
        <f t="shared" si="108"/>
        <v>9355.302780635775</v>
      </c>
      <c r="F403" s="26">
        <f t="shared" si="109"/>
        <v>99660.798293271801</v>
      </c>
      <c r="G403" s="27">
        <f t="shared" si="120"/>
        <v>0.1376</v>
      </c>
      <c r="H403" s="28">
        <f t="shared" si="114"/>
        <v>10605.354072949915</v>
      </c>
      <c r="I403" s="20">
        <f t="shared" si="115"/>
        <v>10605.354072949915</v>
      </c>
      <c r="J403" s="28">
        <f t="shared" si="110"/>
        <v>10255.339711101955</v>
      </c>
      <c r="K403" s="20">
        <f t="shared" si="111"/>
        <v>10255.339711101955</v>
      </c>
    </row>
    <row r="404" spans="1:11" ht="11.1" customHeight="1">
      <c r="A404" s="25">
        <f t="shared" si="112"/>
        <v>351</v>
      </c>
      <c r="B404" s="29">
        <f t="shared" si="113"/>
        <v>99660.798293271801</v>
      </c>
      <c r="C404" s="20">
        <f t="shared" si="121"/>
        <v>10605.354072949915</v>
      </c>
      <c r="D404" s="20">
        <f t="shared" si="107"/>
        <v>1142.77715376285</v>
      </c>
      <c r="E404" s="20">
        <f t="shared" si="108"/>
        <v>9462.576919187064</v>
      </c>
      <c r="F404" s="26">
        <f t="shared" si="109"/>
        <v>90198.221374084736</v>
      </c>
      <c r="G404" s="27">
        <f t="shared" si="120"/>
        <v>0.1376</v>
      </c>
      <c r="H404" s="28">
        <f t="shared" si="114"/>
        <v>10605.354072949915</v>
      </c>
      <c r="I404" s="20">
        <f t="shared" si="115"/>
        <v>10605.354072949915</v>
      </c>
      <c r="J404" s="28">
        <f t="shared" si="110"/>
        <v>10285.376469896317</v>
      </c>
      <c r="K404" s="20">
        <f t="shared" si="111"/>
        <v>10285.376469896317</v>
      </c>
    </row>
    <row r="405" spans="1:11" ht="11.1" customHeight="1">
      <c r="A405" s="25">
        <f t="shared" si="112"/>
        <v>352</v>
      </c>
      <c r="B405" s="29">
        <f t="shared" si="113"/>
        <v>90198.221374084736</v>
      </c>
      <c r="C405" s="20">
        <f t="shared" si="121"/>
        <v>10605.354072949915</v>
      </c>
      <c r="D405" s="20">
        <f t="shared" si="107"/>
        <v>1034.2729384228383</v>
      </c>
      <c r="E405" s="20">
        <f t="shared" si="108"/>
        <v>9571.0811345270758</v>
      </c>
      <c r="F405" s="26">
        <f t="shared" si="109"/>
        <v>80627.140239557659</v>
      </c>
      <c r="G405" s="27">
        <f t="shared" si="120"/>
        <v>0.1376</v>
      </c>
      <c r="H405" s="28">
        <f t="shared" si="114"/>
        <v>10605.354072949915</v>
      </c>
      <c r="I405" s="20">
        <f t="shared" si="115"/>
        <v>10605.354072949915</v>
      </c>
      <c r="J405" s="28">
        <f t="shared" si="110"/>
        <v>10315.757650191519</v>
      </c>
      <c r="K405" s="20">
        <f t="shared" si="111"/>
        <v>10315.757650191519</v>
      </c>
    </row>
    <row r="406" spans="1:11" ht="11.1" customHeight="1">
      <c r="A406" s="25">
        <f t="shared" si="112"/>
        <v>353</v>
      </c>
      <c r="B406" s="29">
        <f t="shared" si="113"/>
        <v>80627.140239557659</v>
      </c>
      <c r="C406" s="20">
        <f t="shared" si="121"/>
        <v>10605.354072949915</v>
      </c>
      <c r="D406" s="20">
        <f t="shared" si="107"/>
        <v>924.52454141359442</v>
      </c>
      <c r="E406" s="20">
        <f t="shared" si="108"/>
        <v>9680.8295315363193</v>
      </c>
      <c r="F406" s="26">
        <f t="shared" si="109"/>
        <v>70946.310708021338</v>
      </c>
      <c r="G406" s="27">
        <f t="shared" si="120"/>
        <v>0.1376</v>
      </c>
      <c r="H406" s="28">
        <f t="shared" si="114"/>
        <v>10605.354072949915</v>
      </c>
      <c r="I406" s="20">
        <f t="shared" si="115"/>
        <v>10605.354072949915</v>
      </c>
      <c r="J406" s="28">
        <f t="shared" si="110"/>
        <v>10346.487201354108</v>
      </c>
      <c r="K406" s="20">
        <f t="shared" si="111"/>
        <v>10346.487201354108</v>
      </c>
    </row>
    <row r="407" spans="1:11" ht="11.1" customHeight="1">
      <c r="A407" s="25">
        <f t="shared" si="112"/>
        <v>354</v>
      </c>
      <c r="B407" s="29">
        <f t="shared" si="113"/>
        <v>70946.310708021338</v>
      </c>
      <c r="C407" s="20">
        <f t="shared" si="121"/>
        <v>10605.354072949915</v>
      </c>
      <c r="D407" s="20">
        <f t="shared" si="107"/>
        <v>813.51769611864472</v>
      </c>
      <c r="E407" s="20">
        <f t="shared" si="108"/>
        <v>9791.8363768312702</v>
      </c>
      <c r="F407" s="26">
        <f t="shared" si="109"/>
        <v>61154.474331190067</v>
      </c>
      <c r="G407" s="27">
        <f t="shared" si="120"/>
        <v>0.1376</v>
      </c>
      <c r="H407" s="28">
        <f t="shared" si="114"/>
        <v>10605.354072949915</v>
      </c>
      <c r="I407" s="20">
        <f t="shared" si="115"/>
        <v>10605.354072949915</v>
      </c>
      <c r="J407" s="28">
        <f t="shared" si="110"/>
        <v>10377.569118036694</v>
      </c>
      <c r="K407" s="20">
        <f t="shared" si="111"/>
        <v>10377.569118036694</v>
      </c>
    </row>
    <row r="408" spans="1:11" ht="11.1" customHeight="1">
      <c r="A408" s="25">
        <f t="shared" si="112"/>
        <v>355</v>
      </c>
      <c r="B408" s="29">
        <f t="shared" si="113"/>
        <v>61154.474331190067</v>
      </c>
      <c r="C408" s="20">
        <f t="shared" si="121"/>
        <v>10605.354072949915</v>
      </c>
      <c r="D408" s="20">
        <f t="shared" si="107"/>
        <v>701.23797233097946</v>
      </c>
      <c r="E408" s="20">
        <f t="shared" si="108"/>
        <v>9904.1161006189359</v>
      </c>
      <c r="F408" s="26">
        <f t="shared" si="109"/>
        <v>51250.358230571132</v>
      </c>
      <c r="G408" s="27">
        <f t="shared" si="120"/>
        <v>0.1376</v>
      </c>
      <c r="H408" s="28">
        <f t="shared" si="114"/>
        <v>10605.354072949915</v>
      </c>
      <c r="I408" s="20">
        <f t="shared" si="115"/>
        <v>10605.354072949915</v>
      </c>
      <c r="J408" s="28">
        <f t="shared" si="110"/>
        <v>10409.00744069724</v>
      </c>
      <c r="K408" s="20">
        <f t="shared" si="111"/>
        <v>10409.00744069724</v>
      </c>
    </row>
    <row r="409" spans="1:11" ht="11.1" customHeight="1">
      <c r="A409" s="25">
        <f t="shared" si="112"/>
        <v>356</v>
      </c>
      <c r="B409" s="29">
        <f t="shared" si="113"/>
        <v>51250.358230571132</v>
      </c>
      <c r="C409" s="20">
        <f t="shared" si="121"/>
        <v>10605.354072949915</v>
      </c>
      <c r="D409" s="20">
        <f t="shared" si="107"/>
        <v>587.67077437721571</v>
      </c>
      <c r="E409" s="20">
        <f t="shared" si="108"/>
        <v>10017.6832985727</v>
      </c>
      <c r="F409" s="26">
        <f t="shared" si="109"/>
        <v>41232.67493199843</v>
      </c>
      <c r="G409" s="27">
        <f t="shared" si="120"/>
        <v>0.1376</v>
      </c>
      <c r="H409" s="28">
        <f t="shared" si="114"/>
        <v>10605.354072949915</v>
      </c>
      <c r="I409" s="20">
        <f t="shared" si="115"/>
        <v>10605.354072949915</v>
      </c>
      <c r="J409" s="28">
        <f t="shared" si="110"/>
        <v>10440.806256124295</v>
      </c>
      <c r="K409" s="20">
        <f t="shared" si="111"/>
        <v>10440.806256124295</v>
      </c>
    </row>
    <row r="410" spans="1:11" ht="11.1" customHeight="1">
      <c r="A410" s="25">
        <f t="shared" si="112"/>
        <v>357</v>
      </c>
      <c r="B410" s="29">
        <f t="shared" si="113"/>
        <v>41232.67493199843</v>
      </c>
      <c r="C410" s="20">
        <f t="shared" si="121"/>
        <v>10605.354072949915</v>
      </c>
      <c r="D410" s="20">
        <f t="shared" si="107"/>
        <v>472.80133922024862</v>
      </c>
      <c r="E410" s="20">
        <f t="shared" si="108"/>
        <v>10132.552733729666</v>
      </c>
      <c r="F410" s="26">
        <f t="shared" si="109"/>
        <v>31100.122198268764</v>
      </c>
      <c r="G410" s="27">
        <f t="shared" si="120"/>
        <v>0.1376</v>
      </c>
      <c r="H410" s="28">
        <f t="shared" si="114"/>
        <v>10605.354072949915</v>
      </c>
      <c r="I410" s="20">
        <f t="shared" si="115"/>
        <v>10605.354072949915</v>
      </c>
      <c r="J410" s="28">
        <f t="shared" si="110"/>
        <v>10472.969697968245</v>
      </c>
      <c r="K410" s="20">
        <f t="shared" si="111"/>
        <v>10472.969697968245</v>
      </c>
    </row>
    <row r="411" spans="1:11" ht="11.1" customHeight="1">
      <c r="A411" s="25">
        <f t="shared" si="112"/>
        <v>358</v>
      </c>
      <c r="B411" s="29">
        <f t="shared" si="113"/>
        <v>31100.122198268764</v>
      </c>
      <c r="C411" s="20">
        <f t="shared" si="121"/>
        <v>10605.354072949915</v>
      </c>
      <c r="D411" s="20">
        <f t="shared" si="107"/>
        <v>356.6147345401485</v>
      </c>
      <c r="E411" s="20">
        <f t="shared" si="108"/>
        <v>10248.739338409767</v>
      </c>
      <c r="F411" s="26">
        <f t="shared" si="109"/>
        <v>20851.382859858997</v>
      </c>
      <c r="G411" s="27">
        <f t="shared" si="120"/>
        <v>0.1376</v>
      </c>
      <c r="H411" s="28">
        <f t="shared" si="114"/>
        <v>10605.354072949915</v>
      </c>
      <c r="I411" s="20">
        <f t="shared" si="115"/>
        <v>10605.354072949915</v>
      </c>
      <c r="J411" s="28">
        <f t="shared" si="110"/>
        <v>10505.501947278673</v>
      </c>
      <c r="K411" s="20">
        <f t="shared" si="111"/>
        <v>10505.501947278673</v>
      </c>
    </row>
    <row r="412" spans="1:11" ht="11.1" customHeight="1">
      <c r="A412" s="25">
        <f t="shared" si="112"/>
        <v>359</v>
      </c>
      <c r="B412" s="29">
        <f t="shared" si="113"/>
        <v>20851.382859858997</v>
      </c>
      <c r="C412" s="20">
        <f t="shared" si="121"/>
        <v>10605.354072949915</v>
      </c>
      <c r="D412" s="20">
        <f t="shared" si="107"/>
        <v>239.09585679304985</v>
      </c>
      <c r="E412" s="20">
        <f t="shared" si="108"/>
        <v>10366.258216156864</v>
      </c>
      <c r="F412" s="26">
        <f t="shared" si="109"/>
        <v>10485.124643702133</v>
      </c>
      <c r="G412" s="27">
        <f t="shared" si="120"/>
        <v>0.1376</v>
      </c>
      <c r="H412" s="28">
        <f t="shared" si="114"/>
        <v>10605.354072949915</v>
      </c>
      <c r="I412" s="20">
        <f t="shared" si="115"/>
        <v>10605.354072949915</v>
      </c>
      <c r="J412" s="28">
        <f t="shared" si="110"/>
        <v>10538.407233047861</v>
      </c>
      <c r="K412" s="20">
        <f t="shared" si="111"/>
        <v>10538.407233047861</v>
      </c>
    </row>
    <row r="413" spans="1:11" ht="11.1" customHeight="1">
      <c r="A413" s="25">
        <f t="shared" si="112"/>
        <v>360</v>
      </c>
      <c r="B413" s="29">
        <f t="shared" si="113"/>
        <v>10485.124643702133</v>
      </c>
      <c r="C413" s="20">
        <f t="shared" si="121"/>
        <v>10605.354072949915</v>
      </c>
      <c r="D413" s="20">
        <f t="shared" si="107"/>
        <v>120.22942924778447</v>
      </c>
      <c r="E413" s="20">
        <f t="shared" si="108"/>
        <v>10485.124643702131</v>
      </c>
      <c r="F413" s="26">
        <f t="shared" si="109"/>
        <v>1.8189894035458565E-12</v>
      </c>
      <c r="G413" s="27">
        <f t="shared" si="120"/>
        <v>0.1376</v>
      </c>
      <c r="H413" s="28">
        <f t="shared" si="114"/>
        <v>10605.354072949916</v>
      </c>
      <c r="I413" s="20">
        <f t="shared" si="115"/>
        <v>10605.354072949915</v>
      </c>
      <c r="J413" s="28">
        <f t="shared" si="110"/>
        <v>10571.689832760536</v>
      </c>
      <c r="K413" s="20">
        <f t="shared" si="111"/>
        <v>10571.689832760534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11.42578125" defaultRowHeight="15"/>
  <cols>
    <col min="1" max="16384" width="11.42578125" style="24"/>
  </cols>
  <sheetData/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Intro</vt:lpstr>
      <vt:lpstr>PV_Demo</vt:lpstr>
      <vt:lpstr>Exh.17-1</vt:lpstr>
      <vt:lpstr>Exh.17-2</vt:lpstr>
      <vt:lpstr>Exh.17-3</vt:lpstr>
      <vt:lpstr>Exh.17-4</vt:lpstr>
      <vt:lpstr>CPM(FRM)-Sched</vt:lpstr>
      <vt:lpstr>Exh.17-5 ARM-Sched</vt:lpstr>
      <vt:lpstr>ARM-Charts</vt:lpstr>
      <vt:lpstr>Feb.10,93YldCrv</vt:lpstr>
      <vt:lpstr>Exh.17-6</vt:lpstr>
      <vt:lpstr>StQu.17-23</vt:lpstr>
      <vt:lpstr>St.Qu.17-24</vt:lpstr>
      <vt:lpstr>St.Qu.17.30</vt:lpstr>
      <vt:lpstr>Yld Maint Penalty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Brian Brogaard</cp:lastModifiedBy>
  <cp:lastPrinted>1999-07-29T15:07:23Z</cp:lastPrinted>
  <dcterms:created xsi:type="dcterms:W3CDTF">1999-07-29T14:14:57Z</dcterms:created>
  <dcterms:modified xsi:type="dcterms:W3CDTF">2021-01-22T17:05:53Z</dcterms:modified>
</cp:coreProperties>
</file>